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5480" windowHeight="11640" tabRatio="537" firstSheet="3" activeTab="3"/>
  </bookViews>
  <sheets>
    <sheet name="ППРБ 320" sheetId="1" r:id="rId1"/>
    <sheet name="Приказ Минстроя РБ_ 08.08.2018" sheetId="3" r:id="rId2"/>
    <sheet name="Приказ Минстроя РБ_ ноябрь 2018" sheetId="2" r:id="rId3"/>
    <sheet name="КР 2020-2022" sheetId="7" r:id="rId4"/>
    <sheet name="Лист2" sheetId="9" r:id="rId5"/>
    <sheet name="Лист1" sheetId="10" r:id="rId6"/>
  </sheets>
  <definedNames>
    <definedName name="_xlnm._FilterDatabase" localSheetId="3" hidden="1">'КР 2020-2022'!$A$16:$T$90</definedName>
    <definedName name="_xlnm._FilterDatabase" localSheetId="0" hidden="1">'ППРБ 320'!$B$16:$AMM$16</definedName>
    <definedName name="_xlnm._FilterDatabase" localSheetId="1" hidden="1">'Приказ Минстроя РБ_ 08.08.2018'!$A$13:$AMJ$297</definedName>
    <definedName name="_xlnm._FilterDatabase" localSheetId="2" hidden="1">'Приказ Минстроя РБ_ ноябрь 2018'!$A$10:$S$1622</definedName>
    <definedName name="_xlnm.Print_Titles" localSheetId="3">'КР 2020-2022'!$16:$18</definedName>
    <definedName name="_xlnm.Print_Titles" localSheetId="0">'ППРБ 320'!$13:$15</definedName>
    <definedName name="_xlnm.Print_Titles" localSheetId="1">'Приказ Минстроя РБ_ 08.08.2018'!$12:$12</definedName>
    <definedName name="_xlnm.Print_Titles" localSheetId="2">'Приказ Минстроя РБ_ ноябрь 2018'!$12:$12</definedName>
    <definedName name="_xlnm.Print_Area" localSheetId="3">'КР 2020-2022'!$A$1:$T$90</definedName>
    <definedName name="_xlnm.Print_Area" localSheetId="0">'ППРБ 320'!$C$1:$V$1341</definedName>
    <definedName name="_xlnm.Print_Area" localSheetId="1">'Приказ Минстроя РБ_ 08.08.2018'!$C$1:$S$1346</definedName>
    <definedName name="_xlnm.Print_Area" localSheetId="2">'Приказ Минстроя РБ_ ноябрь 2018'!$A$1:$S$1622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9" i="7"/>
  <c r="P29" s="1"/>
  <c r="N29"/>
  <c r="M29"/>
  <c r="L29"/>
  <c r="N28"/>
  <c r="L28"/>
  <c r="O28" s="1"/>
  <c r="O27"/>
  <c r="N27"/>
  <c r="M27"/>
  <c r="L27"/>
  <c r="N26"/>
  <c r="L26"/>
  <c r="O26" s="1"/>
  <c r="O25"/>
  <c r="N25"/>
  <c r="M25"/>
  <c r="L25"/>
  <c r="N24"/>
  <c r="L24"/>
  <c r="O24" s="1"/>
  <c r="P24" s="1"/>
  <c r="N23"/>
  <c r="L23"/>
  <c r="O23" s="1"/>
  <c r="N22"/>
  <c r="L22"/>
  <c r="O22" s="1"/>
  <c r="P22" s="1"/>
  <c r="O40"/>
  <c r="P40" s="1"/>
  <c r="N40"/>
  <c r="M40"/>
  <c r="L40"/>
  <c r="N39"/>
  <c r="L39"/>
  <c r="O39" s="1"/>
  <c r="P39" s="1"/>
  <c r="N38"/>
  <c r="L38"/>
  <c r="O38" s="1"/>
  <c r="N37"/>
  <c r="L37"/>
  <c r="O37" s="1"/>
  <c r="P37" s="1"/>
  <c r="N36"/>
  <c r="L36"/>
  <c r="O36" s="1"/>
  <c r="N35"/>
  <c r="L35"/>
  <c r="O35" s="1"/>
  <c r="P35" s="1"/>
  <c r="N34"/>
  <c r="L34"/>
  <c r="O34" s="1"/>
  <c r="N33"/>
  <c r="L33"/>
  <c r="O33" s="1"/>
  <c r="P33" s="1"/>
  <c r="I44"/>
  <c r="N44" s="1"/>
  <c r="N90"/>
  <c r="L90"/>
  <c r="O90" s="1"/>
  <c r="P90" s="1"/>
  <c r="N89"/>
  <c r="L89"/>
  <c r="O89" s="1"/>
  <c r="P89" s="1"/>
  <c r="N88"/>
  <c r="L88"/>
  <c r="O88" s="1"/>
  <c r="P88" s="1"/>
  <c r="N87"/>
  <c r="L87"/>
  <c r="O87" s="1"/>
  <c r="P87" s="1"/>
  <c r="N86"/>
  <c r="L86"/>
  <c r="O86" s="1"/>
  <c r="P86" s="1"/>
  <c r="N85"/>
  <c r="L85"/>
  <c r="O85" s="1"/>
  <c r="P85" s="1"/>
  <c r="N84"/>
  <c r="L84"/>
  <c r="O84" s="1"/>
  <c r="P84" s="1"/>
  <c r="N83"/>
  <c r="L83"/>
  <c r="O83" s="1"/>
  <c r="P83" s="1"/>
  <c r="N82"/>
  <c r="L82"/>
  <c r="O82" s="1"/>
  <c r="P82" s="1"/>
  <c r="N81"/>
  <c r="L81"/>
  <c r="O81" s="1"/>
  <c r="P81" s="1"/>
  <c r="N80"/>
  <c r="L80"/>
  <c r="O80" s="1"/>
  <c r="P80" s="1"/>
  <c r="N79"/>
  <c r="L79"/>
  <c r="O79" s="1"/>
  <c r="P79" s="1"/>
  <c r="N78"/>
  <c r="L78"/>
  <c r="O78" s="1"/>
  <c r="P78" s="1"/>
  <c r="N77"/>
  <c r="L77"/>
  <c r="O77" s="1"/>
  <c r="P77" s="1"/>
  <c r="N76"/>
  <c r="L76"/>
  <c r="O76" s="1"/>
  <c r="P76" s="1"/>
  <c r="N75"/>
  <c r="L75"/>
  <c r="O75" s="1"/>
  <c r="P75" s="1"/>
  <c r="N74"/>
  <c r="L74"/>
  <c r="O74" s="1"/>
  <c r="P74" s="1"/>
  <c r="N73"/>
  <c r="L73"/>
  <c r="O73" s="1"/>
  <c r="P73" s="1"/>
  <c r="N72"/>
  <c r="L72"/>
  <c r="O72" s="1"/>
  <c r="N71"/>
  <c r="L71"/>
  <c r="O71" s="1"/>
  <c r="N70"/>
  <c r="L70"/>
  <c r="O70" s="1"/>
  <c r="N69"/>
  <c r="L69"/>
  <c r="O69" s="1"/>
  <c r="N68"/>
  <c r="L68"/>
  <c r="O68" s="1"/>
  <c r="P68" s="1"/>
  <c r="N67"/>
  <c r="L67"/>
  <c r="O67" s="1"/>
  <c r="N66"/>
  <c r="L66"/>
  <c r="O66" s="1"/>
  <c r="P66" s="1"/>
  <c r="N65"/>
  <c r="L65"/>
  <c r="O65" s="1"/>
  <c r="N64"/>
  <c r="L64"/>
  <c r="O64" s="1"/>
  <c r="P64" s="1"/>
  <c r="N63"/>
  <c r="L63"/>
  <c r="O63" s="1"/>
  <c r="N62"/>
  <c r="L62"/>
  <c r="O62" s="1"/>
  <c r="P62" s="1"/>
  <c r="N61"/>
  <c r="L61"/>
  <c r="O61" s="1"/>
  <c r="N60"/>
  <c r="L60"/>
  <c r="O60" s="1"/>
  <c r="P60" s="1"/>
  <c r="N59"/>
  <c r="L59"/>
  <c r="O59" s="1"/>
  <c r="N58"/>
  <c r="L58"/>
  <c r="O58" s="1"/>
  <c r="N57"/>
  <c r="L57"/>
  <c r="O57" s="1"/>
  <c r="P57" s="1"/>
  <c r="N56"/>
  <c r="L56"/>
  <c r="O56" s="1"/>
  <c r="P56" s="1"/>
  <c r="N55"/>
  <c r="L55"/>
  <c r="O55" s="1"/>
  <c r="P55" s="1"/>
  <c r="N54"/>
  <c r="L54"/>
  <c r="O54" s="1"/>
  <c r="P54" s="1"/>
  <c r="N53"/>
  <c r="L53"/>
  <c r="O53" s="1"/>
  <c r="N52"/>
  <c r="L52"/>
  <c r="O52" s="1"/>
  <c r="N51"/>
  <c r="L51"/>
  <c r="O51" s="1"/>
  <c r="N50"/>
  <c r="L50"/>
  <c r="O50" s="1"/>
  <c r="P50" s="1"/>
  <c r="N49"/>
  <c r="L49"/>
  <c r="O49" s="1"/>
  <c r="N48"/>
  <c r="L48"/>
  <c r="O48" s="1"/>
  <c r="N47"/>
  <c r="L47"/>
  <c r="O47" s="1"/>
  <c r="P47" s="1"/>
  <c r="N46"/>
  <c r="L46"/>
  <c r="O46" s="1"/>
  <c r="P46" s="1"/>
  <c r="N45"/>
  <c r="L45"/>
  <c r="O45" s="1"/>
  <c r="P45" s="1"/>
  <c r="L44"/>
  <c r="P25" l="1"/>
  <c r="P27"/>
  <c r="M22"/>
  <c r="M24"/>
  <c r="M33"/>
  <c r="M35"/>
  <c r="M37"/>
  <c r="M39"/>
  <c r="M45"/>
  <c r="M47"/>
  <c r="M55"/>
  <c r="M57"/>
  <c r="M73"/>
  <c r="M75"/>
  <c r="M77"/>
  <c r="M79"/>
  <c r="M81"/>
  <c r="M83"/>
  <c r="M85"/>
  <c r="M87"/>
  <c r="M89"/>
  <c r="O44"/>
  <c r="P44" s="1"/>
  <c r="M44"/>
  <c r="M46"/>
  <c r="M50"/>
  <c r="M54"/>
  <c r="M56"/>
  <c r="M60"/>
  <c r="M62"/>
  <c r="M64"/>
  <c r="M66"/>
  <c r="M68"/>
  <c r="M74"/>
  <c r="M76"/>
  <c r="M78"/>
  <c r="M80"/>
  <c r="M82"/>
  <c r="M84"/>
  <c r="M86"/>
  <c r="M88"/>
  <c r="M90"/>
  <c r="I21" l="1"/>
  <c r="I43" l="1"/>
  <c r="B43"/>
  <c r="A43"/>
  <c r="H11" i="10" l="1"/>
  <c r="H47" s="1"/>
  <c r="H23"/>
  <c r="H35"/>
  <c r="H37"/>
  <c r="H38"/>
  <c r="H39"/>
  <c r="H40"/>
  <c r="H41"/>
  <c r="H42"/>
  <c r="H43"/>
  <c r="H44"/>
  <c r="H45"/>
  <c r="H46"/>
  <c r="L43" i="7" l="1"/>
  <c r="N43"/>
  <c r="O43" l="1"/>
  <c r="M43"/>
  <c r="P43"/>
  <c r="B32" l="1"/>
  <c r="A32"/>
  <c r="B21"/>
  <c r="A21"/>
  <c r="N734" i="9" l="1"/>
  <c r="L734"/>
  <c r="K734"/>
  <c r="N716"/>
  <c r="L716"/>
  <c r="N715"/>
  <c r="L715"/>
  <c r="N714"/>
  <c r="L714"/>
  <c r="N713"/>
  <c r="L713"/>
  <c r="N712"/>
  <c r="L712"/>
  <c r="N711"/>
  <c r="L711"/>
  <c r="N710"/>
  <c r="L710"/>
  <c r="N709"/>
  <c r="L709"/>
  <c r="N708"/>
  <c r="L708"/>
  <c r="N707"/>
  <c r="L707"/>
  <c r="N706"/>
  <c r="L706"/>
  <c r="N705"/>
  <c r="L705"/>
  <c r="N704"/>
  <c r="L704"/>
  <c r="N703"/>
  <c r="L703"/>
  <c r="N702"/>
  <c r="L702"/>
  <c r="N701"/>
  <c r="L701"/>
  <c r="N700"/>
  <c r="L700"/>
  <c r="N699"/>
  <c r="L699"/>
  <c r="N698"/>
  <c r="L698"/>
  <c r="N697"/>
  <c r="L697"/>
  <c r="N696"/>
  <c r="L696"/>
  <c r="N695"/>
  <c r="L695"/>
  <c r="N694"/>
  <c r="L694"/>
  <c r="N693"/>
  <c r="L693"/>
  <c r="N692"/>
  <c r="L692"/>
  <c r="N691"/>
  <c r="L691"/>
  <c r="N690"/>
  <c r="L690"/>
  <c r="N689"/>
  <c r="L689"/>
  <c r="N688"/>
  <c r="L688"/>
  <c r="N687"/>
  <c r="L687"/>
  <c r="N686"/>
  <c r="L686"/>
  <c r="I685"/>
  <c r="B685"/>
  <c r="A685"/>
  <c r="N679"/>
  <c r="L679"/>
  <c r="O679" s="1"/>
  <c r="N678"/>
  <c r="L678"/>
  <c r="O678" s="1"/>
  <c r="N677"/>
  <c r="L677"/>
  <c r="O677" s="1"/>
  <c r="N676"/>
  <c r="L676"/>
  <c r="O676" s="1"/>
  <c r="N675"/>
  <c r="L675"/>
  <c r="O675" s="1"/>
  <c r="N674"/>
  <c r="L674"/>
  <c r="N673"/>
  <c r="L673"/>
  <c r="N672"/>
  <c r="L672"/>
  <c r="N671"/>
  <c r="L671"/>
  <c r="O671" s="1"/>
  <c r="N670"/>
  <c r="L670"/>
  <c r="N669"/>
  <c r="L669"/>
  <c r="O669" s="1"/>
  <c r="P669" s="1"/>
  <c r="N668"/>
  <c r="L668"/>
  <c r="N667"/>
  <c r="L667"/>
  <c r="O667" s="1"/>
  <c r="I666"/>
  <c r="B666"/>
  <c r="A666"/>
  <c r="N665"/>
  <c r="L665"/>
  <c r="N664"/>
  <c r="L664"/>
  <c r="N663"/>
  <c r="L663"/>
  <c r="N662"/>
  <c r="L662"/>
  <c r="N661"/>
  <c r="L661"/>
  <c r="N660"/>
  <c r="L660"/>
  <c r="N659"/>
  <c r="L659"/>
  <c r="L658"/>
  <c r="N657"/>
  <c r="L657"/>
  <c r="N656"/>
  <c r="L656"/>
  <c r="N655"/>
  <c r="L655"/>
  <c r="N654"/>
  <c r="L654"/>
  <c r="I653"/>
  <c r="B653"/>
  <c r="A653"/>
  <c r="N652"/>
  <c r="L652"/>
  <c r="N651"/>
  <c r="L651"/>
  <c r="I650"/>
  <c r="N658" s="1"/>
  <c r="B650"/>
  <c r="A650"/>
  <c r="N649"/>
  <c r="L649"/>
  <c r="N648"/>
  <c r="L648"/>
  <c r="N647"/>
  <c r="L647"/>
  <c r="N646"/>
  <c r="L646"/>
  <c r="N645"/>
  <c r="L645"/>
  <c r="N644"/>
  <c r="N643" s="1"/>
  <c r="L644"/>
  <c r="O644" s="1"/>
  <c r="I643"/>
  <c r="B643"/>
  <c r="A643"/>
  <c r="N642"/>
  <c r="L642"/>
  <c r="N641"/>
  <c r="L641"/>
  <c r="N640"/>
  <c r="L640"/>
  <c r="N639"/>
  <c r="L639"/>
  <c r="N638"/>
  <c r="L638"/>
  <c r="N637"/>
  <c r="L637"/>
  <c r="N636"/>
  <c r="L636"/>
  <c r="N635"/>
  <c r="L635"/>
  <c r="N634"/>
  <c r="L634"/>
  <c r="N633"/>
  <c r="L633"/>
  <c r="N632"/>
  <c r="L632"/>
  <c r="N631"/>
  <c r="L631"/>
  <c r="N630"/>
  <c r="L630"/>
  <c r="N629"/>
  <c r="L629"/>
  <c r="N628"/>
  <c r="L628"/>
  <c r="N627"/>
  <c r="L627"/>
  <c r="N626"/>
  <c r="L626"/>
  <c r="N625"/>
  <c r="L625"/>
  <c r="N624"/>
  <c r="L624"/>
  <c r="N623"/>
  <c r="L623"/>
  <c r="N622"/>
  <c r="L622"/>
  <c r="N621"/>
  <c r="L621"/>
  <c r="N620"/>
  <c r="L620"/>
  <c r="N619"/>
  <c r="L619"/>
  <c r="N618"/>
  <c r="L618"/>
  <c r="N617"/>
  <c r="L617"/>
  <c r="N616"/>
  <c r="L616"/>
  <c r="N615"/>
  <c r="L615"/>
  <c r="N614"/>
  <c r="L614"/>
  <c r="N613"/>
  <c r="L613"/>
  <c r="N612"/>
  <c r="L612"/>
  <c r="N611"/>
  <c r="L611"/>
  <c r="N610"/>
  <c r="L610"/>
  <c r="N609"/>
  <c r="L609"/>
  <c r="N608"/>
  <c r="L608"/>
  <c r="N607"/>
  <c r="L607"/>
  <c r="N606"/>
  <c r="L606"/>
  <c r="N605"/>
  <c r="L605"/>
  <c r="N604"/>
  <c r="L604"/>
  <c r="N603"/>
  <c r="L603"/>
  <c r="N602"/>
  <c r="L602"/>
  <c r="N601"/>
  <c r="L601"/>
  <c r="N600"/>
  <c r="L600"/>
  <c r="N599"/>
  <c r="L599"/>
  <c r="N598"/>
  <c r="L598"/>
  <c r="N597"/>
  <c r="L597"/>
  <c r="N596"/>
  <c r="L596"/>
  <c r="N595"/>
  <c r="L595"/>
  <c r="N594"/>
  <c r="L594"/>
  <c r="N593"/>
  <c r="L593"/>
  <c r="N592"/>
  <c r="L592"/>
  <c r="N591"/>
  <c r="L591"/>
  <c r="N590"/>
  <c r="L590"/>
  <c r="N589"/>
  <c r="L589"/>
  <c r="N588"/>
  <c r="L588"/>
  <c r="N587"/>
  <c r="L587"/>
  <c r="N586"/>
  <c r="L586"/>
  <c r="N585"/>
  <c r="L585"/>
  <c r="N584"/>
  <c r="L584"/>
  <c r="N583"/>
  <c r="L583"/>
  <c r="N582"/>
  <c r="L582"/>
  <c r="N581"/>
  <c r="L581"/>
  <c r="N580"/>
  <c r="L580"/>
  <c r="N579"/>
  <c r="L579"/>
  <c r="N578"/>
  <c r="L578"/>
  <c r="N577"/>
  <c r="L577"/>
  <c r="N576"/>
  <c r="L576"/>
  <c r="N575"/>
  <c r="L575"/>
  <c r="N574"/>
  <c r="L574"/>
  <c r="N573"/>
  <c r="L573"/>
  <c r="N572"/>
  <c r="L572"/>
  <c r="N571"/>
  <c r="L571"/>
  <c r="N570"/>
  <c r="L570"/>
  <c r="N569"/>
  <c r="L569"/>
  <c r="N568"/>
  <c r="L568"/>
  <c r="N567"/>
  <c r="L567"/>
  <c r="I566"/>
  <c r="B566"/>
  <c r="A566"/>
  <c r="N565"/>
  <c r="N564" s="1"/>
  <c r="L565"/>
  <c r="L564" s="1"/>
  <c r="I564"/>
  <c r="B564"/>
  <c r="A564"/>
  <c r="N563"/>
  <c r="L563"/>
  <c r="N562"/>
  <c r="L562"/>
  <c r="N561"/>
  <c r="L561"/>
  <c r="N560"/>
  <c r="L560"/>
  <c r="O560" s="1"/>
  <c r="P560" s="1"/>
  <c r="N559"/>
  <c r="L559"/>
  <c r="I558"/>
  <c r="B558"/>
  <c r="A558"/>
  <c r="N548"/>
  <c r="L548"/>
  <c r="N547"/>
  <c r="L547"/>
  <c r="N546"/>
  <c r="L546"/>
  <c r="N545"/>
  <c r="L545"/>
  <c r="N544"/>
  <c r="L544"/>
  <c r="N543"/>
  <c r="L543"/>
  <c r="N542"/>
  <c r="L542"/>
  <c r="N541"/>
  <c r="L541"/>
  <c r="N540"/>
  <c r="L540"/>
  <c r="N539"/>
  <c r="L539"/>
  <c r="N538"/>
  <c r="L538"/>
  <c r="N537"/>
  <c r="L537"/>
  <c r="N536"/>
  <c r="L536"/>
  <c r="N535"/>
  <c r="L535"/>
  <c r="N534"/>
  <c r="L534"/>
  <c r="N533"/>
  <c r="L533"/>
  <c r="N532"/>
  <c r="L532"/>
  <c r="N531"/>
  <c r="L531"/>
  <c r="N530"/>
  <c r="L530"/>
  <c r="N529"/>
  <c r="L529"/>
  <c r="N528"/>
  <c r="L528"/>
  <c r="N527"/>
  <c r="I527"/>
  <c r="B527"/>
  <c r="A527"/>
  <c r="N522"/>
  <c r="L522"/>
  <c r="N521"/>
  <c r="L521"/>
  <c r="N520"/>
  <c r="L520"/>
  <c r="N519"/>
  <c r="L519"/>
  <c r="N518"/>
  <c r="L518"/>
  <c r="N517"/>
  <c r="L517"/>
  <c r="L516" s="1"/>
  <c r="I516"/>
  <c r="B516"/>
  <c r="A516"/>
  <c r="N515"/>
  <c r="L515"/>
  <c r="N514"/>
  <c r="L514"/>
  <c r="N513"/>
  <c r="L513"/>
  <c r="N512"/>
  <c r="L512"/>
  <c r="N511"/>
  <c r="L511"/>
  <c r="N510"/>
  <c r="L510"/>
  <c r="N509"/>
  <c r="L509"/>
  <c r="O509" s="1"/>
  <c r="N508"/>
  <c r="L508"/>
  <c r="O508" s="1"/>
  <c r="N507"/>
  <c r="L507"/>
  <c r="O507" s="1"/>
  <c r="N506"/>
  <c r="L506"/>
  <c r="O506" s="1"/>
  <c r="N505"/>
  <c r="L505"/>
  <c r="N504"/>
  <c r="L504"/>
  <c r="N503"/>
  <c r="L503"/>
  <c r="N502"/>
  <c r="L502"/>
  <c r="O502" s="1"/>
  <c r="N501"/>
  <c r="L501"/>
  <c r="N500"/>
  <c r="M500"/>
  <c r="L500"/>
  <c r="O500" s="1"/>
  <c r="N499"/>
  <c r="L499"/>
  <c r="N498"/>
  <c r="L498"/>
  <c r="N497"/>
  <c r="L497"/>
  <c r="N496"/>
  <c r="L496"/>
  <c r="N495"/>
  <c r="L495"/>
  <c r="N494"/>
  <c r="L494"/>
  <c r="N493"/>
  <c r="L493"/>
  <c r="N492"/>
  <c r="L492"/>
  <c r="N491"/>
  <c r="L491"/>
  <c r="N490"/>
  <c r="L490"/>
  <c r="N489"/>
  <c r="L489"/>
  <c r="N488"/>
  <c r="L488"/>
  <c r="N487"/>
  <c r="L487"/>
  <c r="N486"/>
  <c r="L486"/>
  <c r="N485"/>
  <c r="L485"/>
  <c r="N484"/>
  <c r="L484"/>
  <c r="N483"/>
  <c r="L483"/>
  <c r="N482"/>
  <c r="L482"/>
  <c r="N481"/>
  <c r="L481"/>
  <c r="N480"/>
  <c r="L480"/>
  <c r="N479"/>
  <c r="L479"/>
  <c r="N478"/>
  <c r="L478"/>
  <c r="N477"/>
  <c r="L477"/>
  <c r="N476"/>
  <c r="L476"/>
  <c r="N475"/>
  <c r="L475"/>
  <c r="N474"/>
  <c r="L474"/>
  <c r="N473"/>
  <c r="L473"/>
  <c r="N472"/>
  <c r="L472"/>
  <c r="N471"/>
  <c r="L471"/>
  <c r="N470"/>
  <c r="L470"/>
  <c r="N469"/>
  <c r="L469"/>
  <c r="I468"/>
  <c r="B468"/>
  <c r="A468"/>
  <c r="N467"/>
  <c r="L467"/>
  <c r="N466"/>
  <c r="N465" s="1"/>
  <c r="L466"/>
  <c r="I465"/>
  <c r="B465"/>
  <c r="A465"/>
  <c r="N464"/>
  <c r="L464"/>
  <c r="N463"/>
  <c r="L463"/>
  <c r="N462"/>
  <c r="L462"/>
  <c r="N461"/>
  <c r="L461"/>
  <c r="N460"/>
  <c r="L460"/>
  <c r="N459"/>
  <c r="N458" s="1"/>
  <c r="L459"/>
  <c r="I458"/>
  <c r="B458"/>
  <c r="A458"/>
  <c r="N457"/>
  <c r="L457"/>
  <c r="N456"/>
  <c r="L456"/>
  <c r="N455"/>
  <c r="L455"/>
  <c r="N454"/>
  <c r="L454"/>
  <c r="N453"/>
  <c r="L453"/>
  <c r="N452"/>
  <c r="L452"/>
  <c r="N451"/>
  <c r="L451"/>
  <c r="N450"/>
  <c r="L450"/>
  <c r="N449"/>
  <c r="L449"/>
  <c r="N448"/>
  <c r="L448"/>
  <c r="N447"/>
  <c r="L447"/>
  <c r="N446"/>
  <c r="L446"/>
  <c r="N445"/>
  <c r="L445"/>
  <c r="N444"/>
  <c r="L444"/>
  <c r="N443"/>
  <c r="L443"/>
  <c r="N442"/>
  <c r="L442"/>
  <c r="N441"/>
  <c r="L441"/>
  <c r="N440"/>
  <c r="L440"/>
  <c r="N439"/>
  <c r="L439"/>
  <c r="N438"/>
  <c r="L438"/>
  <c r="N437"/>
  <c r="L437"/>
  <c r="N436"/>
  <c r="L436"/>
  <c r="N435"/>
  <c r="L435"/>
  <c r="N434"/>
  <c r="L434"/>
  <c r="N433"/>
  <c r="L433"/>
  <c r="N432"/>
  <c r="L432"/>
  <c r="N431"/>
  <c r="L431"/>
  <c r="N430"/>
  <c r="L430"/>
  <c r="N429"/>
  <c r="L429"/>
  <c r="N428"/>
  <c r="L428"/>
  <c r="N427"/>
  <c r="L427"/>
  <c r="N426"/>
  <c r="L426"/>
  <c r="N425"/>
  <c r="L425"/>
  <c r="N424"/>
  <c r="L424"/>
  <c r="N423"/>
  <c r="L423"/>
  <c r="N422"/>
  <c r="L422"/>
  <c r="N421"/>
  <c r="L421"/>
  <c r="N420"/>
  <c r="L420"/>
  <c r="N419"/>
  <c r="L419"/>
  <c r="N418"/>
  <c r="L418"/>
  <c r="N417"/>
  <c r="L417"/>
  <c r="N416"/>
  <c r="L416"/>
  <c r="N415"/>
  <c r="L415"/>
  <c r="N414"/>
  <c r="L414"/>
  <c r="N413"/>
  <c r="L413"/>
  <c r="N412"/>
  <c r="I412"/>
  <c r="B412"/>
  <c r="A412"/>
  <c r="N411"/>
  <c r="L411"/>
  <c r="N410"/>
  <c r="L410"/>
  <c r="L409" s="1"/>
  <c r="I409"/>
  <c r="B409"/>
  <c r="A409"/>
  <c r="N408"/>
  <c r="L408"/>
  <c r="N407"/>
  <c r="L407"/>
  <c r="N406"/>
  <c r="L406"/>
  <c r="N405"/>
  <c r="L405"/>
  <c r="N404"/>
  <c r="L404"/>
  <c r="N403"/>
  <c r="L403"/>
  <c r="N402"/>
  <c r="L402"/>
  <c r="I401"/>
  <c r="B401"/>
  <c r="A401"/>
  <c r="N395"/>
  <c r="L395"/>
  <c r="N394"/>
  <c r="L394"/>
  <c r="N393"/>
  <c r="L393"/>
  <c r="N392"/>
  <c r="L392"/>
  <c r="N391"/>
  <c r="L391"/>
  <c r="N390"/>
  <c r="L390"/>
  <c r="N389"/>
  <c r="L389"/>
  <c r="N388"/>
  <c r="L388"/>
  <c r="N387"/>
  <c r="L387"/>
  <c r="N386"/>
  <c r="L386"/>
  <c r="N385"/>
  <c r="L385"/>
  <c r="N384"/>
  <c r="L384"/>
  <c r="N383"/>
  <c r="L383"/>
  <c r="N382"/>
  <c r="L382"/>
  <c r="N381"/>
  <c r="L381"/>
  <c r="N380"/>
  <c r="L380"/>
  <c r="N379"/>
  <c r="L379"/>
  <c r="N378"/>
  <c r="L378"/>
  <c r="N377"/>
  <c r="L377"/>
  <c r="N376"/>
  <c r="L376"/>
  <c r="N375"/>
  <c r="L375"/>
  <c r="N374"/>
  <c r="L374"/>
  <c r="N373"/>
  <c r="L373"/>
  <c r="B372"/>
  <c r="A372"/>
  <c r="N357"/>
  <c r="L357"/>
  <c r="N356"/>
  <c r="L356"/>
  <c r="N355"/>
  <c r="L355"/>
  <c r="N354"/>
  <c r="L354"/>
  <c r="N353"/>
  <c r="L353"/>
  <c r="N352"/>
  <c r="L352"/>
  <c r="N351"/>
  <c r="L351"/>
  <c r="N350"/>
  <c r="L350"/>
  <c r="N349"/>
  <c r="L349"/>
  <c r="N348"/>
  <c r="L348"/>
  <c r="N347"/>
  <c r="L347"/>
  <c r="N346"/>
  <c r="L346"/>
  <c r="N345"/>
  <c r="L345"/>
  <c r="N344"/>
  <c r="L344"/>
  <c r="N343"/>
  <c r="L343"/>
  <c r="N342"/>
  <c r="L342"/>
  <c r="N340"/>
  <c r="L340"/>
  <c r="N339"/>
  <c r="L339"/>
  <c r="N338"/>
  <c r="L338"/>
  <c r="N337"/>
  <c r="L337"/>
  <c r="N336"/>
  <c r="L336"/>
  <c r="N335"/>
  <c r="L335"/>
  <c r="N334"/>
  <c r="L334"/>
  <c r="N333"/>
  <c r="L333"/>
  <c r="N332"/>
  <c r="L332"/>
  <c r="N331"/>
  <c r="L331"/>
  <c r="N330"/>
  <c r="L330"/>
  <c r="N329"/>
  <c r="L329"/>
  <c r="N328"/>
  <c r="L328"/>
  <c r="N327"/>
  <c r="L327"/>
  <c r="N326"/>
  <c r="L326"/>
  <c r="N325"/>
  <c r="L325"/>
  <c r="N324"/>
  <c r="L324"/>
  <c r="I323"/>
  <c r="B323"/>
  <c r="A323"/>
  <c r="N322"/>
  <c r="L322"/>
  <c r="O322" s="1"/>
  <c r="P322" s="1"/>
  <c r="N321"/>
  <c r="L321"/>
  <c r="N320"/>
  <c r="L320"/>
  <c r="N319"/>
  <c r="L319"/>
  <c r="N318"/>
  <c r="L318"/>
  <c r="O318" s="1"/>
  <c r="N317"/>
  <c r="L317"/>
  <c r="N316"/>
  <c r="L316"/>
  <c r="N315"/>
  <c r="L315"/>
  <c r="N314"/>
  <c r="L314"/>
  <c r="N313"/>
  <c r="L313"/>
  <c r="N312"/>
  <c r="L312"/>
  <c r="N311"/>
  <c r="L311"/>
  <c r="N310"/>
  <c r="L310"/>
  <c r="O310" s="1"/>
  <c r="N309"/>
  <c r="L309"/>
  <c r="N308"/>
  <c r="L308"/>
  <c r="N307"/>
  <c r="L307"/>
  <c r="N306"/>
  <c r="L306"/>
  <c r="N305"/>
  <c r="L305"/>
  <c r="N304"/>
  <c r="L304"/>
  <c r="N303"/>
  <c r="L303"/>
  <c r="N302"/>
  <c r="L302"/>
  <c r="N301"/>
  <c r="L301"/>
  <c r="N300"/>
  <c r="L300"/>
  <c r="N299"/>
  <c r="L299"/>
  <c r="N298"/>
  <c r="L298"/>
  <c r="N297"/>
  <c r="L297"/>
  <c r="J296"/>
  <c r="I296"/>
  <c r="B296"/>
  <c r="A296"/>
  <c r="N291"/>
  <c r="L291"/>
  <c r="N290"/>
  <c r="L290"/>
  <c r="N289"/>
  <c r="L289"/>
  <c r="N288"/>
  <c r="L288"/>
  <c r="N287"/>
  <c r="L287"/>
  <c r="N286"/>
  <c r="L286"/>
  <c r="N285"/>
  <c r="L285"/>
  <c r="N284"/>
  <c r="L284"/>
  <c r="N283"/>
  <c r="L283"/>
  <c r="N282"/>
  <c r="L282"/>
  <c r="N281"/>
  <c r="L281"/>
  <c r="N280"/>
  <c r="L280"/>
  <c r="N279"/>
  <c r="L279"/>
  <c r="N278"/>
  <c r="L278"/>
  <c r="N277"/>
  <c r="L277"/>
  <c r="N276"/>
  <c r="L276"/>
  <c r="N275"/>
  <c r="L275"/>
  <c r="N274"/>
  <c r="L274"/>
  <c r="N273"/>
  <c r="L273"/>
  <c r="N272"/>
  <c r="L272"/>
  <c r="N271"/>
  <c r="L271"/>
  <c r="N270"/>
  <c r="L270"/>
  <c r="O270" s="1"/>
  <c r="I269"/>
  <c r="B269"/>
  <c r="A269"/>
  <c r="N268"/>
  <c r="L268"/>
  <c r="N267"/>
  <c r="L267"/>
  <c r="N266"/>
  <c r="L266"/>
  <c r="N265"/>
  <c r="L265"/>
  <c r="N264"/>
  <c r="L264"/>
  <c r="N263"/>
  <c r="L263"/>
  <c r="N262"/>
  <c r="L262"/>
  <c r="N261"/>
  <c r="L261"/>
  <c r="N260"/>
  <c r="L260"/>
  <c r="N259"/>
  <c r="L259"/>
  <c r="N258"/>
  <c r="L258"/>
  <c r="N257"/>
  <c r="L257"/>
  <c r="N256"/>
  <c r="L256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2"/>
  <c r="L232"/>
  <c r="N231"/>
  <c r="L231"/>
  <c r="N230"/>
  <c r="L230"/>
  <c r="N229"/>
  <c r="L229"/>
  <c r="N228"/>
  <c r="L228"/>
  <c r="N227"/>
  <c r="L227"/>
  <c r="N226"/>
  <c r="L226"/>
  <c r="N225"/>
  <c r="L225"/>
  <c r="N224"/>
  <c r="L224"/>
  <c r="N223"/>
  <c r="L223"/>
  <c r="N222"/>
  <c r="L222"/>
  <c r="N221"/>
  <c r="L221"/>
  <c r="N220"/>
  <c r="L220"/>
  <c r="N219"/>
  <c r="L219"/>
  <c r="N218"/>
  <c r="L218"/>
  <c r="N217"/>
  <c r="L217"/>
  <c r="N216"/>
  <c r="L216"/>
  <c r="N215"/>
  <c r="L215"/>
  <c r="N214"/>
  <c r="L214"/>
  <c r="N213"/>
  <c r="L213"/>
  <c r="N212"/>
  <c r="L212"/>
  <c r="N211"/>
  <c r="L211"/>
  <c r="N210"/>
  <c r="L210"/>
  <c r="N209"/>
  <c r="L209"/>
  <c r="N208"/>
  <c r="L208"/>
  <c r="N207"/>
  <c r="L207"/>
  <c r="O207" s="1"/>
  <c r="N206"/>
  <c r="L206"/>
  <c r="O206" s="1"/>
  <c r="N205"/>
  <c r="L205"/>
  <c r="O205" s="1"/>
  <c r="N204"/>
  <c r="L204"/>
  <c r="O204" s="1"/>
  <c r="N203"/>
  <c r="L203"/>
  <c r="O203" s="1"/>
  <c r="N202"/>
  <c r="L202"/>
  <c r="N201"/>
  <c r="L201"/>
  <c r="O201" s="1"/>
  <c r="N200"/>
  <c r="L200"/>
  <c r="O200" s="1"/>
  <c r="N199"/>
  <c r="L199"/>
  <c r="O199" s="1"/>
  <c r="N198"/>
  <c r="L198"/>
  <c r="O198" s="1"/>
  <c r="N197"/>
  <c r="L197"/>
  <c r="O197" s="1"/>
  <c r="N196"/>
  <c r="L196"/>
  <c r="O196" s="1"/>
  <c r="N195"/>
  <c r="L195"/>
  <c r="O195" s="1"/>
  <c r="N194"/>
  <c r="L194"/>
  <c r="O194" s="1"/>
  <c r="N193"/>
  <c r="L193"/>
  <c r="O193" s="1"/>
  <c r="N192"/>
  <c r="L192"/>
  <c r="O192" s="1"/>
  <c r="N191"/>
  <c r="L191"/>
  <c r="O191" s="1"/>
  <c r="N190"/>
  <c r="L190"/>
  <c r="O190" s="1"/>
  <c r="N189"/>
  <c r="L189"/>
  <c r="O189" s="1"/>
  <c r="N188"/>
  <c r="L188"/>
  <c r="O188" s="1"/>
  <c r="N187"/>
  <c r="L187"/>
  <c r="O187" s="1"/>
  <c r="N186"/>
  <c r="L186"/>
  <c r="O186" s="1"/>
  <c r="N185"/>
  <c r="L185"/>
  <c r="O185" s="1"/>
  <c r="N184"/>
  <c r="L184"/>
  <c r="O184" s="1"/>
  <c r="N183"/>
  <c r="L183"/>
  <c r="O183" s="1"/>
  <c r="N182"/>
  <c r="L182"/>
  <c r="O182" s="1"/>
  <c r="P182" s="1"/>
  <c r="N181"/>
  <c r="L181"/>
  <c r="O181" s="1"/>
  <c r="N180"/>
  <c r="L180"/>
  <c r="O180" s="1"/>
  <c r="N179"/>
  <c r="L179"/>
  <c r="O179" s="1"/>
  <c r="N178"/>
  <c r="L178"/>
  <c r="O178" s="1"/>
  <c r="N177"/>
  <c r="L177"/>
  <c r="O177" s="1"/>
  <c r="N176"/>
  <c r="L176"/>
  <c r="O176" s="1"/>
  <c r="P176" s="1"/>
  <c r="N175"/>
  <c r="L175"/>
  <c r="O175" s="1"/>
  <c r="N174"/>
  <c r="L174"/>
  <c r="O174" s="1"/>
  <c r="N173"/>
  <c r="L173"/>
  <c r="O173" s="1"/>
  <c r="N172"/>
  <c r="L172"/>
  <c r="O172" s="1"/>
  <c r="N171"/>
  <c r="L171"/>
  <c r="O171" s="1"/>
  <c r="N170"/>
  <c r="L170"/>
  <c r="O170" s="1"/>
  <c r="N169"/>
  <c r="L169"/>
  <c r="O169" s="1"/>
  <c r="N168"/>
  <c r="L168"/>
  <c r="O168" s="1"/>
  <c r="N167"/>
  <c r="L167"/>
  <c r="O167" s="1"/>
  <c r="N166"/>
  <c r="L166"/>
  <c r="O166" s="1"/>
  <c r="N165"/>
  <c r="L165"/>
  <c r="O165" s="1"/>
  <c r="N164"/>
  <c r="L164"/>
  <c r="O164" s="1"/>
  <c r="N163"/>
  <c r="L163"/>
  <c r="O163" s="1"/>
  <c r="N162"/>
  <c r="L162"/>
  <c r="O162" s="1"/>
  <c r="P162" s="1"/>
  <c r="N161"/>
  <c r="L161"/>
  <c r="O161" s="1"/>
  <c r="N160"/>
  <c r="L160"/>
  <c r="O160" s="1"/>
  <c r="N159"/>
  <c r="L159"/>
  <c r="O159" s="1"/>
  <c r="N158"/>
  <c r="L158"/>
  <c r="O158" s="1"/>
  <c r="N157"/>
  <c r="L157"/>
  <c r="O157" s="1"/>
  <c r="N156"/>
  <c r="L156"/>
  <c r="O156" s="1"/>
  <c r="N155"/>
  <c r="L155"/>
  <c r="O155" s="1"/>
  <c r="N154"/>
  <c r="L154"/>
  <c r="O154" s="1"/>
  <c r="N153"/>
  <c r="L153"/>
  <c r="O153" s="1"/>
  <c r="N152"/>
  <c r="L152"/>
  <c r="O152" s="1"/>
  <c r="P152" s="1"/>
  <c r="N151"/>
  <c r="L151"/>
  <c r="O151" s="1"/>
  <c r="N150"/>
  <c r="L150"/>
  <c r="O150" s="1"/>
  <c r="N149"/>
  <c r="L149"/>
  <c r="O149" s="1"/>
  <c r="N148"/>
  <c r="L148"/>
  <c r="O148" s="1"/>
  <c r="N147"/>
  <c r="L147"/>
  <c r="O147" s="1"/>
  <c r="N146"/>
  <c r="L146"/>
  <c r="O146" s="1"/>
  <c r="P146" s="1"/>
  <c r="N145"/>
  <c r="L145"/>
  <c r="O145" s="1"/>
  <c r="N144"/>
  <c r="L144"/>
  <c r="O144" s="1"/>
  <c r="N143"/>
  <c r="L143"/>
  <c r="O143" s="1"/>
  <c r="N142"/>
  <c r="L142"/>
  <c r="O142" s="1"/>
  <c r="N141"/>
  <c r="L141"/>
  <c r="O141" s="1"/>
  <c r="N140"/>
  <c r="L140"/>
  <c r="O140" s="1"/>
  <c r="P140" s="1"/>
  <c r="N139"/>
  <c r="L139"/>
  <c r="O139" s="1"/>
  <c r="P139" s="1"/>
  <c r="N138"/>
  <c r="L138"/>
  <c r="O138" s="1"/>
  <c r="P138" s="1"/>
  <c r="N137"/>
  <c r="L137"/>
  <c r="O137" s="1"/>
  <c r="P137" s="1"/>
  <c r="N136"/>
  <c r="L136"/>
  <c r="O136" s="1"/>
  <c r="P136" s="1"/>
  <c r="N135"/>
  <c r="L135"/>
  <c r="O135" s="1"/>
  <c r="P135" s="1"/>
  <c r="N134"/>
  <c r="L134"/>
  <c r="O134" s="1"/>
  <c r="P134" s="1"/>
  <c r="N133"/>
  <c r="L133"/>
  <c r="O133" s="1"/>
  <c r="P133" s="1"/>
  <c r="N132"/>
  <c r="L132"/>
  <c r="O132" s="1"/>
  <c r="P132" s="1"/>
  <c r="N131"/>
  <c r="L131"/>
  <c r="O131" s="1"/>
  <c r="N130"/>
  <c r="L130"/>
  <c r="O130" s="1"/>
  <c r="P130" s="1"/>
  <c r="N129"/>
  <c r="L129"/>
  <c r="O129" s="1"/>
  <c r="P129" s="1"/>
  <c r="N128"/>
  <c r="L128"/>
  <c r="O128" s="1"/>
  <c r="N127"/>
  <c r="L127"/>
  <c r="O127" s="1"/>
  <c r="N126"/>
  <c r="L126"/>
  <c r="O126" s="1"/>
  <c r="P126" s="1"/>
  <c r="N125"/>
  <c r="L125"/>
  <c r="O125" s="1"/>
  <c r="P125" s="1"/>
  <c r="N124"/>
  <c r="L124"/>
  <c r="O124" s="1"/>
  <c r="I123"/>
  <c r="B123"/>
  <c r="A123"/>
  <c r="O122"/>
  <c r="P122" s="1"/>
  <c r="N122"/>
  <c r="M122"/>
  <c r="L122"/>
  <c r="N121"/>
  <c r="L121"/>
  <c r="O120"/>
  <c r="P120" s="1"/>
  <c r="N120"/>
  <c r="M120"/>
  <c r="L120"/>
  <c r="N119"/>
  <c r="N118" s="1"/>
  <c r="L119"/>
  <c r="I118"/>
  <c r="B118"/>
  <c r="A118"/>
  <c r="N117"/>
  <c r="L117"/>
  <c r="O117" s="1"/>
  <c r="P117" s="1"/>
  <c r="N116"/>
  <c r="L116"/>
  <c r="O116" s="1"/>
  <c r="P116" s="1"/>
  <c r="N115"/>
  <c r="L115"/>
  <c r="O115" s="1"/>
  <c r="N114"/>
  <c r="L114"/>
  <c r="O114" s="1"/>
  <c r="N113"/>
  <c r="L113"/>
  <c r="O113" s="1"/>
  <c r="N112"/>
  <c r="L112"/>
  <c r="O112" s="1"/>
  <c r="N111"/>
  <c r="L111"/>
  <c r="O111" s="1"/>
  <c r="N110"/>
  <c r="L110"/>
  <c r="O110" s="1"/>
  <c r="N109"/>
  <c r="L109"/>
  <c r="O109" s="1"/>
  <c r="N108"/>
  <c r="L108"/>
  <c r="O108" s="1"/>
  <c r="P108" s="1"/>
  <c r="N107"/>
  <c r="L107"/>
  <c r="O107" s="1"/>
  <c r="N106"/>
  <c r="L106"/>
  <c r="O106" s="1"/>
  <c r="N105"/>
  <c r="L105"/>
  <c r="O105" s="1"/>
  <c r="N104"/>
  <c r="L104"/>
  <c r="O104" s="1"/>
  <c r="P104" s="1"/>
  <c r="N103"/>
  <c r="L103"/>
  <c r="O103" s="1"/>
  <c r="N102"/>
  <c r="L102"/>
  <c r="O102" s="1"/>
  <c r="N101"/>
  <c r="L101"/>
  <c r="O101" s="1"/>
  <c r="N100"/>
  <c r="L100"/>
  <c r="O100" s="1"/>
  <c r="N99"/>
  <c r="N98" s="1"/>
  <c r="L99"/>
  <c r="O99" s="1"/>
  <c r="I98"/>
  <c r="B98"/>
  <c r="A98"/>
  <c r="N97"/>
  <c r="L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I30"/>
  <c r="B30"/>
  <c r="A30"/>
  <c r="N29"/>
  <c r="L29"/>
  <c r="N28"/>
  <c r="N27" s="1"/>
  <c r="L28"/>
  <c r="I27"/>
  <c r="B27"/>
  <c r="A27"/>
  <c r="N26"/>
  <c r="L26"/>
  <c r="N25"/>
  <c r="L25"/>
  <c r="N24"/>
  <c r="L24"/>
  <c r="N23"/>
  <c r="L23"/>
  <c r="N22"/>
  <c r="N21" s="1"/>
  <c r="L22"/>
  <c r="L21"/>
  <c r="I21"/>
  <c r="B21"/>
  <c r="A21"/>
  <c r="B20"/>
  <c r="B19" s="1"/>
  <c r="O562" l="1"/>
  <c r="P562" s="1"/>
  <c r="M562"/>
  <c r="O22"/>
  <c r="P22" s="1"/>
  <c r="O24"/>
  <c r="P24" s="1"/>
  <c r="O26"/>
  <c r="P26" s="1"/>
  <c r="O40"/>
  <c r="O44"/>
  <c r="P44" s="1"/>
  <c r="O58"/>
  <c r="O66"/>
  <c r="P66" s="1"/>
  <c r="O72"/>
  <c r="O76"/>
  <c r="O84"/>
  <c r="O88"/>
  <c r="P88" s="1"/>
  <c r="O90"/>
  <c r="L269"/>
  <c r="M270"/>
  <c r="M310"/>
  <c r="M318"/>
  <c r="M322"/>
  <c r="O325"/>
  <c r="P325" s="1"/>
  <c r="O327"/>
  <c r="P327" s="1"/>
  <c r="O329"/>
  <c r="P329" s="1"/>
  <c r="O331"/>
  <c r="P331" s="1"/>
  <c r="O333"/>
  <c r="P333" s="1"/>
  <c r="O335"/>
  <c r="P335" s="1"/>
  <c r="O337"/>
  <c r="P337" s="1"/>
  <c r="O339"/>
  <c r="P339" s="1"/>
  <c r="O342"/>
  <c r="O343"/>
  <c r="O344"/>
  <c r="O345"/>
  <c r="O348"/>
  <c r="O349"/>
  <c r="O351"/>
  <c r="A400"/>
  <c r="A399" s="1"/>
  <c r="O460"/>
  <c r="O462"/>
  <c r="P462" s="1"/>
  <c r="O464"/>
  <c r="P464" s="1"/>
  <c r="O470"/>
  <c r="P470" s="1"/>
  <c r="O519"/>
  <c r="P519" s="1"/>
  <c r="M519"/>
  <c r="O472"/>
  <c r="O473"/>
  <c r="O474"/>
  <c r="O476"/>
  <c r="P476" s="1"/>
  <c r="O478"/>
  <c r="P478" s="1"/>
  <c r="O481"/>
  <c r="O482"/>
  <c r="O483"/>
  <c r="O484"/>
  <c r="O485"/>
  <c r="O486"/>
  <c r="O487"/>
  <c r="O490"/>
  <c r="O491"/>
  <c r="O493"/>
  <c r="O522"/>
  <c r="O528"/>
  <c r="O532"/>
  <c r="O536"/>
  <c r="P536" s="1"/>
  <c r="A557"/>
  <c r="A556" s="1"/>
  <c r="I557"/>
  <c r="I556" s="1"/>
  <c r="O568"/>
  <c r="P568" s="1"/>
  <c r="O570"/>
  <c r="P570" s="1"/>
  <c r="O572"/>
  <c r="O573"/>
  <c r="O576"/>
  <c r="O577"/>
  <c r="O579"/>
  <c r="O580"/>
  <c r="O584"/>
  <c r="P584" s="1"/>
  <c r="O586"/>
  <c r="P586" s="1"/>
  <c r="O588"/>
  <c r="O596"/>
  <c r="O599"/>
  <c r="O600"/>
  <c r="O603"/>
  <c r="O604"/>
  <c r="O605"/>
  <c r="O606"/>
  <c r="O607"/>
  <c r="O608"/>
  <c r="O609"/>
  <c r="O612"/>
  <c r="O613"/>
  <c r="O615"/>
  <c r="O616"/>
  <c r="O619"/>
  <c r="O620"/>
  <c r="O622"/>
  <c r="P622" s="1"/>
  <c r="O624"/>
  <c r="P624" s="1"/>
  <c r="O626"/>
  <c r="P626" s="1"/>
  <c r="O628"/>
  <c r="P628" s="1"/>
  <c r="O630"/>
  <c r="P630" s="1"/>
  <c r="O633"/>
  <c r="P633" s="1"/>
  <c r="O635"/>
  <c r="O638"/>
  <c r="O639"/>
  <c r="P639" s="1"/>
  <c r="O641"/>
  <c r="P641" s="1"/>
  <c r="O651"/>
  <c r="O659"/>
  <c r="O660"/>
  <c r="P660" s="1"/>
  <c r="O662"/>
  <c r="P662" s="1"/>
  <c r="O664"/>
  <c r="P664" s="1"/>
  <c r="O687"/>
  <c r="O688"/>
  <c r="O689"/>
  <c r="O690"/>
  <c r="O691"/>
  <c r="O695"/>
  <c r="O696"/>
  <c r="O697"/>
  <c r="O698"/>
  <c r="O699"/>
  <c r="O703"/>
  <c r="O704"/>
  <c r="O705"/>
  <c r="O709"/>
  <c r="O713"/>
  <c r="P713" s="1"/>
  <c r="O714"/>
  <c r="O715"/>
  <c r="M22"/>
  <c r="M24"/>
  <c r="M26"/>
  <c r="O28"/>
  <c r="P28" s="1"/>
  <c r="P27" s="1"/>
  <c r="O29"/>
  <c r="N30"/>
  <c r="M40"/>
  <c r="M44"/>
  <c r="M58"/>
  <c r="M66"/>
  <c r="M72"/>
  <c r="M76"/>
  <c r="M84"/>
  <c r="M88"/>
  <c r="M90"/>
  <c r="L98"/>
  <c r="O208"/>
  <c r="O209"/>
  <c r="O210"/>
  <c r="O211"/>
  <c r="O212"/>
  <c r="O213"/>
  <c r="O214"/>
  <c r="O215"/>
  <c r="O216"/>
  <c r="P216" s="1"/>
  <c r="O217"/>
  <c r="O218"/>
  <c r="O219"/>
  <c r="O220"/>
  <c r="O221"/>
  <c r="O222"/>
  <c r="O223"/>
  <c r="O225"/>
  <c r="O226"/>
  <c r="O227"/>
  <c r="O228"/>
  <c r="O229"/>
  <c r="O230"/>
  <c r="O231"/>
  <c r="O232"/>
  <c r="P232" s="1"/>
  <c r="O233"/>
  <c r="O234"/>
  <c r="P233" s="1"/>
  <c r="O235"/>
  <c r="O236"/>
  <c r="O237"/>
  <c r="O238"/>
  <c r="O239"/>
  <c r="O240"/>
  <c r="O241"/>
  <c r="O243"/>
  <c r="O244"/>
  <c r="O245"/>
  <c r="P245" s="1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76"/>
  <c r="M276"/>
  <c r="O280"/>
  <c r="O281"/>
  <c r="O282"/>
  <c r="O283"/>
  <c r="P282" s="1"/>
  <c r="O284"/>
  <c r="O286"/>
  <c r="O287"/>
  <c r="O288"/>
  <c r="O291"/>
  <c r="O298"/>
  <c r="P298" s="1"/>
  <c r="O300"/>
  <c r="P300" s="1"/>
  <c r="O302"/>
  <c r="O303"/>
  <c r="O304"/>
  <c r="O307"/>
  <c r="O308"/>
  <c r="P308" s="1"/>
  <c r="O494"/>
  <c r="P494" s="1"/>
  <c r="O498"/>
  <c r="M560"/>
  <c r="O565"/>
  <c r="O564" s="1"/>
  <c r="O646"/>
  <c r="P646" s="1"/>
  <c r="O648"/>
  <c r="P648" s="1"/>
  <c r="O654"/>
  <c r="O657"/>
  <c r="M671"/>
  <c r="M709"/>
  <c r="O352"/>
  <c r="O355"/>
  <c r="O356"/>
  <c r="O357"/>
  <c r="O373"/>
  <c r="O374"/>
  <c r="P373" s="1"/>
  <c r="O375"/>
  <c r="O378"/>
  <c r="O379"/>
  <c r="O391"/>
  <c r="M391"/>
  <c r="O395"/>
  <c r="O403"/>
  <c r="P403" s="1"/>
  <c r="O405"/>
  <c r="P405" s="1"/>
  <c r="O407"/>
  <c r="P407" s="1"/>
  <c r="O410"/>
  <c r="O413"/>
  <c r="O417"/>
  <c r="O421"/>
  <c r="P421" s="1"/>
  <c r="O423"/>
  <c r="P423" s="1"/>
  <c r="O425"/>
  <c r="P425" s="1"/>
  <c r="O427"/>
  <c r="P427" s="1"/>
  <c r="O429"/>
  <c r="O433"/>
  <c r="M433"/>
  <c r="O435"/>
  <c r="O436"/>
  <c r="O445"/>
  <c r="M445"/>
  <c r="O449"/>
  <c r="O450"/>
  <c r="O451"/>
  <c r="P451" s="1"/>
  <c r="O453"/>
  <c r="O455"/>
  <c r="P455" s="1"/>
  <c r="O457"/>
  <c r="P457" s="1"/>
  <c r="O467"/>
  <c r="P467" s="1"/>
  <c r="M502"/>
  <c r="O510"/>
  <c r="O514"/>
  <c r="O517"/>
  <c r="P517" s="1"/>
  <c r="M596"/>
  <c r="M667"/>
  <c r="M669"/>
  <c r="O23"/>
  <c r="P23" s="1"/>
  <c r="O25"/>
  <c r="P25" s="1"/>
  <c r="A20"/>
  <c r="A19" s="1"/>
  <c r="I20"/>
  <c r="I19" s="1"/>
  <c r="O31"/>
  <c r="O32"/>
  <c r="O33"/>
  <c r="O34"/>
  <c r="O35"/>
  <c r="O36"/>
  <c r="O37"/>
  <c r="O38"/>
  <c r="O39"/>
  <c r="O41"/>
  <c r="O42"/>
  <c r="P40" s="1"/>
  <c r="O43"/>
  <c r="O45"/>
  <c r="O46"/>
  <c r="O47"/>
  <c r="O48"/>
  <c r="O49"/>
  <c r="O50"/>
  <c r="O51"/>
  <c r="O52"/>
  <c r="O53"/>
  <c r="O54"/>
  <c r="O55"/>
  <c r="O56"/>
  <c r="O57"/>
  <c r="O59"/>
  <c r="O60"/>
  <c r="O61"/>
  <c r="O62"/>
  <c r="O63"/>
  <c r="O64"/>
  <c r="O65"/>
  <c r="O67"/>
  <c r="O68"/>
  <c r="O69"/>
  <c r="O70"/>
  <c r="P21"/>
  <c r="M200"/>
  <c r="M222"/>
  <c r="M240"/>
  <c r="O266"/>
  <c r="O267"/>
  <c r="O268"/>
  <c r="O271"/>
  <c r="O272"/>
  <c r="O275"/>
  <c r="M282"/>
  <c r="M286"/>
  <c r="M298"/>
  <c r="M300"/>
  <c r="M302"/>
  <c r="M308"/>
  <c r="O311"/>
  <c r="O312"/>
  <c r="O316"/>
  <c r="O317"/>
  <c r="O319"/>
  <c r="O320"/>
  <c r="O321"/>
  <c r="M325"/>
  <c r="M327"/>
  <c r="M329"/>
  <c r="M331"/>
  <c r="M333"/>
  <c r="M335"/>
  <c r="M337"/>
  <c r="M339"/>
  <c r="M342"/>
  <c r="M373"/>
  <c r="M379"/>
  <c r="O383"/>
  <c r="O384"/>
  <c r="O387"/>
  <c r="O390"/>
  <c r="I400"/>
  <c r="I399" s="1"/>
  <c r="N401"/>
  <c r="N400" s="1"/>
  <c r="N399" s="1"/>
  <c r="M403"/>
  <c r="M405"/>
  <c r="M407"/>
  <c r="B400"/>
  <c r="B399" s="1"/>
  <c r="O71"/>
  <c r="O73"/>
  <c r="O74"/>
  <c r="O75"/>
  <c r="O77"/>
  <c r="O78"/>
  <c r="O79"/>
  <c r="O80"/>
  <c r="O81"/>
  <c r="O82"/>
  <c r="O83"/>
  <c r="O85"/>
  <c r="O86"/>
  <c r="O87"/>
  <c r="P87" s="1"/>
  <c r="O89"/>
  <c r="P89" s="1"/>
  <c r="O91"/>
  <c r="O92"/>
  <c r="O93"/>
  <c r="O94"/>
  <c r="O95"/>
  <c r="O96"/>
  <c r="O97"/>
  <c r="M99"/>
  <c r="M111"/>
  <c r="M117"/>
  <c r="O119"/>
  <c r="P119" s="1"/>
  <c r="O121"/>
  <c r="P121" s="1"/>
  <c r="N123"/>
  <c r="M125"/>
  <c r="M127"/>
  <c r="M129"/>
  <c r="M133"/>
  <c r="M135"/>
  <c r="M137"/>
  <c r="M139"/>
  <c r="M141"/>
  <c r="M157"/>
  <c r="M167"/>
  <c r="M173"/>
  <c r="M179"/>
  <c r="M185"/>
  <c r="M189"/>
  <c r="M195"/>
  <c r="M205"/>
  <c r="M211"/>
  <c r="M217"/>
  <c r="M227"/>
  <c r="M233"/>
  <c r="M235"/>
  <c r="M245"/>
  <c r="M251"/>
  <c r="M253"/>
  <c r="M261"/>
  <c r="N269"/>
  <c r="M410"/>
  <c r="N409"/>
  <c r="M413"/>
  <c r="M417"/>
  <c r="O428"/>
  <c r="O437"/>
  <c r="O438"/>
  <c r="O441"/>
  <c r="O442"/>
  <c r="M451"/>
  <c r="M455"/>
  <c r="M457"/>
  <c r="M467"/>
  <c r="M514"/>
  <c r="O518"/>
  <c r="O539"/>
  <c r="O540"/>
  <c r="O543"/>
  <c r="O544"/>
  <c r="O547"/>
  <c r="O548"/>
  <c r="M565"/>
  <c r="M564" s="1"/>
  <c r="M584"/>
  <c r="M586"/>
  <c r="M588"/>
  <c r="O592"/>
  <c r="O593"/>
  <c r="O595"/>
  <c r="M606"/>
  <c r="M616"/>
  <c r="M639"/>
  <c r="M641"/>
  <c r="M644"/>
  <c r="M646"/>
  <c r="M648"/>
  <c r="L650"/>
  <c r="M651"/>
  <c r="N650"/>
  <c r="M660"/>
  <c r="N653"/>
  <c r="M662"/>
  <c r="M664"/>
  <c r="M677"/>
  <c r="O706"/>
  <c r="O707"/>
  <c r="M705"/>
  <c r="O710"/>
  <c r="O711"/>
  <c r="P709" s="1"/>
  <c r="O712"/>
  <c r="M421"/>
  <c r="M423"/>
  <c r="M425"/>
  <c r="M427"/>
  <c r="M429"/>
  <c r="O432"/>
  <c r="M435"/>
  <c r="M462"/>
  <c r="M464"/>
  <c r="N468"/>
  <c r="M470"/>
  <c r="M472"/>
  <c r="M476"/>
  <c r="M478"/>
  <c r="M484"/>
  <c r="M494"/>
  <c r="M498"/>
  <c r="O501"/>
  <c r="M508"/>
  <c r="M510"/>
  <c r="M517"/>
  <c r="N516"/>
  <c r="M528"/>
  <c r="M536"/>
  <c r="M568"/>
  <c r="M570"/>
  <c r="M580"/>
  <c r="M622"/>
  <c r="M624"/>
  <c r="M626"/>
  <c r="M628"/>
  <c r="M630"/>
  <c r="M633"/>
  <c r="M635"/>
  <c r="O658"/>
  <c r="N666"/>
  <c r="M689"/>
  <c r="M697"/>
  <c r="M699"/>
  <c r="M713"/>
  <c r="P124"/>
  <c r="O123"/>
  <c r="O30"/>
  <c r="P99"/>
  <c r="P111"/>
  <c r="O118"/>
  <c r="P127"/>
  <c r="P141"/>
  <c r="P157"/>
  <c r="P167"/>
  <c r="P173"/>
  <c r="P179"/>
  <c r="P185"/>
  <c r="P189"/>
  <c r="P195"/>
  <c r="P205"/>
  <c r="P261"/>
  <c r="O202"/>
  <c r="P200" s="1"/>
  <c r="O273"/>
  <c r="M273"/>
  <c r="O277"/>
  <c r="O285"/>
  <c r="P285" s="1"/>
  <c r="M285"/>
  <c r="O324"/>
  <c r="M324"/>
  <c r="L323"/>
  <c r="O336"/>
  <c r="P336" s="1"/>
  <c r="M336"/>
  <c r="O353"/>
  <c r="M353"/>
  <c r="O376"/>
  <c r="M376"/>
  <c r="O380"/>
  <c r="O392"/>
  <c r="P410"/>
  <c r="O414"/>
  <c r="M414"/>
  <c r="O418"/>
  <c r="O430"/>
  <c r="O461"/>
  <c r="P461" s="1"/>
  <c r="M461"/>
  <c r="O475"/>
  <c r="P475" s="1"/>
  <c r="M475"/>
  <c r="P508"/>
  <c r="O511"/>
  <c r="O597"/>
  <c r="O649"/>
  <c r="P649" s="1"/>
  <c r="M649"/>
  <c r="O700"/>
  <c r="O708"/>
  <c r="O716"/>
  <c r="O224"/>
  <c r="O242"/>
  <c r="P240" s="1"/>
  <c r="O289"/>
  <c r="M289"/>
  <c r="O297"/>
  <c r="M297"/>
  <c r="L296"/>
  <c r="O301"/>
  <c r="P301" s="1"/>
  <c r="M301"/>
  <c r="O305"/>
  <c r="M305"/>
  <c r="O309"/>
  <c r="O313"/>
  <c r="M313"/>
  <c r="P318"/>
  <c r="O328"/>
  <c r="P328" s="1"/>
  <c r="M328"/>
  <c r="O332"/>
  <c r="P332" s="1"/>
  <c r="M332"/>
  <c r="O340"/>
  <c r="P340" s="1"/>
  <c r="M340"/>
  <c r="O388"/>
  <c r="M388"/>
  <c r="O404"/>
  <c r="P404" s="1"/>
  <c r="M404"/>
  <c r="O408"/>
  <c r="P408" s="1"/>
  <c r="M408"/>
  <c r="O422"/>
  <c r="P422" s="1"/>
  <c r="M422"/>
  <c r="O426"/>
  <c r="P426" s="1"/>
  <c r="M426"/>
  <c r="O434"/>
  <c r="P433" s="1"/>
  <c r="O446"/>
  <c r="O454"/>
  <c r="P454" s="1"/>
  <c r="M454"/>
  <c r="O471"/>
  <c r="P471" s="1"/>
  <c r="M471"/>
  <c r="P472"/>
  <c r="O479"/>
  <c r="M479"/>
  <c r="O495"/>
  <c r="M495"/>
  <c r="O499"/>
  <c r="P500"/>
  <c r="O503"/>
  <c r="O515"/>
  <c r="P514" s="1"/>
  <c r="O520"/>
  <c r="M520"/>
  <c r="M516" s="1"/>
  <c r="O533"/>
  <c r="M533"/>
  <c r="O541"/>
  <c r="M541"/>
  <c r="O561"/>
  <c r="P561" s="1"/>
  <c r="M561"/>
  <c r="O569"/>
  <c r="P569" s="1"/>
  <c r="M569"/>
  <c r="O581"/>
  <c r="O617"/>
  <c r="O625"/>
  <c r="P625" s="1"/>
  <c r="M625"/>
  <c r="M23"/>
  <c r="M25"/>
  <c r="L27"/>
  <c r="M28"/>
  <c r="M27" s="1"/>
  <c r="L30"/>
  <c r="M31"/>
  <c r="M35"/>
  <c r="M49"/>
  <c r="M53"/>
  <c r="M63"/>
  <c r="M67"/>
  <c r="M79"/>
  <c r="M87"/>
  <c r="M89"/>
  <c r="M95"/>
  <c r="O98"/>
  <c r="M104"/>
  <c r="M108"/>
  <c r="M116"/>
  <c r="L118"/>
  <c r="M119"/>
  <c r="M121"/>
  <c r="L123"/>
  <c r="M124"/>
  <c r="M126"/>
  <c r="M130"/>
  <c r="M132"/>
  <c r="M134"/>
  <c r="M136"/>
  <c r="M138"/>
  <c r="M140"/>
  <c r="M146"/>
  <c r="M152"/>
  <c r="M162"/>
  <c r="M176"/>
  <c r="M182"/>
  <c r="M208"/>
  <c r="M216"/>
  <c r="M232"/>
  <c r="M248"/>
  <c r="M258"/>
  <c r="M264"/>
  <c r="M266"/>
  <c r="O274"/>
  <c r="O278"/>
  <c r="O279"/>
  <c r="M279"/>
  <c r="O290"/>
  <c r="N296"/>
  <c r="O299"/>
  <c r="P299" s="1"/>
  <c r="M299"/>
  <c r="O306"/>
  <c r="O314"/>
  <c r="O315"/>
  <c r="M315"/>
  <c r="N323"/>
  <c r="O326"/>
  <c r="P326" s="1"/>
  <c r="M326"/>
  <c r="O330"/>
  <c r="P330" s="1"/>
  <c r="M330"/>
  <c r="O334"/>
  <c r="P334" s="1"/>
  <c r="M334"/>
  <c r="O338"/>
  <c r="P338" s="1"/>
  <c r="M338"/>
  <c r="O346"/>
  <c r="P342" s="1"/>
  <c r="O347"/>
  <c r="M347"/>
  <c r="O350"/>
  <c r="O354"/>
  <c r="O377"/>
  <c r="O381"/>
  <c r="O382"/>
  <c r="M382"/>
  <c r="O385"/>
  <c r="O386"/>
  <c r="M386"/>
  <c r="O389"/>
  <c r="O393"/>
  <c r="O394"/>
  <c r="M394"/>
  <c r="O402"/>
  <c r="M402"/>
  <c r="L401"/>
  <c r="O406"/>
  <c r="P406" s="1"/>
  <c r="M406"/>
  <c r="O411"/>
  <c r="P411" s="1"/>
  <c r="M411"/>
  <c r="L412"/>
  <c r="P413"/>
  <c r="O415"/>
  <c r="O416"/>
  <c r="P416" s="1"/>
  <c r="M416"/>
  <c r="O419"/>
  <c r="O420"/>
  <c r="P420" s="1"/>
  <c r="M420"/>
  <c r="O424"/>
  <c r="P424" s="1"/>
  <c r="M424"/>
  <c r="O431"/>
  <c r="O439"/>
  <c r="O440"/>
  <c r="M440"/>
  <c r="O443"/>
  <c r="O444"/>
  <c r="P444" s="1"/>
  <c r="M444"/>
  <c r="O447"/>
  <c r="O448"/>
  <c r="M448"/>
  <c r="O452"/>
  <c r="P452" s="1"/>
  <c r="M452"/>
  <c r="O456"/>
  <c r="P456" s="1"/>
  <c r="M456"/>
  <c r="O459"/>
  <c r="M459"/>
  <c r="L458"/>
  <c r="O463"/>
  <c r="P463" s="1"/>
  <c r="M463"/>
  <c r="O466"/>
  <c r="M466"/>
  <c r="L465"/>
  <c r="O469"/>
  <c r="M469"/>
  <c r="L468"/>
  <c r="O477"/>
  <c r="P477" s="1"/>
  <c r="M477"/>
  <c r="O480"/>
  <c r="O488"/>
  <c r="O489"/>
  <c r="M489"/>
  <c r="O492"/>
  <c r="O496"/>
  <c r="O497"/>
  <c r="P497" s="1"/>
  <c r="M497"/>
  <c r="P498"/>
  <c r="O504"/>
  <c r="P502" s="1"/>
  <c r="O505"/>
  <c r="P505" s="1"/>
  <c r="M505"/>
  <c r="O512"/>
  <c r="O513"/>
  <c r="P513" s="1"/>
  <c r="M513"/>
  <c r="O529"/>
  <c r="M529"/>
  <c r="L527"/>
  <c r="O537"/>
  <c r="M537"/>
  <c r="O545"/>
  <c r="M545"/>
  <c r="N558"/>
  <c r="N566"/>
  <c r="O585"/>
  <c r="P585" s="1"/>
  <c r="M585"/>
  <c r="O589"/>
  <c r="O601"/>
  <c r="M601"/>
  <c r="O621"/>
  <c r="P621" s="1"/>
  <c r="M621"/>
  <c r="O629"/>
  <c r="P629" s="1"/>
  <c r="M629"/>
  <c r="O640"/>
  <c r="P640" s="1"/>
  <c r="M640"/>
  <c r="O668"/>
  <c r="P668" s="1"/>
  <c r="M668"/>
  <c r="L666"/>
  <c r="O672"/>
  <c r="O521"/>
  <c r="P528"/>
  <c r="O530"/>
  <c r="O531"/>
  <c r="M531"/>
  <c r="O534"/>
  <c r="O535"/>
  <c r="P535" s="1"/>
  <c r="M535"/>
  <c r="O538"/>
  <c r="O542"/>
  <c r="O546"/>
  <c r="O559"/>
  <c r="M559"/>
  <c r="L558"/>
  <c r="O563"/>
  <c r="P563" s="1"/>
  <c r="M563"/>
  <c r="B557"/>
  <c r="B556" s="1"/>
  <c r="O567"/>
  <c r="M567"/>
  <c r="L566"/>
  <c r="O571"/>
  <c r="M571"/>
  <c r="O574"/>
  <c r="O575"/>
  <c r="M575"/>
  <c r="O578"/>
  <c r="O582"/>
  <c r="P580" s="1"/>
  <c r="O583"/>
  <c r="P583" s="1"/>
  <c r="M583"/>
  <c r="O587"/>
  <c r="P587" s="1"/>
  <c r="M587"/>
  <c r="O590"/>
  <c r="O591"/>
  <c r="M591"/>
  <c r="O594"/>
  <c r="O598"/>
  <c r="O602"/>
  <c r="O610"/>
  <c r="P606" s="1"/>
  <c r="O611"/>
  <c r="M611"/>
  <c r="O614"/>
  <c r="O618"/>
  <c r="P616" s="1"/>
  <c r="O623"/>
  <c r="P623" s="1"/>
  <c r="M623"/>
  <c r="O627"/>
  <c r="P627" s="1"/>
  <c r="M627"/>
  <c r="O631"/>
  <c r="P631" s="1"/>
  <c r="M631"/>
  <c r="O632"/>
  <c r="P632" s="1"/>
  <c r="M632"/>
  <c r="O636"/>
  <c r="O645"/>
  <c r="P645" s="1"/>
  <c r="M645"/>
  <c r="L643"/>
  <c r="P651"/>
  <c r="M654"/>
  <c r="L653"/>
  <c r="O655"/>
  <c r="O663"/>
  <c r="P663" s="1"/>
  <c r="M663"/>
  <c r="P677"/>
  <c r="N685"/>
  <c r="O692"/>
  <c r="M692"/>
  <c r="O634"/>
  <c r="P634" s="1"/>
  <c r="M634"/>
  <c r="O637"/>
  <c r="P635" s="1"/>
  <c r="O642"/>
  <c r="P642" s="1"/>
  <c r="M642"/>
  <c r="P644"/>
  <c r="O647"/>
  <c r="P647" s="1"/>
  <c r="M647"/>
  <c r="O652"/>
  <c r="P652" s="1"/>
  <c r="M652"/>
  <c r="O656"/>
  <c r="P654" s="1"/>
  <c r="P653" s="1"/>
  <c r="O661"/>
  <c r="P661" s="1"/>
  <c r="M661"/>
  <c r="O665"/>
  <c r="P665" s="1"/>
  <c r="M665"/>
  <c r="P667"/>
  <c r="O670"/>
  <c r="P670" s="1"/>
  <c r="M670"/>
  <c r="O673"/>
  <c r="O666" s="1"/>
  <c r="O674"/>
  <c r="P674" s="1"/>
  <c r="M674"/>
  <c r="O686"/>
  <c r="M686"/>
  <c r="L685"/>
  <c r="O693"/>
  <c r="O694"/>
  <c r="M694"/>
  <c r="O701"/>
  <c r="O702"/>
  <c r="P702" s="1"/>
  <c r="M702"/>
  <c r="P31" l="1"/>
  <c r="P510"/>
  <c r="P445"/>
  <c r="P302"/>
  <c r="P286"/>
  <c r="P251"/>
  <c r="P689"/>
  <c r="P694"/>
  <c r="P565"/>
  <c r="P564" s="1"/>
  <c r="P531"/>
  <c r="P588"/>
  <c r="P484"/>
  <c r="P429"/>
  <c r="P315"/>
  <c r="O27"/>
  <c r="P705"/>
  <c r="P76"/>
  <c r="P310"/>
  <c r="P270"/>
  <c r="P264"/>
  <c r="P697"/>
  <c r="P58"/>
  <c r="P235"/>
  <c r="P227"/>
  <c r="P699"/>
  <c r="M650"/>
  <c r="M643"/>
  <c r="M558"/>
  <c r="O516"/>
  <c r="M465"/>
  <c r="P448"/>
  <c r="P435"/>
  <c r="M409"/>
  <c r="P394"/>
  <c r="P386"/>
  <c r="P379"/>
  <c r="P279"/>
  <c r="O21"/>
  <c r="P222"/>
  <c r="P118"/>
  <c r="P90"/>
  <c r="P84"/>
  <c r="P72"/>
  <c r="P258"/>
  <c r="P253"/>
  <c r="P248"/>
  <c r="P217"/>
  <c r="P211"/>
  <c r="P208"/>
  <c r="M666"/>
  <c r="O643"/>
  <c r="P671"/>
  <c r="P666" s="1"/>
  <c r="N557"/>
  <c r="N556" s="1"/>
  <c r="M527"/>
  <c r="M412"/>
  <c r="M401"/>
  <c r="N20"/>
  <c r="N19" s="1"/>
  <c r="M98"/>
  <c r="M21"/>
  <c r="P313"/>
  <c r="P305"/>
  <c r="P289"/>
  <c r="M269"/>
  <c r="P95"/>
  <c r="P63"/>
  <c r="O650"/>
  <c r="O527"/>
  <c r="P479"/>
  <c r="P596"/>
  <c r="P417"/>
  <c r="P391"/>
  <c r="P276"/>
  <c r="P79"/>
  <c r="P266"/>
  <c r="P67"/>
  <c r="P53"/>
  <c r="P49"/>
  <c r="P35"/>
  <c r="P98"/>
  <c r="P123"/>
  <c r="M685"/>
  <c r="O653"/>
  <c r="P692"/>
  <c r="P591"/>
  <c r="P571"/>
  <c r="M566"/>
  <c r="P545"/>
  <c r="P537"/>
  <c r="P469"/>
  <c r="P468" s="1"/>
  <c r="O468"/>
  <c r="P459"/>
  <c r="P458" s="1"/>
  <c r="O458"/>
  <c r="P347"/>
  <c r="M123"/>
  <c r="M30"/>
  <c r="P388"/>
  <c r="O296"/>
  <c r="P297"/>
  <c r="P414"/>
  <c r="P409"/>
  <c r="M323"/>
  <c r="P273"/>
  <c r="P686"/>
  <c r="O685"/>
  <c r="P643"/>
  <c r="M653"/>
  <c r="P650"/>
  <c r="P611"/>
  <c r="P575"/>
  <c r="P567"/>
  <c r="O566"/>
  <c r="L557"/>
  <c r="L556" s="1"/>
  <c r="P559"/>
  <c r="P558" s="1"/>
  <c r="O558"/>
  <c r="P601"/>
  <c r="P529"/>
  <c r="P489"/>
  <c r="M468"/>
  <c r="P466"/>
  <c r="P465" s="1"/>
  <c r="O465"/>
  <c r="M458"/>
  <c r="P440"/>
  <c r="O412"/>
  <c r="L400"/>
  <c r="L399" s="1"/>
  <c r="P402"/>
  <c r="P401" s="1"/>
  <c r="O401"/>
  <c r="P382"/>
  <c r="M118"/>
  <c r="L20"/>
  <c r="L19" s="1"/>
  <c r="P541"/>
  <c r="P533"/>
  <c r="P520"/>
  <c r="P516" s="1"/>
  <c r="P495"/>
  <c r="M296"/>
  <c r="O269"/>
  <c r="O409"/>
  <c r="P376"/>
  <c r="P353"/>
  <c r="O323"/>
  <c r="P324"/>
  <c r="P323" s="1"/>
  <c r="P269" l="1"/>
  <c r="P296"/>
  <c r="P20" s="1"/>
  <c r="P19" s="1"/>
  <c r="P30"/>
  <c r="P527"/>
  <c r="P400" s="1"/>
  <c r="P399" s="1"/>
  <c r="P685"/>
  <c r="O20"/>
  <c r="O19" s="1"/>
  <c r="M557"/>
  <c r="M556" s="1"/>
  <c r="M400"/>
  <c r="M399" s="1"/>
  <c r="P412"/>
  <c r="M20"/>
  <c r="M19" s="1"/>
  <c r="O400"/>
  <c r="O399" s="1"/>
  <c r="O557"/>
  <c r="O556" s="1"/>
  <c r="P566"/>
  <c r="P557" s="1"/>
  <c r="P556" s="1"/>
  <c r="I32" i="7" l="1"/>
  <c r="N21" l="1"/>
  <c r="L21" l="1"/>
  <c r="L32"/>
  <c r="N32"/>
  <c r="P21" l="1"/>
  <c r="O21"/>
  <c r="M21"/>
  <c r="O32"/>
  <c r="M32"/>
  <c r="P32" l="1"/>
  <c r="M1339" i="2" l="1"/>
  <c r="L1339"/>
  <c r="N1339" l="1"/>
  <c r="L1617"/>
  <c r="L1616"/>
  <c r="L1615"/>
  <c r="L1612"/>
  <c r="L1611"/>
  <c r="L1610"/>
  <c r="L1609"/>
  <c r="L1608"/>
  <c r="L1607"/>
  <c r="L1606"/>
  <c r="L1605"/>
  <c r="L1604"/>
  <c r="L1603"/>
  <c r="L1602"/>
  <c r="L1601"/>
  <c r="L1600"/>
  <c r="L1593"/>
  <c r="L1592"/>
  <c r="L1591"/>
  <c r="L1590"/>
  <c r="L1588"/>
  <c r="L1587"/>
  <c r="L1586"/>
  <c r="L1585"/>
  <c r="L1584"/>
  <c r="L1583"/>
  <c r="L1582"/>
  <c r="L1581"/>
  <c r="L1580"/>
  <c r="L1579"/>
  <c r="L1578"/>
  <c r="L1577"/>
  <c r="L1576"/>
  <c r="L1575"/>
  <c r="L1574"/>
  <c r="L1570"/>
  <c r="L1569"/>
  <c r="L1568"/>
  <c r="L1567"/>
  <c r="L1566"/>
  <c r="L1565"/>
  <c r="L1564"/>
  <c r="L1561"/>
  <c r="L1556"/>
  <c r="L1555"/>
  <c r="L1554"/>
  <c r="L1553"/>
  <c r="L1552"/>
  <c r="L1551"/>
  <c r="L1550"/>
  <c r="L1549"/>
  <c r="L1548"/>
  <c r="L1547"/>
  <c r="L1541"/>
  <c r="L1540"/>
  <c r="L1539"/>
  <c r="L1538"/>
  <c r="L1537"/>
  <c r="L1536"/>
  <c r="L1535"/>
  <c r="L1534"/>
  <c r="L1533"/>
  <c r="L1532"/>
  <c r="L1531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08"/>
  <c r="L1507"/>
  <c r="L1504"/>
  <c r="L1500"/>
  <c r="L1497"/>
  <c r="L1496"/>
  <c r="L1495"/>
  <c r="L1494"/>
  <c r="L1492"/>
  <c r="L1491"/>
  <c r="L1490"/>
  <c r="L1489"/>
  <c r="L1488"/>
  <c r="L1487"/>
  <c r="L1486"/>
  <c r="L1485"/>
  <c r="L1484"/>
  <c r="L1483"/>
  <c r="L1480"/>
  <c r="L1479"/>
  <c r="L1477"/>
  <c r="L1476"/>
  <c r="L1474"/>
  <c r="L1473"/>
  <c r="L1472"/>
  <c r="L1471"/>
  <c r="L1470"/>
  <c r="L1469"/>
  <c r="L1468"/>
  <c r="L1467"/>
  <c r="L1464"/>
  <c r="L1462"/>
  <c r="L1461"/>
  <c r="L1460"/>
  <c r="L1458"/>
  <c r="L1457"/>
  <c r="L1456"/>
  <c r="L1455"/>
  <c r="L1454"/>
  <c r="L1446"/>
  <c r="L1445"/>
  <c r="L1443"/>
  <c r="L1442"/>
  <c r="L1441"/>
  <c r="L1440"/>
  <c r="L1437"/>
  <c r="L1436"/>
  <c r="L1435"/>
  <c r="L1434"/>
  <c r="L1433"/>
  <c r="L1432"/>
  <c r="L1431"/>
  <c r="L1429"/>
  <c r="L1428"/>
  <c r="L1427"/>
  <c r="L1426"/>
  <c r="L1420"/>
  <c r="L1419"/>
  <c r="L1417"/>
  <c r="L1416"/>
  <c r="L1413"/>
  <c r="L1412"/>
  <c r="L1410"/>
  <c r="L1409"/>
  <c r="L1408"/>
  <c r="L1407"/>
  <c r="L1406"/>
  <c r="L1405"/>
  <c r="L1404"/>
  <c r="L1403"/>
  <c r="L1394"/>
  <c r="L1393"/>
  <c r="L1392"/>
  <c r="L1391"/>
  <c r="L1385"/>
  <c r="L1384"/>
  <c r="L1383"/>
  <c r="L1381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2"/>
  <c r="L1351"/>
  <c r="L1350"/>
  <c r="L1349"/>
  <c r="L1348"/>
  <c r="L1347"/>
  <c r="L1346"/>
  <c r="L1345"/>
  <c r="L1344"/>
  <c r="L1343"/>
  <c r="L1342"/>
  <c r="L1341"/>
  <c r="L1340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8"/>
  <c r="L1317"/>
  <c r="L1316"/>
  <c r="L1315"/>
  <c r="L1314"/>
  <c r="L1313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I1294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1"/>
  <c r="L1230" s="1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I1204"/>
  <c r="L1205"/>
  <c r="L1203"/>
  <c r="L1202"/>
  <c r="L1201"/>
  <c r="L1200"/>
  <c r="L1199"/>
  <c r="L1198"/>
  <c r="L1197"/>
  <c r="L1196"/>
  <c r="L1195"/>
  <c r="L1194"/>
  <c r="I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I1153"/>
  <c r="L1152"/>
  <c r="L1151"/>
  <c r="L1150"/>
  <c r="L1149"/>
  <c r="L1148"/>
  <c r="L1146"/>
  <c r="L1145"/>
  <c r="L1144"/>
  <c r="L1143"/>
  <c r="L1142"/>
  <c r="L1141"/>
  <c r="L1140"/>
  <c r="L1139"/>
  <c r="L1138"/>
  <c r="L1137"/>
  <c r="L1136"/>
  <c r="L1135"/>
  <c r="L1134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M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1147" l="1"/>
  <c r="L1204"/>
  <c r="L1353"/>
  <c r="L1133"/>
  <c r="L1153"/>
  <c r="L1319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I883"/>
  <c r="L882"/>
  <c r="I878"/>
  <c r="I862"/>
  <c r="L881"/>
  <c r="L880"/>
  <c r="L879"/>
  <c r="L877"/>
  <c r="L876"/>
  <c r="L875"/>
  <c r="L874"/>
  <c r="L873"/>
  <c r="L872"/>
  <c r="L871"/>
  <c r="L870"/>
  <c r="L869"/>
  <c r="L868"/>
  <c r="L867"/>
  <c r="L866"/>
  <c r="L865"/>
  <c r="L864"/>
  <c r="L863"/>
  <c r="L941" l="1"/>
  <c r="L923"/>
  <c r="L878"/>
  <c r="M701"/>
  <c r="L701"/>
  <c r="L400"/>
  <c r="M400"/>
  <c r="N400" l="1"/>
  <c r="O400" s="1"/>
  <c r="N701"/>
  <c r="M1030" l="1"/>
  <c r="M1031"/>
  <c r="M1032"/>
  <c r="M1033"/>
  <c r="M1034"/>
  <c r="I1319"/>
  <c r="A14"/>
  <c r="B14"/>
  <c r="N1030" l="1"/>
  <c r="N1034"/>
  <c r="N1033"/>
  <c r="N1032"/>
  <c r="N1031"/>
  <c r="M1437"/>
  <c r="N1437" s="1"/>
  <c r="O1437" s="1"/>
  <c r="M1535" l="1"/>
  <c r="M1591" l="1"/>
  <c r="N1591" l="1"/>
  <c r="O1591" s="1"/>
  <c r="M1500"/>
  <c r="N1500" l="1"/>
  <c r="O1500" s="1"/>
  <c r="M1345" l="1"/>
  <c r="M1335"/>
  <c r="M1327"/>
  <c r="M1325"/>
  <c r="M1323"/>
  <c r="M1065"/>
  <c r="M1064"/>
  <c r="M1063"/>
  <c r="M1062"/>
  <c r="M1061"/>
  <c r="M1007"/>
  <c r="M1006"/>
  <c r="M1005"/>
  <c r="M1004"/>
  <c r="M1003"/>
  <c r="M998"/>
  <c r="M1000"/>
  <c r="M1001"/>
  <c r="M1002"/>
  <c r="M999"/>
  <c r="M1057"/>
  <c r="M1060"/>
  <c r="M1059"/>
  <c r="M1058"/>
  <c r="M1056"/>
  <c r="M1055"/>
  <c r="M1050"/>
  <c r="M1051"/>
  <c r="M1052"/>
  <c r="M1053"/>
  <c r="M1054"/>
  <c r="M1042"/>
  <c r="M1041"/>
  <c r="M1040"/>
  <c r="M1039"/>
  <c r="M1038"/>
  <c r="M1024"/>
  <c r="M1028"/>
  <c r="M1027"/>
  <c r="M1026"/>
  <c r="M1025"/>
  <c r="M1019"/>
  <c r="M1020"/>
  <c r="M1021"/>
  <c r="M1022"/>
  <c r="M1023"/>
  <c r="M1018"/>
  <c r="M1049"/>
  <c r="M1017"/>
  <c r="M1016"/>
  <c r="M1015"/>
  <c r="M1014"/>
  <c r="M1013"/>
  <c r="M1009"/>
  <c r="M1010"/>
  <c r="M1011"/>
  <c r="M1012"/>
  <c r="M1008"/>
  <c r="M1029"/>
  <c r="M1534"/>
  <c r="M1533"/>
  <c r="M1531"/>
  <c r="M1532"/>
  <c r="N1021" l="1"/>
  <c r="N1019"/>
  <c r="N1327"/>
  <c r="N1335"/>
  <c r="N1052"/>
  <c r="N1345"/>
  <c r="N1325"/>
  <c r="N1323"/>
  <c r="N1065"/>
  <c r="N1004"/>
  <c r="N1006"/>
  <c r="N1063"/>
  <c r="N1029"/>
  <c r="O1029" s="1"/>
  <c r="N1008"/>
  <c r="N1014"/>
  <c r="N1049"/>
  <c r="N1061"/>
  <c r="N1062"/>
  <c r="N1064"/>
  <c r="N1020"/>
  <c r="N1041"/>
  <c r="N1053"/>
  <c r="N1051"/>
  <c r="N998"/>
  <c r="N1000"/>
  <c r="N1003"/>
  <c r="N1005"/>
  <c r="N1007"/>
  <c r="N1022"/>
  <c r="N1001"/>
  <c r="N1038"/>
  <c r="N1042"/>
  <c r="N1054"/>
  <c r="N999"/>
  <c r="N1002"/>
  <c r="N1059"/>
  <c r="N1056"/>
  <c r="N1058"/>
  <c r="N1057"/>
  <c r="N1060"/>
  <c r="N1055"/>
  <c r="N1050"/>
  <c r="N1040"/>
  <c r="N1039"/>
  <c r="N1024"/>
  <c r="N1023"/>
  <c r="N1026"/>
  <c r="N1027"/>
  <c r="N1025"/>
  <c r="N1028"/>
  <c r="N1010"/>
  <c r="N1013"/>
  <c r="N1015"/>
  <c r="N1017"/>
  <c r="N1018"/>
  <c r="N1016"/>
  <c r="N1012"/>
  <c r="N1011"/>
  <c r="N1009"/>
  <c r="N1532"/>
  <c r="N1075"/>
  <c r="O1075" s="1"/>
  <c r="N1533"/>
  <c r="N1531"/>
  <c r="N1534"/>
  <c r="O1531" l="1"/>
  <c r="O1533"/>
  <c r="O1049"/>
  <c r="O998"/>
  <c r="O1008"/>
  <c r="O1018"/>
  <c r="O1038"/>
  <c r="O1003"/>
  <c r="O1013"/>
  <c r="O1024"/>
  <c r="O1055"/>
  <c r="O1061"/>
  <c r="M952"/>
  <c r="M1550"/>
  <c r="M1551"/>
  <c r="M1552"/>
  <c r="M1553"/>
  <c r="M1554"/>
  <c r="M1549"/>
  <c r="M1428"/>
  <c r="M1427"/>
  <c r="M1426"/>
  <c r="N952" l="1"/>
  <c r="O952" s="1"/>
  <c r="N1428"/>
  <c r="N1427"/>
  <c r="N1426"/>
  <c r="N1554"/>
  <c r="N1553"/>
  <c r="N1552"/>
  <c r="N1551"/>
  <c r="N1550"/>
  <c r="N1549"/>
  <c r="O1426" l="1"/>
  <c r="O1549"/>
  <c r="M1610"/>
  <c r="M1611"/>
  <c r="M1609"/>
  <c r="M1606"/>
  <c r="M1600"/>
  <c r="M1601"/>
  <c r="M1602"/>
  <c r="M1603"/>
  <c r="M1604"/>
  <c r="M1593"/>
  <c r="M1580"/>
  <c r="M1575"/>
  <c r="M1566"/>
  <c r="M1567"/>
  <c r="M1568"/>
  <c r="M1569"/>
  <c r="M1570"/>
  <c r="M1556"/>
  <c r="M1555"/>
  <c r="M1548"/>
  <c r="M1538"/>
  <c r="M1539"/>
  <c r="M1540"/>
  <c r="M1541"/>
  <c r="M1536"/>
  <c r="M1524"/>
  <c r="M1512"/>
  <c r="M1508"/>
  <c r="M1494"/>
  <c r="M1485"/>
  <c r="M1486"/>
  <c r="M1487"/>
  <c r="M1488"/>
  <c r="M1489"/>
  <c r="M1490"/>
  <c r="M1491"/>
  <c r="M1492"/>
  <c r="M1479"/>
  <c r="M1480"/>
  <c r="M1477"/>
  <c r="M1468"/>
  <c r="M1469"/>
  <c r="M1470"/>
  <c r="M1471"/>
  <c r="M1472"/>
  <c r="M1473"/>
  <c r="M1474"/>
  <c r="M1454"/>
  <c r="M1455"/>
  <c r="M1456"/>
  <c r="M1457"/>
  <c r="M1436"/>
  <c r="M1435"/>
  <c r="M1434"/>
  <c r="M1433"/>
  <c r="M1429"/>
  <c r="M1405"/>
  <c r="M1406"/>
  <c r="M1404"/>
  <c r="M1403"/>
  <c r="B1382"/>
  <c r="A1382"/>
  <c r="B1378"/>
  <c r="A1378"/>
  <c r="M1347"/>
  <c r="M1348"/>
  <c r="M1349"/>
  <c r="M1350"/>
  <c r="M1351"/>
  <c r="M1352"/>
  <c r="M1322"/>
  <c r="M1324"/>
  <c r="M1326"/>
  <c r="M1328"/>
  <c r="M1329"/>
  <c r="M1330"/>
  <c r="M1331"/>
  <c r="M1332"/>
  <c r="M1321"/>
  <c r="I1286"/>
  <c r="L1286" s="1"/>
  <c r="I1287"/>
  <c r="L1287" s="1"/>
  <c r="I1288"/>
  <c r="L1288" s="1"/>
  <c r="I1289"/>
  <c r="L1289" s="1"/>
  <c r="I1290"/>
  <c r="L1290" s="1"/>
  <c r="I1291"/>
  <c r="L1291" s="1"/>
  <c r="I1292"/>
  <c r="L1292" s="1"/>
  <c r="I1293"/>
  <c r="L1293" s="1"/>
  <c r="M1288"/>
  <c r="M1284"/>
  <c r="M1283"/>
  <c r="M1282"/>
  <c r="M1269"/>
  <c r="M1268"/>
  <c r="M1267"/>
  <c r="M1266"/>
  <c r="M1265"/>
  <c r="M1264"/>
  <c r="M1263"/>
  <c r="M1262"/>
  <c r="M1261"/>
  <c r="M1260"/>
  <c r="M1259"/>
  <c r="M1258"/>
  <c r="M1257"/>
  <c r="M1256"/>
  <c r="M1255"/>
  <c r="M1254"/>
  <c r="M1253"/>
  <c r="M1208"/>
  <c r="M1209"/>
  <c r="M1210"/>
  <c r="M1211"/>
  <c r="A1193"/>
  <c r="I1147"/>
  <c r="I1133"/>
  <c r="I959"/>
  <c r="N1609" l="1"/>
  <c r="N1258"/>
  <c r="N1332"/>
  <c r="O1332" s="1"/>
  <c r="N1328"/>
  <c r="O1328" s="1"/>
  <c r="N1324"/>
  <c r="O1324" s="1"/>
  <c r="N1472"/>
  <c r="N1468"/>
  <c r="N1512"/>
  <c r="O1512" s="1"/>
  <c r="N1548"/>
  <c r="O1548" s="1"/>
  <c r="N1556"/>
  <c r="O1556" s="1"/>
  <c r="N1569"/>
  <c r="N1471"/>
  <c r="N1491"/>
  <c r="N1485"/>
  <c r="M1289"/>
  <c r="N1289" s="1"/>
  <c r="N1479"/>
  <c r="M1290"/>
  <c r="N1290" s="1"/>
  <c r="N1257"/>
  <c r="N1265"/>
  <c r="N1494"/>
  <c r="O1494" s="1"/>
  <c r="N1508"/>
  <c r="O1508" s="1"/>
  <c r="N1603"/>
  <c r="N1606"/>
  <c r="O1606" s="1"/>
  <c r="N1567"/>
  <c r="N1260"/>
  <c r="M1293"/>
  <c r="N1293" s="1"/>
  <c r="N1405"/>
  <c r="O1405" s="1"/>
  <c r="N1456"/>
  <c r="N1540"/>
  <c r="N1570"/>
  <c r="N1568"/>
  <c r="N1580"/>
  <c r="O1580" s="1"/>
  <c r="N1454"/>
  <c r="N1210"/>
  <c r="M1292"/>
  <c r="N1292" s="1"/>
  <c r="N1477"/>
  <c r="N1469"/>
  <c r="N1492"/>
  <c r="N1490"/>
  <c r="N1486"/>
  <c r="N1611"/>
  <c r="O1611" s="1"/>
  <c r="M1286"/>
  <c r="N1286" s="1"/>
  <c r="N1433"/>
  <c r="N1489"/>
  <c r="N1566"/>
  <c r="N1208"/>
  <c r="N1457"/>
  <c r="N1575"/>
  <c r="O1575" s="1"/>
  <c r="N1593"/>
  <c r="O1593" s="1"/>
  <c r="N1610"/>
  <c r="N1211"/>
  <c r="N1259"/>
  <c r="M1287"/>
  <c r="N1287" s="1"/>
  <c r="M1291"/>
  <c r="N1291" s="1"/>
  <c r="N1406"/>
  <c r="O1406" s="1"/>
  <c r="N1209"/>
  <c r="N1347"/>
  <c r="N1473"/>
  <c r="N1480"/>
  <c r="N1524"/>
  <c r="O1524" s="1"/>
  <c r="N1536"/>
  <c r="O1536" s="1"/>
  <c r="N1555"/>
  <c r="O1555" s="1"/>
  <c r="N1604"/>
  <c r="N1331"/>
  <c r="O1331" s="1"/>
  <c r="N1326"/>
  <c r="O1326" s="1"/>
  <c r="N1322"/>
  <c r="O1322" s="1"/>
  <c r="N1350"/>
  <c r="N1348"/>
  <c r="N1404"/>
  <c r="O1404" s="1"/>
  <c r="N1403"/>
  <c r="O1403" s="1"/>
  <c r="N1330"/>
  <c r="N1329"/>
  <c r="N1351"/>
  <c r="N1349"/>
  <c r="N1601"/>
  <c r="N1600"/>
  <c r="N1602"/>
  <c r="N1541"/>
  <c r="N1539"/>
  <c r="N1538"/>
  <c r="N1488"/>
  <c r="N1487"/>
  <c r="N1474"/>
  <c r="N1470"/>
  <c r="N1455"/>
  <c r="N1435"/>
  <c r="N1436"/>
  <c r="N1434"/>
  <c r="N1429"/>
  <c r="O1429" s="1"/>
  <c r="N1352"/>
  <c r="N1321"/>
  <c r="O1321" s="1"/>
  <c r="N1288"/>
  <c r="N1282"/>
  <c r="N1283"/>
  <c r="N1284"/>
  <c r="N1269"/>
  <c r="N1268"/>
  <c r="N1267"/>
  <c r="N1266"/>
  <c r="N1261"/>
  <c r="N1262"/>
  <c r="N1263"/>
  <c r="N1264"/>
  <c r="N1255"/>
  <c r="N1256"/>
  <c r="N1254"/>
  <c r="N1253"/>
  <c r="O1538" l="1"/>
  <c r="O1600"/>
  <c r="O1329"/>
  <c r="O1489"/>
  <c r="O1350"/>
  <c r="O1433"/>
  <c r="O1468"/>
  <c r="O1487"/>
  <c r="O1485"/>
  <c r="O1347"/>
  <c r="O1566"/>
  <c r="O1454"/>
  <c r="O1491"/>
  <c r="O1609"/>
  <c r="O1282"/>
  <c r="O1265"/>
  <c r="O1257"/>
  <c r="O1261"/>
  <c r="O1208"/>
  <c r="O1253"/>
  <c r="M1068"/>
  <c r="M1096"/>
  <c r="M933"/>
  <c r="M932"/>
  <c r="M931"/>
  <c r="M938"/>
  <c r="M937"/>
  <c r="M936"/>
  <c r="M935"/>
  <c r="M939"/>
  <c r="M934"/>
  <c r="M920"/>
  <c r="M921"/>
  <c r="M922"/>
  <c r="M866"/>
  <c r="M867"/>
  <c r="M925"/>
  <c r="M926"/>
  <c r="M927"/>
  <c r="M930"/>
  <c r="M929"/>
  <c r="M928"/>
  <c r="A878"/>
  <c r="M886"/>
  <c r="A862"/>
  <c r="N939" l="1"/>
  <c r="N935"/>
  <c r="N931"/>
  <c r="N937"/>
  <c r="N933"/>
  <c r="N867"/>
  <c r="N930"/>
  <c r="N934"/>
  <c r="N866"/>
  <c r="N925"/>
  <c r="N927"/>
  <c r="N920"/>
  <c r="N886"/>
  <c r="O886" s="1"/>
  <c r="N929"/>
  <c r="N936"/>
  <c r="N938"/>
  <c r="N932"/>
  <c r="N922"/>
  <c r="N921"/>
  <c r="N928"/>
  <c r="N926"/>
  <c r="I1430"/>
  <c r="A296"/>
  <c r="Y849"/>
  <c r="AC849" s="1"/>
  <c r="M1430" l="1"/>
  <c r="L1430"/>
  <c r="O928"/>
  <c r="O934"/>
  <c r="AB849"/>
  <c r="AD849" s="1"/>
  <c r="AE849" s="1"/>
  <c r="B296"/>
  <c r="I1285" l="1"/>
  <c r="L1285" s="1"/>
  <c r="L1232" s="1"/>
  <c r="I1232" l="1"/>
  <c r="M1285"/>
  <c r="B959"/>
  <c r="A959"/>
  <c r="N1285" l="1"/>
  <c r="O1285" s="1"/>
  <c r="N1068"/>
  <c r="O1068" s="1"/>
  <c r="M1132" l="1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N1114" s="1"/>
  <c r="M1113"/>
  <c r="M1112"/>
  <c r="N1112" s="1"/>
  <c r="O1112" s="1"/>
  <c r="M1111"/>
  <c r="M1110"/>
  <c r="M1109"/>
  <c r="M1108"/>
  <c r="M1107"/>
  <c r="M1106"/>
  <c r="M1105"/>
  <c r="M1104"/>
  <c r="M1103"/>
  <c r="M1102"/>
  <c r="N1119" l="1"/>
  <c r="N1118"/>
  <c r="N1132"/>
  <c r="O1132" s="1"/>
  <c r="N1103"/>
  <c r="N1113"/>
  <c r="O1113" s="1"/>
  <c r="N1127"/>
  <c r="N1131"/>
  <c r="N1111"/>
  <c r="N1115"/>
  <c r="O1114" s="1"/>
  <c r="N1105"/>
  <c r="N1107"/>
  <c r="N1109"/>
  <c r="O1109" s="1"/>
  <c r="N1116"/>
  <c r="O1116" s="1"/>
  <c r="N1120"/>
  <c r="N1122"/>
  <c r="N1124"/>
  <c r="N1126"/>
  <c r="N1102"/>
  <c r="N1117"/>
  <c r="O1117" s="1"/>
  <c r="N1128"/>
  <c r="N1104"/>
  <c r="N1106"/>
  <c r="O1106" s="1"/>
  <c r="N1108"/>
  <c r="N1110"/>
  <c r="O1110" s="1"/>
  <c r="N1121"/>
  <c r="N1123"/>
  <c r="N1130"/>
  <c r="O1130" s="1"/>
  <c r="N1125"/>
  <c r="N1129"/>
  <c r="O1102" l="1"/>
  <c r="O1124"/>
  <c r="O1107"/>
  <c r="O1118"/>
  <c r="O1104"/>
  <c r="B1232"/>
  <c r="A1232"/>
  <c r="A883"/>
  <c r="M1048"/>
  <c r="N1048" l="1"/>
  <c r="O1048" s="1"/>
  <c r="M1607"/>
  <c r="N403" i="3"/>
  <c r="N402"/>
  <c r="M402"/>
  <c r="L395" i="2"/>
  <c r="M325"/>
  <c r="L325"/>
  <c r="M324"/>
  <c r="L324"/>
  <c r="M323"/>
  <c r="L323"/>
  <c r="M322"/>
  <c r="L322"/>
  <c r="M320"/>
  <c r="L320"/>
  <c r="M30"/>
  <c r="L30"/>
  <c r="M29"/>
  <c r="L29"/>
  <c r="AA45"/>
  <c r="N30" l="1"/>
  <c r="N322"/>
  <c r="N324"/>
  <c r="N320"/>
  <c r="O320" s="1"/>
  <c r="N323"/>
  <c r="N325"/>
  <c r="N1607"/>
  <c r="O1607" s="1"/>
  <c r="N29"/>
  <c r="M1446"/>
  <c r="M1476"/>
  <c r="M1412"/>
  <c r="A1319"/>
  <c r="B1319"/>
  <c r="M1342"/>
  <c r="M1343"/>
  <c r="M1344"/>
  <c r="M1346"/>
  <c r="M1340"/>
  <c r="M1338"/>
  <c r="M1334"/>
  <c r="M1336"/>
  <c r="M1281"/>
  <c r="O322" l="1"/>
  <c r="N1343"/>
  <c r="N1342"/>
  <c r="N1334"/>
  <c r="N1344"/>
  <c r="N1476"/>
  <c r="N1446"/>
  <c r="N1412"/>
  <c r="N1346"/>
  <c r="N1338"/>
  <c r="N1340"/>
  <c r="N1336"/>
  <c r="N1281"/>
  <c r="M1279"/>
  <c r="M1278"/>
  <c r="M1276"/>
  <c r="M1228"/>
  <c r="M1227"/>
  <c r="M1226"/>
  <c r="M1224"/>
  <c r="M1223"/>
  <c r="M1222"/>
  <c r="M1218"/>
  <c r="M1220"/>
  <c r="M1219"/>
  <c r="M1217"/>
  <c r="M1215"/>
  <c r="M1214"/>
  <c r="M1213"/>
  <c r="M1100"/>
  <c r="M1098"/>
  <c r="M1097"/>
  <c r="M1093"/>
  <c r="M1090"/>
  <c r="M1088"/>
  <c r="M1086"/>
  <c r="M1085"/>
  <c r="M1083"/>
  <c r="M1079"/>
  <c r="M1080"/>
  <c r="M1081"/>
  <c r="M1077"/>
  <c r="M1072"/>
  <c r="M1074"/>
  <c r="M1070"/>
  <c r="M1067"/>
  <c r="N1276" l="1"/>
  <c r="N1278"/>
  <c r="N1279"/>
  <c r="N1077"/>
  <c r="N1217"/>
  <c r="N1219"/>
  <c r="N1220"/>
  <c r="N1226"/>
  <c r="N1227"/>
  <c r="N1067"/>
  <c r="N1070"/>
  <c r="N1072"/>
  <c r="N1228"/>
  <c r="N1222"/>
  <c r="N1223"/>
  <c r="N1224"/>
  <c r="N1218"/>
  <c r="N1093"/>
  <c r="N1097"/>
  <c r="N1098"/>
  <c r="N1100"/>
  <c r="N1090"/>
  <c r="N1213"/>
  <c r="N1214"/>
  <c r="N1215"/>
  <c r="N1080"/>
  <c r="N1079"/>
  <c r="N1083"/>
  <c r="N1085"/>
  <c r="N1086"/>
  <c r="N1088"/>
  <c r="N1081"/>
  <c r="N1074"/>
  <c r="M914"/>
  <c r="M913"/>
  <c r="M912"/>
  <c r="M918"/>
  <c r="M917"/>
  <c r="M916"/>
  <c r="M910"/>
  <c r="M909"/>
  <c r="M908"/>
  <c r="M906"/>
  <c r="M905"/>
  <c r="M904"/>
  <c r="M902"/>
  <c r="M901"/>
  <c r="M900"/>
  <c r="M898"/>
  <c r="M893"/>
  <c r="M891"/>
  <c r="M889"/>
  <c r="M885"/>
  <c r="N891" l="1"/>
  <c r="N900"/>
  <c r="N902"/>
  <c r="N904"/>
  <c r="N905"/>
  <c r="N906"/>
  <c r="N908"/>
  <c r="N909"/>
  <c r="N910"/>
  <c r="N916"/>
  <c r="N917"/>
  <c r="N918"/>
  <c r="N912"/>
  <c r="N914"/>
  <c r="N885"/>
  <c r="N889"/>
  <c r="N893"/>
  <c r="N898"/>
  <c r="N913"/>
  <c r="N901"/>
  <c r="L396" l="1"/>
  <c r="M997" l="1"/>
  <c r="M996"/>
  <c r="M995"/>
  <c r="M994"/>
  <c r="M990"/>
  <c r="M989"/>
  <c r="M988"/>
  <c r="M987"/>
  <c r="M984"/>
  <c r="M983"/>
  <c r="N983" l="1"/>
  <c r="N984"/>
  <c r="N987"/>
  <c r="O987" s="1"/>
  <c r="N988"/>
  <c r="O988" s="1"/>
  <c r="N989"/>
  <c r="O989" s="1"/>
  <c r="N990"/>
  <c r="N994"/>
  <c r="O994" s="1"/>
  <c r="N995"/>
  <c r="N996"/>
  <c r="N997"/>
  <c r="A1402"/>
  <c r="B1402"/>
  <c r="A1390"/>
  <c r="B1390"/>
  <c r="A1353"/>
  <c r="B1353"/>
  <c r="A1294"/>
  <c r="B1294"/>
  <c r="A1230"/>
  <c r="B1230"/>
  <c r="A1204"/>
  <c r="B1204"/>
  <c r="B1193"/>
  <c r="A1153"/>
  <c r="B1153"/>
  <c r="A1147"/>
  <c r="B1147"/>
  <c r="A1133"/>
  <c r="B1133"/>
  <c r="A941"/>
  <c r="B941"/>
  <c r="A923"/>
  <c r="B923"/>
  <c r="B883"/>
  <c r="B878"/>
  <c r="B862"/>
  <c r="O983" l="1"/>
  <c r="O995"/>
  <c r="B860"/>
  <c r="A860"/>
  <c r="J1346" i="3"/>
  <c r="J1345"/>
  <c r="J1344"/>
  <c r="J1343"/>
  <c r="J1342"/>
  <c r="N1341"/>
  <c r="M1341"/>
  <c r="N1340"/>
  <c r="M1340"/>
  <c r="N1339"/>
  <c r="M1339"/>
  <c r="J1337"/>
  <c r="N1336"/>
  <c r="M1336"/>
  <c r="N1335"/>
  <c r="M1335"/>
  <c r="O1335" s="1"/>
  <c r="N1334"/>
  <c r="M1334"/>
  <c r="J1333"/>
  <c r="N1333" s="1"/>
  <c r="J1332"/>
  <c r="M1332" s="1"/>
  <c r="J1331"/>
  <c r="M1331" s="1"/>
  <c r="J1330"/>
  <c r="J1329"/>
  <c r="N1329" s="1"/>
  <c r="J1328"/>
  <c r="N1327"/>
  <c r="M1327"/>
  <c r="N1326"/>
  <c r="M1326"/>
  <c r="O1326" s="1"/>
  <c r="J1325"/>
  <c r="N1325" s="1"/>
  <c r="N1324"/>
  <c r="M1324"/>
  <c r="N1323"/>
  <c r="M1323"/>
  <c r="N1322"/>
  <c r="M1322"/>
  <c r="N1321"/>
  <c r="M1321"/>
  <c r="N1320"/>
  <c r="M1320"/>
  <c r="N1319"/>
  <c r="M1319"/>
  <c r="N1318"/>
  <c r="M1318"/>
  <c r="N1317"/>
  <c r="M1317"/>
  <c r="N1316"/>
  <c r="M1316"/>
  <c r="N1315"/>
  <c r="M1315"/>
  <c r="N1314"/>
  <c r="M1314"/>
  <c r="N1313"/>
  <c r="M1313"/>
  <c r="N1312"/>
  <c r="M1312"/>
  <c r="J1311"/>
  <c r="J1310"/>
  <c r="N1310" s="1"/>
  <c r="J1309"/>
  <c r="M1309" s="1"/>
  <c r="N1308"/>
  <c r="M1308"/>
  <c r="N1307"/>
  <c r="M1307"/>
  <c r="J1306"/>
  <c r="J1305"/>
  <c r="N1304"/>
  <c r="M1304"/>
  <c r="J1302"/>
  <c r="M1303" s="1"/>
  <c r="J1300"/>
  <c r="M1301" s="1"/>
  <c r="N1299"/>
  <c r="M1299"/>
  <c r="J1298"/>
  <c r="J1297"/>
  <c r="J1296"/>
  <c r="J1295"/>
  <c r="J1294"/>
  <c r="N1293"/>
  <c r="M1293"/>
  <c r="J1292"/>
  <c r="N1292" s="1"/>
  <c r="N1291"/>
  <c r="M1291"/>
  <c r="N1290"/>
  <c r="M1290"/>
  <c r="N1289"/>
  <c r="M1289"/>
  <c r="N1288"/>
  <c r="M1288"/>
  <c r="N1287"/>
  <c r="M1287"/>
  <c r="N1286"/>
  <c r="M1286"/>
  <c r="N1285"/>
  <c r="M1285"/>
  <c r="N1284"/>
  <c r="M1284"/>
  <c r="N1283"/>
  <c r="M1283"/>
  <c r="N1282"/>
  <c r="M1282"/>
  <c r="N1281"/>
  <c r="M1281"/>
  <c r="N1280"/>
  <c r="M1280"/>
  <c r="N1279"/>
  <c r="M1279"/>
  <c r="N1278"/>
  <c r="M1278"/>
  <c r="N1277"/>
  <c r="M1277"/>
  <c r="N1276"/>
  <c r="M1276"/>
  <c r="N1275"/>
  <c r="M1275"/>
  <c r="J1274"/>
  <c r="J1273"/>
  <c r="J1272"/>
  <c r="J1271"/>
  <c r="N1271" s="1"/>
  <c r="N1270"/>
  <c r="M1270"/>
  <c r="N1269"/>
  <c r="M1269"/>
  <c r="J1268"/>
  <c r="J1267"/>
  <c r="J1266"/>
  <c r="J1265"/>
  <c r="J1264"/>
  <c r="N1263"/>
  <c r="M1263"/>
  <c r="N1262"/>
  <c r="M1262"/>
  <c r="N1261"/>
  <c r="M1261"/>
  <c r="J1260"/>
  <c r="N1259"/>
  <c r="M1259"/>
  <c r="N1258"/>
  <c r="M1258"/>
  <c r="J1257"/>
  <c r="N1257" s="1"/>
  <c r="J1256"/>
  <c r="N1256" s="1"/>
  <c r="J1255"/>
  <c r="N1255" s="1"/>
  <c r="J1254"/>
  <c r="N1254" s="1"/>
  <c r="N1253"/>
  <c r="M1253"/>
  <c r="O1253" s="1"/>
  <c r="J1252"/>
  <c r="J1251"/>
  <c r="N1250"/>
  <c r="M1250"/>
  <c r="N1249"/>
  <c r="M1249"/>
  <c r="J1248"/>
  <c r="N1247"/>
  <c r="M1247"/>
  <c r="J1246"/>
  <c r="N1246" s="1"/>
  <c r="N1245"/>
  <c r="M1245"/>
  <c r="O1245" s="1"/>
  <c r="N1244"/>
  <c r="M1244"/>
  <c r="J1243"/>
  <c r="N1243" s="1"/>
  <c r="J1242"/>
  <c r="M1242" s="1"/>
  <c r="J1240"/>
  <c r="M1241" s="1"/>
  <c r="J1239"/>
  <c r="J1237"/>
  <c r="N1237" s="1"/>
  <c r="N1236"/>
  <c r="M1236"/>
  <c r="J1235"/>
  <c r="N1234"/>
  <c r="M1234"/>
  <c r="N1233"/>
  <c r="M1233"/>
  <c r="N1232"/>
  <c r="M1232"/>
  <c r="N1231"/>
  <c r="M1231"/>
  <c r="J1230"/>
  <c r="M1230" s="1"/>
  <c r="J1229"/>
  <c r="M1229" s="1"/>
  <c r="N1228"/>
  <c r="M1228"/>
  <c r="N1227"/>
  <c r="M1227"/>
  <c r="J1226"/>
  <c r="J1221"/>
  <c r="N1220"/>
  <c r="M1220"/>
  <c r="N1219"/>
  <c r="M1219"/>
  <c r="N1218"/>
  <c r="M1218"/>
  <c r="J1217"/>
  <c r="N1217" s="1"/>
  <c r="N1216"/>
  <c r="M1216"/>
  <c r="J1215"/>
  <c r="J1214"/>
  <c r="N1213"/>
  <c r="M1213"/>
  <c r="J1212"/>
  <c r="N1212" s="1"/>
  <c r="N1211"/>
  <c r="M1211"/>
  <c r="N1210"/>
  <c r="M1210"/>
  <c r="N1209"/>
  <c r="M1209"/>
  <c r="N1208"/>
  <c r="M1208"/>
  <c r="N1206"/>
  <c r="M1206"/>
  <c r="N1205"/>
  <c r="M1205"/>
  <c r="N1204"/>
  <c r="M1204"/>
  <c r="N1203"/>
  <c r="M1203"/>
  <c r="O1203" s="1"/>
  <c r="N1202"/>
  <c r="M1202"/>
  <c r="N1201"/>
  <c r="M1201"/>
  <c r="N1200"/>
  <c r="M1200"/>
  <c r="N1199"/>
  <c r="M1199"/>
  <c r="O1199" s="1"/>
  <c r="N1198"/>
  <c r="M1198"/>
  <c r="N1197"/>
  <c r="M1197"/>
  <c r="N1196"/>
  <c r="M1196"/>
  <c r="J1195"/>
  <c r="N1194"/>
  <c r="M1194"/>
  <c r="N1193"/>
  <c r="M1193"/>
  <c r="N1192"/>
  <c r="M1192"/>
  <c r="N1191"/>
  <c r="M1191"/>
  <c r="N1190"/>
  <c r="M1190"/>
  <c r="N1189"/>
  <c r="M1189"/>
  <c r="N1188"/>
  <c r="M1188"/>
  <c r="J1187"/>
  <c r="N1186"/>
  <c r="M1186"/>
  <c r="N1185"/>
  <c r="M1185"/>
  <c r="N1184"/>
  <c r="M1184"/>
  <c r="J1183"/>
  <c r="N1182"/>
  <c r="M1182"/>
  <c r="N1181"/>
  <c r="M1181"/>
  <c r="N1180"/>
  <c r="M1180"/>
  <c r="N1179"/>
  <c r="M1179"/>
  <c r="N1178"/>
  <c r="M1178"/>
  <c r="N1177"/>
  <c r="M1177"/>
  <c r="N1176"/>
  <c r="M1176"/>
  <c r="N1175"/>
  <c r="M1175"/>
  <c r="N1174"/>
  <c r="M1174"/>
  <c r="N1173"/>
  <c r="M1173"/>
  <c r="N1172"/>
  <c r="M1172"/>
  <c r="N1171"/>
  <c r="M1171"/>
  <c r="N1170"/>
  <c r="M1170"/>
  <c r="N1169"/>
  <c r="M1169"/>
  <c r="N1168"/>
  <c r="M1168"/>
  <c r="N1167"/>
  <c r="M1167"/>
  <c r="N1166"/>
  <c r="M1166"/>
  <c r="N1165"/>
  <c r="M1165"/>
  <c r="N1164"/>
  <c r="M1164"/>
  <c r="N1163"/>
  <c r="M1163"/>
  <c r="N1162"/>
  <c r="M1162"/>
  <c r="N1161"/>
  <c r="M1161"/>
  <c r="N1160"/>
  <c r="M1160"/>
  <c r="N1159"/>
  <c r="M1159"/>
  <c r="J1158"/>
  <c r="N1157"/>
  <c r="M1157"/>
  <c r="N1156"/>
  <c r="M1156"/>
  <c r="N1155"/>
  <c r="M1155"/>
  <c r="N1154"/>
  <c r="M1154"/>
  <c r="N1153"/>
  <c r="M1153"/>
  <c r="J1152"/>
  <c r="N1151"/>
  <c r="M1151"/>
  <c r="N1150"/>
  <c r="M1150"/>
  <c r="N1149"/>
  <c r="M1149"/>
  <c r="N1148"/>
  <c r="M1148"/>
  <c r="N1147"/>
  <c r="M1147"/>
  <c r="N1146"/>
  <c r="M1146"/>
  <c r="N1145"/>
  <c r="M1145"/>
  <c r="N1144"/>
  <c r="M1144"/>
  <c r="N1143"/>
  <c r="M1143"/>
  <c r="N1142"/>
  <c r="M1142"/>
  <c r="N1141"/>
  <c r="M1141"/>
  <c r="N1140"/>
  <c r="M1140"/>
  <c r="N1139"/>
  <c r="M1139"/>
  <c r="N1138"/>
  <c r="M1138"/>
  <c r="N1137"/>
  <c r="M1137"/>
  <c r="N1136"/>
  <c r="M1136"/>
  <c r="N1135"/>
  <c r="M1135"/>
  <c r="N1134"/>
  <c r="M1134"/>
  <c r="N1133"/>
  <c r="M1133"/>
  <c r="N1132"/>
  <c r="M1132"/>
  <c r="N1131"/>
  <c r="M1131"/>
  <c r="N1130"/>
  <c r="M1130"/>
  <c r="N1129"/>
  <c r="M1129"/>
  <c r="N1128"/>
  <c r="M1128"/>
  <c r="J1127"/>
  <c r="N1126"/>
  <c r="M1126"/>
  <c r="N1125"/>
  <c r="M1125"/>
  <c r="N1124"/>
  <c r="M1124"/>
  <c r="O1124" s="1"/>
  <c r="N1123"/>
  <c r="M1123"/>
  <c r="N1122"/>
  <c r="M1122"/>
  <c r="N1121"/>
  <c r="M1121"/>
  <c r="N1120"/>
  <c r="M1120"/>
  <c r="N1119"/>
  <c r="M1119"/>
  <c r="N1118"/>
  <c r="M1118"/>
  <c r="N1117"/>
  <c r="M1117"/>
  <c r="N1116"/>
  <c r="M1116"/>
  <c r="N1115"/>
  <c r="M1115"/>
  <c r="N1114"/>
  <c r="M1114"/>
  <c r="N1113"/>
  <c r="M1113"/>
  <c r="N1112"/>
  <c r="M1112"/>
  <c r="N1111"/>
  <c r="M1111"/>
  <c r="N1110"/>
  <c r="M1110"/>
  <c r="N1109"/>
  <c r="M1109"/>
  <c r="N1108"/>
  <c r="M1108"/>
  <c r="O1108" s="1"/>
  <c r="N1107"/>
  <c r="M1107"/>
  <c r="N1106"/>
  <c r="M1106"/>
  <c r="N1105"/>
  <c r="M1105"/>
  <c r="N1104"/>
  <c r="M1104"/>
  <c r="N1103"/>
  <c r="M1103"/>
  <c r="N1102"/>
  <c r="M1102"/>
  <c r="N1101"/>
  <c r="M1101"/>
  <c r="N1100"/>
  <c r="M1100"/>
  <c r="N1099"/>
  <c r="M1099"/>
  <c r="J1098"/>
  <c r="N1097"/>
  <c r="N1096" s="1"/>
  <c r="M1097"/>
  <c r="M1096" s="1"/>
  <c r="J1096"/>
  <c r="N1095"/>
  <c r="M1095"/>
  <c r="N1094"/>
  <c r="M1094"/>
  <c r="N1093"/>
  <c r="M1093"/>
  <c r="N1092"/>
  <c r="M1092"/>
  <c r="N1091"/>
  <c r="M1091"/>
  <c r="N1090"/>
  <c r="M1090"/>
  <c r="N1089"/>
  <c r="M1089"/>
  <c r="O1089" s="1"/>
  <c r="N1088"/>
  <c r="M1088"/>
  <c r="J1087"/>
  <c r="N1086"/>
  <c r="M1086"/>
  <c r="N1085"/>
  <c r="M1085"/>
  <c r="N1084"/>
  <c r="M1084"/>
  <c r="N1083"/>
  <c r="M1083"/>
  <c r="N1082"/>
  <c r="M1082"/>
  <c r="N1081"/>
  <c r="M1081"/>
  <c r="N1080"/>
  <c r="M1080"/>
  <c r="N1079"/>
  <c r="M1079"/>
  <c r="N1078"/>
  <c r="M1078"/>
  <c r="N1077"/>
  <c r="M1077"/>
  <c r="J1076"/>
  <c r="N1075"/>
  <c r="M1075"/>
  <c r="N1074"/>
  <c r="M1074"/>
  <c r="N1073"/>
  <c r="M1073"/>
  <c r="N1072"/>
  <c r="M1072"/>
  <c r="O1072" s="1"/>
  <c r="N1071"/>
  <c r="M1071"/>
  <c r="N1070"/>
  <c r="M1070"/>
  <c r="N1069"/>
  <c r="M1069"/>
  <c r="N1068"/>
  <c r="M1068"/>
  <c r="N1067"/>
  <c r="M1067"/>
  <c r="N1066"/>
  <c r="M1066"/>
  <c r="N1065"/>
  <c r="M1065"/>
  <c r="N1064"/>
  <c r="M1064"/>
  <c r="N1063"/>
  <c r="M1063"/>
  <c r="N1062"/>
  <c r="M1062"/>
  <c r="N1061"/>
  <c r="M1061"/>
  <c r="N1060"/>
  <c r="M1060"/>
  <c r="N1059"/>
  <c r="M1059"/>
  <c r="N1058"/>
  <c r="M1058"/>
  <c r="N1057"/>
  <c r="M1057"/>
  <c r="N1056"/>
  <c r="M1056"/>
  <c r="N1055"/>
  <c r="M1055"/>
  <c r="N1054"/>
  <c r="M1054"/>
  <c r="N1053"/>
  <c r="M1053"/>
  <c r="N1052"/>
  <c r="M1052"/>
  <c r="N1051"/>
  <c r="M1051"/>
  <c r="N1050"/>
  <c r="M1050"/>
  <c r="N1049"/>
  <c r="M1049"/>
  <c r="N1048"/>
  <c r="M1048"/>
  <c r="N1047"/>
  <c r="M1047"/>
  <c r="N1046"/>
  <c r="M1046"/>
  <c r="N1045"/>
  <c r="M1045"/>
  <c r="N1044"/>
  <c r="M1044"/>
  <c r="N1043"/>
  <c r="M1043"/>
  <c r="N1042"/>
  <c r="M1042"/>
  <c r="N1041"/>
  <c r="M1041"/>
  <c r="N1040"/>
  <c r="M1040"/>
  <c r="N1039"/>
  <c r="M1039"/>
  <c r="N1038"/>
  <c r="M1038"/>
  <c r="N1037"/>
  <c r="M1037"/>
  <c r="N1036"/>
  <c r="M1036"/>
  <c r="O1036" s="1"/>
  <c r="J1035"/>
  <c r="N1034"/>
  <c r="M1034"/>
  <c r="N1033"/>
  <c r="M1033"/>
  <c r="N1032"/>
  <c r="M1032"/>
  <c r="N1031"/>
  <c r="M1031"/>
  <c r="N1030"/>
  <c r="M1030"/>
  <c r="J1029"/>
  <c r="N1028"/>
  <c r="M1028"/>
  <c r="N1027"/>
  <c r="M1027"/>
  <c r="N1026"/>
  <c r="M1026"/>
  <c r="N1025"/>
  <c r="M1025"/>
  <c r="N1024"/>
  <c r="M1024"/>
  <c r="N1023"/>
  <c r="M1023"/>
  <c r="N1022"/>
  <c r="M1022"/>
  <c r="N1021"/>
  <c r="M1021"/>
  <c r="N1020"/>
  <c r="M1020"/>
  <c r="N1019"/>
  <c r="M1019"/>
  <c r="N1018"/>
  <c r="M1018"/>
  <c r="N1017"/>
  <c r="M1017"/>
  <c r="N1016"/>
  <c r="M1016"/>
  <c r="J1015"/>
  <c r="N1014"/>
  <c r="M1014"/>
  <c r="N1013"/>
  <c r="M1013"/>
  <c r="N1012"/>
  <c r="M1012"/>
  <c r="N1011"/>
  <c r="M1011"/>
  <c r="N1010"/>
  <c r="M1010"/>
  <c r="N1009"/>
  <c r="M1009"/>
  <c r="N1008"/>
  <c r="M1008"/>
  <c r="N1007"/>
  <c r="M1007"/>
  <c r="N1006"/>
  <c r="M1006"/>
  <c r="N1005"/>
  <c r="M1005"/>
  <c r="N1004"/>
  <c r="M1004"/>
  <c r="N1003"/>
  <c r="M1003"/>
  <c r="N1002"/>
  <c r="M1002"/>
  <c r="N1001"/>
  <c r="M1001"/>
  <c r="N1000"/>
  <c r="M1000"/>
  <c r="N999"/>
  <c r="M999"/>
  <c r="N998"/>
  <c r="M998"/>
  <c r="N997"/>
  <c r="M997"/>
  <c r="N996"/>
  <c r="M996"/>
  <c r="N995"/>
  <c r="M995"/>
  <c r="N994"/>
  <c r="M994"/>
  <c r="N993"/>
  <c r="M993"/>
  <c r="N992"/>
  <c r="M992"/>
  <c r="N991"/>
  <c r="M991"/>
  <c r="N990"/>
  <c r="M990"/>
  <c r="N989"/>
  <c r="M989"/>
  <c r="N988"/>
  <c r="M988"/>
  <c r="N987"/>
  <c r="M987"/>
  <c r="N986"/>
  <c r="M986"/>
  <c r="N985"/>
  <c r="M985"/>
  <c r="N984"/>
  <c r="M984"/>
  <c r="N983"/>
  <c r="M983"/>
  <c r="N982"/>
  <c r="M982"/>
  <c r="N981"/>
  <c r="M981"/>
  <c r="N980"/>
  <c r="M980"/>
  <c r="N979"/>
  <c r="M979"/>
  <c r="N978"/>
  <c r="M978"/>
  <c r="N977"/>
  <c r="M977"/>
  <c r="N976"/>
  <c r="M976"/>
  <c r="N975"/>
  <c r="M975"/>
  <c r="N974"/>
  <c r="M974"/>
  <c r="N973"/>
  <c r="M973"/>
  <c r="N972"/>
  <c r="M972"/>
  <c r="N971"/>
  <c r="M971"/>
  <c r="N970"/>
  <c r="M970"/>
  <c r="N969"/>
  <c r="M969"/>
  <c r="N968"/>
  <c r="M968"/>
  <c r="N967"/>
  <c r="M967"/>
  <c r="N966"/>
  <c r="M966"/>
  <c r="N965"/>
  <c r="M965"/>
  <c r="N964"/>
  <c r="M964"/>
  <c r="N963"/>
  <c r="M963"/>
  <c r="N962"/>
  <c r="M962"/>
  <c r="N961"/>
  <c r="M961"/>
  <c r="N960"/>
  <c r="M960"/>
  <c r="N959"/>
  <c r="M959"/>
  <c r="N958"/>
  <c r="M958"/>
  <c r="N957"/>
  <c r="M957"/>
  <c r="N956"/>
  <c r="M956"/>
  <c r="N955"/>
  <c r="M955"/>
  <c r="N954"/>
  <c r="M954"/>
  <c r="N953"/>
  <c r="M953"/>
  <c r="N952"/>
  <c r="M952"/>
  <c r="N951"/>
  <c r="M951"/>
  <c r="N950"/>
  <c r="M950"/>
  <c r="N949"/>
  <c r="M949"/>
  <c r="N948"/>
  <c r="M948"/>
  <c r="N947"/>
  <c r="M947"/>
  <c r="N946"/>
  <c r="M946"/>
  <c r="N945"/>
  <c r="M945"/>
  <c r="N944"/>
  <c r="M944"/>
  <c r="N943"/>
  <c r="M943"/>
  <c r="N942"/>
  <c r="M942"/>
  <c r="N941"/>
  <c r="M941"/>
  <c r="N940"/>
  <c r="M940"/>
  <c r="N939"/>
  <c r="M939"/>
  <c r="N938"/>
  <c r="M938"/>
  <c r="N937"/>
  <c r="M937"/>
  <c r="N936"/>
  <c r="M936"/>
  <c r="J935"/>
  <c r="N934"/>
  <c r="M934"/>
  <c r="N933"/>
  <c r="M933"/>
  <c r="N932"/>
  <c r="M932"/>
  <c r="N931"/>
  <c r="M931"/>
  <c r="N930"/>
  <c r="M930"/>
  <c r="N929"/>
  <c r="M929"/>
  <c r="N928"/>
  <c r="M928"/>
  <c r="N927"/>
  <c r="M927"/>
  <c r="N926"/>
  <c r="M926"/>
  <c r="N925"/>
  <c r="M925"/>
  <c r="N924"/>
  <c r="M924"/>
  <c r="O924" s="1"/>
  <c r="N923"/>
  <c r="M923"/>
  <c r="N922"/>
  <c r="M922"/>
  <c r="N921"/>
  <c r="M921"/>
  <c r="N920"/>
  <c r="M920"/>
  <c r="N919"/>
  <c r="M919"/>
  <c r="N918"/>
  <c r="M918"/>
  <c r="N917"/>
  <c r="M917"/>
  <c r="J916"/>
  <c r="N915"/>
  <c r="M915"/>
  <c r="N914"/>
  <c r="M914"/>
  <c r="N913"/>
  <c r="M913"/>
  <c r="N912"/>
  <c r="M912"/>
  <c r="N911"/>
  <c r="M911"/>
  <c r="J910"/>
  <c r="N909"/>
  <c r="M909"/>
  <c r="N908"/>
  <c r="M908"/>
  <c r="N907"/>
  <c r="M907"/>
  <c r="N906"/>
  <c r="M906"/>
  <c r="N905"/>
  <c r="M905"/>
  <c r="N904"/>
  <c r="M904"/>
  <c r="N903"/>
  <c r="M903"/>
  <c r="N902"/>
  <c r="M902"/>
  <c r="N901"/>
  <c r="M901"/>
  <c r="N900"/>
  <c r="M900"/>
  <c r="N899"/>
  <c r="M899"/>
  <c r="N898"/>
  <c r="M898"/>
  <c r="N897"/>
  <c r="M897"/>
  <c r="N896"/>
  <c r="M896"/>
  <c r="N895"/>
  <c r="M895"/>
  <c r="N894"/>
  <c r="M894"/>
  <c r="N893"/>
  <c r="M893"/>
  <c r="N892"/>
  <c r="M892"/>
  <c r="M891" s="1"/>
  <c r="J891"/>
  <c r="N890"/>
  <c r="M890"/>
  <c r="N889"/>
  <c r="M889"/>
  <c r="N888"/>
  <c r="M888"/>
  <c r="N887"/>
  <c r="M887"/>
  <c r="J886"/>
  <c r="N885"/>
  <c r="M885"/>
  <c r="N884"/>
  <c r="M884"/>
  <c r="N883"/>
  <c r="M883"/>
  <c r="N882"/>
  <c r="M882"/>
  <c r="N881"/>
  <c r="M881"/>
  <c r="N880"/>
  <c r="M880"/>
  <c r="N879"/>
  <c r="M879"/>
  <c r="N878"/>
  <c r="M878"/>
  <c r="N877"/>
  <c r="M877"/>
  <c r="N876"/>
  <c r="M876"/>
  <c r="N875"/>
  <c r="M875"/>
  <c r="N874"/>
  <c r="M874"/>
  <c r="N873"/>
  <c r="M873"/>
  <c r="N872"/>
  <c r="M872"/>
  <c r="O872" s="1"/>
  <c r="N871"/>
  <c r="M871"/>
  <c r="J870"/>
  <c r="C868"/>
  <c r="B868"/>
  <c r="N866"/>
  <c r="M866"/>
  <c r="N865"/>
  <c r="M865"/>
  <c r="N864"/>
  <c r="M864"/>
  <c r="N863"/>
  <c r="M863"/>
  <c r="N862"/>
  <c r="M862"/>
  <c r="N861"/>
  <c r="M861"/>
  <c r="N860"/>
  <c r="M860"/>
  <c r="N859"/>
  <c r="M859"/>
  <c r="N858"/>
  <c r="M858"/>
  <c r="J857"/>
  <c r="N857" s="1"/>
  <c r="J856"/>
  <c r="M856" s="1"/>
  <c r="J855"/>
  <c r="J854"/>
  <c r="N853"/>
  <c r="M853"/>
  <c r="N852"/>
  <c r="M852"/>
  <c r="N851"/>
  <c r="M851"/>
  <c r="N850"/>
  <c r="M850"/>
  <c r="N849"/>
  <c r="M849"/>
  <c r="N848"/>
  <c r="M848"/>
  <c r="N847"/>
  <c r="M847"/>
  <c r="N846"/>
  <c r="M846"/>
  <c r="N845"/>
  <c r="M845"/>
  <c r="N844"/>
  <c r="M844"/>
  <c r="N843"/>
  <c r="M843"/>
  <c r="N842"/>
  <c r="M842"/>
  <c r="N841"/>
  <c r="M841"/>
  <c r="N840"/>
  <c r="M840"/>
  <c r="N839"/>
  <c r="M839"/>
  <c r="N838"/>
  <c r="M838"/>
  <c r="J837"/>
  <c r="J836"/>
  <c r="J835"/>
  <c r="N835" s="1"/>
  <c r="J834"/>
  <c r="M834" s="1"/>
  <c r="N833"/>
  <c r="M833"/>
  <c r="N832"/>
  <c r="M832"/>
  <c r="N831"/>
  <c r="M831"/>
  <c r="N830"/>
  <c r="M830"/>
  <c r="N829"/>
  <c r="M829"/>
  <c r="N828"/>
  <c r="M828"/>
  <c r="N827"/>
  <c r="M827"/>
  <c r="N826"/>
  <c r="M826"/>
  <c r="N825"/>
  <c r="M825"/>
  <c r="N824"/>
  <c r="M824"/>
  <c r="N823"/>
  <c r="M823"/>
  <c r="N822"/>
  <c r="M822"/>
  <c r="N821"/>
  <c r="M821"/>
  <c r="N820"/>
  <c r="M820"/>
  <c r="N819"/>
  <c r="M819"/>
  <c r="N818"/>
  <c r="M818"/>
  <c r="N817"/>
  <c r="M817"/>
  <c r="N816"/>
  <c r="M816"/>
  <c r="N815"/>
  <c r="M815"/>
  <c r="N814"/>
  <c r="M814"/>
  <c r="N813"/>
  <c r="M813"/>
  <c r="N812"/>
  <c r="M812"/>
  <c r="N811"/>
  <c r="M811"/>
  <c r="N810"/>
  <c r="M810"/>
  <c r="N809"/>
  <c r="M809"/>
  <c r="N808"/>
  <c r="M808"/>
  <c r="N807"/>
  <c r="M807"/>
  <c r="N806"/>
  <c r="M806"/>
  <c r="N805"/>
  <c r="M805"/>
  <c r="J804"/>
  <c r="N803"/>
  <c r="M803"/>
  <c r="N802"/>
  <c r="M802"/>
  <c r="N801"/>
  <c r="M801"/>
  <c r="N800"/>
  <c r="M800"/>
  <c r="N799"/>
  <c r="M799"/>
  <c r="N798"/>
  <c r="M798"/>
  <c r="N797"/>
  <c r="M797"/>
  <c r="N796"/>
  <c r="M796"/>
  <c r="O796" s="1"/>
  <c r="N795"/>
  <c r="M795"/>
  <c r="O795" s="1"/>
  <c r="N794"/>
  <c r="M794"/>
  <c r="N793"/>
  <c r="M793"/>
  <c r="N792"/>
  <c r="M792"/>
  <c r="O792" s="1"/>
  <c r="J791"/>
  <c r="J790"/>
  <c r="J789"/>
  <c r="M789" s="1"/>
  <c r="J788"/>
  <c r="M788" s="1"/>
  <c r="J787"/>
  <c r="N786"/>
  <c r="M786"/>
  <c r="N785"/>
  <c r="M785"/>
  <c r="N784"/>
  <c r="M784"/>
  <c r="N783"/>
  <c r="M783"/>
  <c r="N782"/>
  <c r="M782"/>
  <c r="N781"/>
  <c r="M781"/>
  <c r="N780"/>
  <c r="M780"/>
  <c r="N779"/>
  <c r="M779"/>
  <c r="N778"/>
  <c r="M778"/>
  <c r="N777"/>
  <c r="M777"/>
  <c r="N776"/>
  <c r="M776"/>
  <c r="N775"/>
  <c r="M775"/>
  <c r="N774"/>
  <c r="M774"/>
  <c r="N773"/>
  <c r="M773"/>
  <c r="N772"/>
  <c r="M772"/>
  <c r="N771"/>
  <c r="M771"/>
  <c r="N770"/>
  <c r="M770"/>
  <c r="N769"/>
  <c r="M769"/>
  <c r="J768"/>
  <c r="J765"/>
  <c r="J764"/>
  <c r="N763"/>
  <c r="M763"/>
  <c r="N762"/>
  <c r="M762"/>
  <c r="N761"/>
  <c r="M761"/>
  <c r="N760"/>
  <c r="M760"/>
  <c r="N759"/>
  <c r="M759"/>
  <c r="N758"/>
  <c r="M758"/>
  <c r="J757"/>
  <c r="J756"/>
  <c r="N755"/>
  <c r="M755"/>
  <c r="N754"/>
  <c r="M754"/>
  <c r="J753"/>
  <c r="J752"/>
  <c r="N751"/>
  <c r="M751"/>
  <c r="N750"/>
  <c r="M750"/>
  <c r="N749"/>
  <c r="M749"/>
  <c r="N748"/>
  <c r="M748"/>
  <c r="N747"/>
  <c r="M747"/>
  <c r="N746"/>
  <c r="M746"/>
  <c r="N745"/>
  <c r="M745"/>
  <c r="N744"/>
  <c r="M744"/>
  <c r="N743"/>
  <c r="M743"/>
  <c r="N742"/>
  <c r="M742"/>
  <c r="J741"/>
  <c r="M741" s="1"/>
  <c r="N740"/>
  <c r="M740"/>
  <c r="N739"/>
  <c r="M739"/>
  <c r="N738"/>
  <c r="M738"/>
  <c r="N737"/>
  <c r="M737"/>
  <c r="N736"/>
  <c r="M736"/>
  <c r="N735"/>
  <c r="M735"/>
  <c r="N734"/>
  <c r="M734"/>
  <c r="N733"/>
  <c r="M733"/>
  <c r="N732"/>
  <c r="M732"/>
  <c r="J731"/>
  <c r="N731" s="1"/>
  <c r="N730"/>
  <c r="M730"/>
  <c r="N729"/>
  <c r="M729"/>
  <c r="N728"/>
  <c r="M728"/>
  <c r="N727"/>
  <c r="M727"/>
  <c r="N726"/>
  <c r="M726"/>
  <c r="N725"/>
  <c r="M725"/>
  <c r="N724"/>
  <c r="M724"/>
  <c r="N723"/>
  <c r="M723"/>
  <c r="N722"/>
  <c r="M722"/>
  <c r="N721"/>
  <c r="M721"/>
  <c r="N720"/>
  <c r="M720"/>
  <c r="N719"/>
  <c r="M719"/>
  <c r="J718"/>
  <c r="N718" s="1"/>
  <c r="N717"/>
  <c r="M717"/>
  <c r="N716"/>
  <c r="M716"/>
  <c r="N715"/>
  <c r="M715"/>
  <c r="J713"/>
  <c r="M714" s="1"/>
  <c r="M712"/>
  <c r="O712" s="1"/>
  <c r="J711"/>
  <c r="N710"/>
  <c r="M710"/>
  <c r="N709"/>
  <c r="M709"/>
  <c r="N708"/>
  <c r="M708"/>
  <c r="N707"/>
  <c r="M707"/>
  <c r="M706"/>
  <c r="O706" s="1"/>
  <c r="N705"/>
  <c r="M705"/>
  <c r="N704"/>
  <c r="M704"/>
  <c r="N703"/>
  <c r="M703"/>
  <c r="N702"/>
  <c r="M702"/>
  <c r="N701"/>
  <c r="M701"/>
  <c r="N700"/>
  <c r="M700"/>
  <c r="N699"/>
  <c r="M699"/>
  <c r="N698"/>
  <c r="M698"/>
  <c r="J696"/>
  <c r="N695"/>
  <c r="M695"/>
  <c r="J694"/>
  <c r="N693"/>
  <c r="M693"/>
  <c r="N692"/>
  <c r="M692"/>
  <c r="N691"/>
  <c r="M691"/>
  <c r="N690"/>
  <c r="M690"/>
  <c r="N689"/>
  <c r="M689"/>
  <c r="N688"/>
  <c r="M688"/>
  <c r="J687"/>
  <c r="N686"/>
  <c r="M686"/>
  <c r="N685"/>
  <c r="M685"/>
  <c r="J684"/>
  <c r="N684" s="1"/>
  <c r="J683"/>
  <c r="N682"/>
  <c r="M682"/>
  <c r="N681"/>
  <c r="M681"/>
  <c r="N680"/>
  <c r="M680"/>
  <c r="N679"/>
  <c r="M679"/>
  <c r="N678"/>
  <c r="M678"/>
  <c r="J677"/>
  <c r="J676"/>
  <c r="J675"/>
  <c r="N674"/>
  <c r="M674"/>
  <c r="N673"/>
  <c r="M673"/>
  <c r="N672"/>
  <c r="M672"/>
  <c r="N671"/>
  <c r="M671"/>
  <c r="N670"/>
  <c r="M670"/>
  <c r="N669"/>
  <c r="M669"/>
  <c r="N668"/>
  <c r="M668"/>
  <c r="N667"/>
  <c r="M667"/>
  <c r="J666"/>
  <c r="N665"/>
  <c r="M665"/>
  <c r="J664"/>
  <c r="N663"/>
  <c r="M663"/>
  <c r="N662"/>
  <c r="M662"/>
  <c r="N661"/>
  <c r="M661"/>
  <c r="J660"/>
  <c r="J659"/>
  <c r="N659" s="1"/>
  <c r="N658"/>
  <c r="M658"/>
  <c r="N657"/>
  <c r="M657"/>
  <c r="N656"/>
  <c r="M656"/>
  <c r="N655"/>
  <c r="M655"/>
  <c r="N654"/>
  <c r="M654"/>
  <c r="N653"/>
  <c r="M653"/>
  <c r="N652"/>
  <c r="M652"/>
  <c r="N651"/>
  <c r="M651"/>
  <c r="N650"/>
  <c r="M650"/>
  <c r="N649"/>
  <c r="M649"/>
  <c r="N648"/>
  <c r="M648"/>
  <c r="J646"/>
  <c r="J645"/>
  <c r="J643"/>
  <c r="N642"/>
  <c r="M642"/>
  <c r="N641"/>
  <c r="M641"/>
  <c r="N640"/>
  <c r="M640"/>
  <c r="N639"/>
  <c r="M639"/>
  <c r="N638"/>
  <c r="M638"/>
  <c r="N637"/>
  <c r="M637"/>
  <c r="J636"/>
  <c r="N635"/>
  <c r="M635"/>
  <c r="N634"/>
  <c r="M634"/>
  <c r="N633"/>
  <c r="M633"/>
  <c r="K633"/>
  <c r="N632"/>
  <c r="M632"/>
  <c r="N631"/>
  <c r="M631"/>
  <c r="N630"/>
  <c r="M630"/>
  <c r="N629"/>
  <c r="M629"/>
  <c r="N627"/>
  <c r="M627"/>
  <c r="N626"/>
  <c r="M626"/>
  <c r="N625"/>
  <c r="M625"/>
  <c r="N624"/>
  <c r="M624"/>
  <c r="J623"/>
  <c r="N622"/>
  <c r="M622"/>
  <c r="N621"/>
  <c r="M621"/>
  <c r="N620"/>
  <c r="M620"/>
  <c r="N619"/>
  <c r="M619"/>
  <c r="N618"/>
  <c r="M618"/>
  <c r="N617"/>
  <c r="M617"/>
  <c r="N616"/>
  <c r="M616"/>
  <c r="J615"/>
  <c r="N614"/>
  <c r="M614"/>
  <c r="N613"/>
  <c r="M613"/>
  <c r="N612"/>
  <c r="M612"/>
  <c r="N611"/>
  <c r="M611"/>
  <c r="N610"/>
  <c r="M610"/>
  <c r="J609"/>
  <c r="N608"/>
  <c r="M608"/>
  <c r="N607"/>
  <c r="M607"/>
  <c r="N606"/>
  <c r="M606"/>
  <c r="N605"/>
  <c r="M605"/>
  <c r="N604"/>
  <c r="M604"/>
  <c r="N603"/>
  <c r="M603"/>
  <c r="N602"/>
  <c r="M602"/>
  <c r="N601"/>
  <c r="M601"/>
  <c r="N600"/>
  <c r="M600"/>
  <c r="N599"/>
  <c r="M599"/>
  <c r="N598"/>
  <c r="M598"/>
  <c r="N597"/>
  <c r="M597"/>
  <c r="N596"/>
  <c r="M596"/>
  <c r="N595"/>
  <c r="M595"/>
  <c r="N594"/>
  <c r="M594"/>
  <c r="N593"/>
  <c r="M593"/>
  <c r="N592"/>
  <c r="M592"/>
  <c r="N591"/>
  <c r="M591"/>
  <c r="N590"/>
  <c r="M590"/>
  <c r="N589"/>
  <c r="M589"/>
  <c r="N588"/>
  <c r="M588"/>
  <c r="N587"/>
  <c r="M587"/>
  <c r="N586"/>
  <c r="M586"/>
  <c r="J585"/>
  <c r="N584"/>
  <c r="M584"/>
  <c r="N583"/>
  <c r="M583"/>
  <c r="N582"/>
  <c r="M582"/>
  <c r="N581"/>
  <c r="M581"/>
  <c r="N580"/>
  <c r="M580"/>
  <c r="N579"/>
  <c r="M579"/>
  <c r="N578"/>
  <c r="M578"/>
  <c r="N577"/>
  <c r="M577"/>
  <c r="N576"/>
  <c r="M576"/>
  <c r="N575"/>
  <c r="M575"/>
  <c r="N574"/>
  <c r="M574"/>
  <c r="N573"/>
  <c r="M573"/>
  <c r="N572"/>
  <c r="M572"/>
  <c r="N571"/>
  <c r="M571"/>
  <c r="N570"/>
  <c r="M570"/>
  <c r="N569"/>
  <c r="M569"/>
  <c r="N568"/>
  <c r="M568"/>
  <c r="N567"/>
  <c r="M567"/>
  <c r="N566"/>
  <c r="M566"/>
  <c r="N565"/>
  <c r="M565"/>
  <c r="N564"/>
  <c r="M564"/>
  <c r="N563"/>
  <c r="M563"/>
  <c r="N562"/>
  <c r="M562"/>
  <c r="N561"/>
  <c r="M561"/>
  <c r="N560"/>
  <c r="M560"/>
  <c r="N559"/>
  <c r="M559"/>
  <c r="N558"/>
  <c r="M558"/>
  <c r="N557"/>
  <c r="M557"/>
  <c r="N556"/>
  <c r="M556"/>
  <c r="N555"/>
  <c r="M555"/>
  <c r="N554"/>
  <c r="M554"/>
  <c r="N553"/>
  <c r="M553"/>
  <c r="N552"/>
  <c r="M552"/>
  <c r="N551"/>
  <c r="M551"/>
  <c r="N550"/>
  <c r="M550"/>
  <c r="N549"/>
  <c r="M549"/>
  <c r="N548"/>
  <c r="M548"/>
  <c r="N547"/>
  <c r="M547"/>
  <c r="N546"/>
  <c r="M546"/>
  <c r="N545"/>
  <c r="M545"/>
  <c r="N544"/>
  <c r="M544"/>
  <c r="N543"/>
  <c r="M543"/>
  <c r="N542"/>
  <c r="M542"/>
  <c r="N541"/>
  <c r="M541"/>
  <c r="N540"/>
  <c r="M540"/>
  <c r="N539"/>
  <c r="M539"/>
  <c r="N538"/>
  <c r="M538"/>
  <c r="N537"/>
  <c r="M537"/>
  <c r="N536"/>
  <c r="M536"/>
  <c r="N535"/>
  <c r="M535"/>
  <c r="N534"/>
  <c r="M534"/>
  <c r="N533"/>
  <c r="M533"/>
  <c r="N532"/>
  <c r="M532"/>
  <c r="N531"/>
  <c r="M531"/>
  <c r="N530"/>
  <c r="M530"/>
  <c r="J529"/>
  <c r="N528"/>
  <c r="M528"/>
  <c r="N527"/>
  <c r="M527"/>
  <c r="N526"/>
  <c r="M526"/>
  <c r="N525"/>
  <c r="M525"/>
  <c r="N524"/>
  <c r="M524"/>
  <c r="N523"/>
  <c r="M523"/>
  <c r="N522"/>
  <c r="M522"/>
  <c r="N521"/>
  <c r="M521"/>
  <c r="N520"/>
  <c r="M520"/>
  <c r="N519"/>
  <c r="M519"/>
  <c r="N518"/>
  <c r="M518"/>
  <c r="N517"/>
  <c r="M517"/>
  <c r="J516"/>
  <c r="N515"/>
  <c r="M515"/>
  <c r="N514"/>
  <c r="M514"/>
  <c r="N513"/>
  <c r="M513"/>
  <c r="N512"/>
  <c r="M512"/>
  <c r="N511"/>
  <c r="M511"/>
  <c r="N510"/>
  <c r="M510"/>
  <c r="N509"/>
  <c r="M509"/>
  <c r="N508"/>
  <c r="M508"/>
  <c r="N507"/>
  <c r="M507"/>
  <c r="N506"/>
  <c r="M506"/>
  <c r="N505"/>
  <c r="M505"/>
  <c r="N504"/>
  <c r="M504"/>
  <c r="N503"/>
  <c r="M503"/>
  <c r="N502"/>
  <c r="M502"/>
  <c r="N501"/>
  <c r="M501"/>
  <c r="N500"/>
  <c r="M500"/>
  <c r="N499"/>
  <c r="M499"/>
  <c r="N498"/>
  <c r="M498"/>
  <c r="N497"/>
  <c r="M497"/>
  <c r="N496"/>
  <c r="M496"/>
  <c r="J495"/>
  <c r="N494"/>
  <c r="M494"/>
  <c r="N493"/>
  <c r="M493"/>
  <c r="N492"/>
  <c r="M492"/>
  <c r="N491"/>
  <c r="M491"/>
  <c r="N490"/>
  <c r="M490"/>
  <c r="N489"/>
  <c r="M489"/>
  <c r="N488"/>
  <c r="M488"/>
  <c r="J487"/>
  <c r="N486"/>
  <c r="M486"/>
  <c r="N485"/>
  <c r="M485"/>
  <c r="N484"/>
  <c r="M484"/>
  <c r="N483"/>
  <c r="M483"/>
  <c r="N482"/>
  <c r="M482"/>
  <c r="N481"/>
  <c r="M481"/>
  <c r="J480"/>
  <c r="N479"/>
  <c r="M479"/>
  <c r="N478"/>
  <c r="M478"/>
  <c r="N477"/>
  <c r="M477"/>
  <c r="N476"/>
  <c r="M476"/>
  <c r="N475"/>
  <c r="M475"/>
  <c r="N474"/>
  <c r="M474"/>
  <c r="N473"/>
  <c r="M473"/>
  <c r="N472"/>
  <c r="M472"/>
  <c r="N471"/>
  <c r="M471"/>
  <c r="N470"/>
  <c r="M470"/>
  <c r="N469"/>
  <c r="M469"/>
  <c r="N468"/>
  <c r="M468"/>
  <c r="N467"/>
  <c r="M467"/>
  <c r="N466"/>
  <c r="M466"/>
  <c r="N465"/>
  <c r="M465"/>
  <c r="N464"/>
  <c r="M464"/>
  <c r="N463"/>
  <c r="M463"/>
  <c r="N462"/>
  <c r="M462"/>
  <c r="N461"/>
  <c r="M461"/>
  <c r="N460"/>
  <c r="M460"/>
  <c r="N459"/>
  <c r="M459"/>
  <c r="N458"/>
  <c r="M458"/>
  <c r="N457"/>
  <c r="M457"/>
  <c r="N456"/>
  <c r="M456"/>
  <c r="N455"/>
  <c r="M455"/>
  <c r="N454"/>
  <c r="M454"/>
  <c r="N453"/>
  <c r="M453"/>
  <c r="N452"/>
  <c r="M452"/>
  <c r="J451"/>
  <c r="N450"/>
  <c r="M450"/>
  <c r="N449"/>
  <c r="M449"/>
  <c r="N448"/>
  <c r="M448"/>
  <c r="N447"/>
  <c r="M447"/>
  <c r="N446"/>
  <c r="M446"/>
  <c r="N445"/>
  <c r="M445"/>
  <c r="N444"/>
  <c r="M444"/>
  <c r="N443"/>
  <c r="M443"/>
  <c r="N442"/>
  <c r="M442"/>
  <c r="N441"/>
  <c r="M441"/>
  <c r="N440"/>
  <c r="M440"/>
  <c r="J439"/>
  <c r="N438"/>
  <c r="M438"/>
  <c r="N437"/>
  <c r="M437"/>
  <c r="N436"/>
  <c r="M436"/>
  <c r="N435"/>
  <c r="M435"/>
  <c r="N434"/>
  <c r="M434"/>
  <c r="N433"/>
  <c r="M433"/>
  <c r="N432"/>
  <c r="M432"/>
  <c r="N431"/>
  <c r="M431"/>
  <c r="N430"/>
  <c r="M430"/>
  <c r="N429"/>
  <c r="M429"/>
  <c r="N428"/>
  <c r="M428"/>
  <c r="N427"/>
  <c r="M427"/>
  <c r="J426"/>
  <c r="N425"/>
  <c r="M425"/>
  <c r="N424"/>
  <c r="M424"/>
  <c r="N423"/>
  <c r="M423"/>
  <c r="N422"/>
  <c r="M422"/>
  <c r="N421"/>
  <c r="M421"/>
  <c r="N420"/>
  <c r="M420"/>
  <c r="N419"/>
  <c r="M419"/>
  <c r="N418"/>
  <c r="M418"/>
  <c r="N417"/>
  <c r="M417"/>
  <c r="N416"/>
  <c r="M416"/>
  <c r="N415"/>
  <c r="M415"/>
  <c r="N414"/>
  <c r="M414"/>
  <c r="N413"/>
  <c r="M413"/>
  <c r="N412"/>
  <c r="M412"/>
  <c r="N411"/>
  <c r="M411"/>
  <c r="N410"/>
  <c r="M410"/>
  <c r="N409"/>
  <c r="M409"/>
  <c r="N408"/>
  <c r="M408"/>
  <c r="N407"/>
  <c r="M407"/>
  <c r="N406"/>
  <c r="M406"/>
  <c r="N405"/>
  <c r="M405"/>
  <c r="N404"/>
  <c r="M404"/>
  <c r="M403"/>
  <c r="O403" s="1"/>
  <c r="O402"/>
  <c r="N401"/>
  <c r="M401"/>
  <c r="N400"/>
  <c r="M400"/>
  <c r="N399"/>
  <c r="M399"/>
  <c r="N398"/>
  <c r="M398"/>
  <c r="N397"/>
  <c r="M397"/>
  <c r="N396"/>
  <c r="M396"/>
  <c r="N395"/>
  <c r="M395"/>
  <c r="N394"/>
  <c r="M394"/>
  <c r="N393"/>
  <c r="M393"/>
  <c r="N392"/>
  <c r="M392"/>
  <c r="N391"/>
  <c r="M391"/>
  <c r="N390"/>
  <c r="M390"/>
  <c r="N389"/>
  <c r="M389"/>
  <c r="N388"/>
  <c r="M388"/>
  <c r="N387"/>
  <c r="M387"/>
  <c r="N386"/>
  <c r="M386"/>
  <c r="N385"/>
  <c r="M385"/>
  <c r="N384"/>
  <c r="M384"/>
  <c r="N383"/>
  <c r="M383"/>
  <c r="N382"/>
  <c r="N381" s="1"/>
  <c r="M382"/>
  <c r="J381"/>
  <c r="J379"/>
  <c r="N379" s="1"/>
  <c r="J378"/>
  <c r="N378" s="1"/>
  <c r="N377"/>
  <c r="M377"/>
  <c r="N376"/>
  <c r="M376"/>
  <c r="N375"/>
  <c r="M375"/>
  <c r="N374"/>
  <c r="M374"/>
  <c r="N373"/>
  <c r="M373"/>
  <c r="N372"/>
  <c r="M372"/>
  <c r="N371"/>
  <c r="M371"/>
  <c r="N370"/>
  <c r="M370"/>
  <c r="N368"/>
  <c r="M368"/>
  <c r="J363"/>
  <c r="M367" s="1"/>
  <c r="N362"/>
  <c r="M362"/>
  <c r="N361"/>
  <c r="M361"/>
  <c r="N360"/>
  <c r="M360"/>
  <c r="N358"/>
  <c r="M358"/>
  <c r="N357"/>
  <c r="M357"/>
  <c r="N356"/>
  <c r="M356"/>
  <c r="N355"/>
  <c r="M355"/>
  <c r="N354"/>
  <c r="M354"/>
  <c r="O354" s="1"/>
  <c r="N353"/>
  <c r="M353"/>
  <c r="N352"/>
  <c r="M352"/>
  <c r="O352" s="1"/>
  <c r="N351"/>
  <c r="M351"/>
  <c r="N350"/>
  <c r="M350"/>
  <c r="O350" s="1"/>
  <c r="N349"/>
  <c r="M349"/>
  <c r="N348"/>
  <c r="M348"/>
  <c r="O348" s="1"/>
  <c r="N347"/>
  <c r="M347"/>
  <c r="N346"/>
  <c r="M346"/>
  <c r="O346" s="1"/>
  <c r="N345"/>
  <c r="M345"/>
  <c r="N344"/>
  <c r="M344"/>
  <c r="O344" s="1"/>
  <c r="N343"/>
  <c r="M343"/>
  <c r="N342"/>
  <c r="M342"/>
  <c r="O342" s="1"/>
  <c r="N341"/>
  <c r="M341"/>
  <c r="N340"/>
  <c r="M340"/>
  <c r="O340" s="1"/>
  <c r="N339"/>
  <c r="M339"/>
  <c r="N338"/>
  <c r="M338"/>
  <c r="O338" s="1"/>
  <c r="N337"/>
  <c r="M337"/>
  <c r="N336"/>
  <c r="M336"/>
  <c r="O336" s="1"/>
  <c r="N335"/>
  <c r="M335"/>
  <c r="N334"/>
  <c r="M334"/>
  <c r="O334" s="1"/>
  <c r="N333"/>
  <c r="M333"/>
  <c r="N332"/>
  <c r="M332"/>
  <c r="O332" s="1"/>
  <c r="N331"/>
  <c r="M331"/>
  <c r="N330"/>
  <c r="M330"/>
  <c r="O330" s="1"/>
  <c r="N329"/>
  <c r="M329"/>
  <c r="N328"/>
  <c r="M328"/>
  <c r="O328" s="1"/>
  <c r="N327"/>
  <c r="M327"/>
  <c r="N326"/>
  <c r="M326"/>
  <c r="O326" s="1"/>
  <c r="N325"/>
  <c r="M325"/>
  <c r="N324"/>
  <c r="M324"/>
  <c r="N323"/>
  <c r="M323"/>
  <c r="N322"/>
  <c r="M322"/>
  <c r="M321" s="1"/>
  <c r="J321"/>
  <c r="N320"/>
  <c r="M320"/>
  <c r="N319"/>
  <c r="M319"/>
  <c r="N318"/>
  <c r="M318"/>
  <c r="N317"/>
  <c r="M317"/>
  <c r="N316"/>
  <c r="M316"/>
  <c r="N315"/>
  <c r="M315"/>
  <c r="N314"/>
  <c r="M314"/>
  <c r="N313"/>
  <c r="N312" s="1"/>
  <c r="M313"/>
  <c r="M312" s="1"/>
  <c r="J312"/>
  <c r="N311"/>
  <c r="M311"/>
  <c r="N310"/>
  <c r="M310"/>
  <c r="N309"/>
  <c r="M309"/>
  <c r="N308"/>
  <c r="N307" s="1"/>
  <c r="M308"/>
  <c r="J307"/>
  <c r="N306"/>
  <c r="M306"/>
  <c r="N305"/>
  <c r="M305"/>
  <c r="N304"/>
  <c r="M304"/>
  <c r="N303"/>
  <c r="M303"/>
  <c r="N302"/>
  <c r="M302"/>
  <c r="J301"/>
  <c r="C299"/>
  <c r="B299"/>
  <c r="N297"/>
  <c r="M297"/>
  <c r="N296"/>
  <c r="M296"/>
  <c r="N295"/>
  <c r="M295"/>
  <c r="N294"/>
  <c r="M294"/>
  <c r="N293"/>
  <c r="M293"/>
  <c r="N292"/>
  <c r="M292"/>
  <c r="N291"/>
  <c r="M291"/>
  <c r="N290"/>
  <c r="M290"/>
  <c r="N289"/>
  <c r="M289"/>
  <c r="N288"/>
  <c r="M288"/>
  <c r="N287"/>
  <c r="M287"/>
  <c r="N286"/>
  <c r="M286"/>
  <c r="N285"/>
  <c r="M285"/>
  <c r="N284"/>
  <c r="M284"/>
  <c r="N283"/>
  <c r="M283"/>
  <c r="N282"/>
  <c r="M282"/>
  <c r="N281"/>
  <c r="M281"/>
  <c r="N280"/>
  <c r="M280"/>
  <c r="N279"/>
  <c r="M279"/>
  <c r="N278"/>
  <c r="M278"/>
  <c r="N277"/>
  <c r="M277"/>
  <c r="N276"/>
  <c r="M276"/>
  <c r="N275"/>
  <c r="M275"/>
  <c r="N274"/>
  <c r="M274"/>
  <c r="N273"/>
  <c r="M273"/>
  <c r="N272"/>
  <c r="M272"/>
  <c r="N271"/>
  <c r="M271"/>
  <c r="N270"/>
  <c r="M270"/>
  <c r="N269"/>
  <c r="M269"/>
  <c r="N268"/>
  <c r="M268"/>
  <c r="N267"/>
  <c r="M267"/>
  <c r="N266"/>
  <c r="M266"/>
  <c r="N265"/>
  <c r="M265"/>
  <c r="N264"/>
  <c r="M264"/>
  <c r="N263"/>
  <c r="M263"/>
  <c r="N262"/>
  <c r="M262"/>
  <c r="N261"/>
  <c r="M261"/>
  <c r="N260"/>
  <c r="M260"/>
  <c r="N259"/>
  <c r="M259"/>
  <c r="N258"/>
  <c r="M258"/>
  <c r="N257"/>
  <c r="M257"/>
  <c r="N256"/>
  <c r="M256"/>
  <c r="N255"/>
  <c r="M255"/>
  <c r="K255"/>
  <c r="N254"/>
  <c r="M254"/>
  <c r="N253"/>
  <c r="M253"/>
  <c r="N252"/>
  <c r="M252"/>
  <c r="N251"/>
  <c r="M251"/>
  <c r="N250"/>
  <c r="M250"/>
  <c r="N249"/>
  <c r="M249"/>
  <c r="N248"/>
  <c r="M248"/>
  <c r="N247"/>
  <c r="M247"/>
  <c r="N246"/>
  <c r="M246"/>
  <c r="N245"/>
  <c r="M245"/>
  <c r="N244"/>
  <c r="M244"/>
  <c r="N243"/>
  <c r="M243"/>
  <c r="N242"/>
  <c r="M242"/>
  <c r="N241"/>
  <c r="M241"/>
  <c r="N240"/>
  <c r="M240"/>
  <c r="N239"/>
  <c r="M239"/>
  <c r="N238"/>
  <c r="M238"/>
  <c r="N237"/>
  <c r="M237"/>
  <c r="N236"/>
  <c r="M236"/>
  <c r="N235"/>
  <c r="M235"/>
  <c r="N234"/>
  <c r="M234"/>
  <c r="N233"/>
  <c r="M233"/>
  <c r="N232"/>
  <c r="M232"/>
  <c r="N231"/>
  <c r="M231"/>
  <c r="N230"/>
  <c r="M230"/>
  <c r="N229"/>
  <c r="M229"/>
  <c r="N228"/>
  <c r="M228"/>
  <c r="N227"/>
  <c r="M227"/>
  <c r="N226"/>
  <c r="M226"/>
  <c r="K226"/>
  <c r="N225"/>
  <c r="M225"/>
  <c r="N224"/>
  <c r="M224"/>
  <c r="N223"/>
  <c r="M223"/>
  <c r="N222"/>
  <c r="M222"/>
  <c r="N221"/>
  <c r="M221"/>
  <c r="N220"/>
  <c r="M220"/>
  <c r="K220"/>
  <c r="N219"/>
  <c r="M219"/>
  <c r="K219"/>
  <c r="N218"/>
  <c r="M218"/>
  <c r="K218"/>
  <c r="N217"/>
  <c r="M217"/>
  <c r="K217"/>
  <c r="N216"/>
  <c r="M216"/>
  <c r="K216"/>
  <c r="N215"/>
  <c r="M215"/>
  <c r="N214"/>
  <c r="M214"/>
  <c r="N213"/>
  <c r="M213"/>
  <c r="N212"/>
  <c r="M212"/>
  <c r="N211"/>
  <c r="M211"/>
  <c r="N210"/>
  <c r="M210"/>
  <c r="N209"/>
  <c r="M209"/>
  <c r="N208"/>
  <c r="M208"/>
  <c r="N207"/>
  <c r="M207"/>
  <c r="N206"/>
  <c r="M206"/>
  <c r="J205"/>
  <c r="N204"/>
  <c r="M204"/>
  <c r="N203"/>
  <c r="M203"/>
  <c r="J202"/>
  <c r="N201"/>
  <c r="M201"/>
  <c r="N200"/>
  <c r="M200"/>
  <c r="N199"/>
  <c r="M199"/>
  <c r="N198"/>
  <c r="M198"/>
  <c r="N197"/>
  <c r="M197"/>
  <c r="N196"/>
  <c r="M196"/>
  <c r="N195"/>
  <c r="M195"/>
  <c r="J194"/>
  <c r="N193"/>
  <c r="M193"/>
  <c r="N192"/>
  <c r="M192"/>
  <c r="M191"/>
  <c r="O191" s="1"/>
  <c r="N190"/>
  <c r="M190"/>
  <c r="N189"/>
  <c r="M189"/>
  <c r="N188"/>
  <c r="M188"/>
  <c r="N187"/>
  <c r="M187"/>
  <c r="N186"/>
  <c r="M186"/>
  <c r="N185"/>
  <c r="M185"/>
  <c r="N184"/>
  <c r="M184"/>
  <c r="N183"/>
  <c r="M183"/>
  <c r="N182"/>
  <c r="M182"/>
  <c r="N181"/>
  <c r="M181"/>
  <c r="N180"/>
  <c r="M180"/>
  <c r="N179"/>
  <c r="M179"/>
  <c r="N178"/>
  <c r="M178"/>
  <c r="N177"/>
  <c r="M177"/>
  <c r="N176"/>
  <c r="M176"/>
  <c r="N175"/>
  <c r="M175"/>
  <c r="N174"/>
  <c r="M174"/>
  <c r="N173"/>
  <c r="M173"/>
  <c r="N172"/>
  <c r="M172"/>
  <c r="N171"/>
  <c r="M171"/>
  <c r="N170"/>
  <c r="M170"/>
  <c r="N169"/>
  <c r="M169"/>
  <c r="J168"/>
  <c r="N167"/>
  <c r="M167"/>
  <c r="N166"/>
  <c r="M166"/>
  <c r="N165"/>
  <c r="M165"/>
  <c r="N164"/>
  <c r="M164"/>
  <c r="N163"/>
  <c r="M163"/>
  <c r="N162"/>
  <c r="M162"/>
  <c r="N161"/>
  <c r="M161"/>
  <c r="N160"/>
  <c r="M160"/>
  <c r="N159"/>
  <c r="M159"/>
  <c r="N158"/>
  <c r="M158"/>
  <c r="N157"/>
  <c r="M157"/>
  <c r="N156"/>
  <c r="M156"/>
  <c r="N155"/>
  <c r="M155"/>
  <c r="N154"/>
  <c r="M154"/>
  <c r="N153"/>
  <c r="M153"/>
  <c r="N152"/>
  <c r="M152"/>
  <c r="J151"/>
  <c r="N150"/>
  <c r="M150"/>
  <c r="N149"/>
  <c r="M149"/>
  <c r="N148"/>
  <c r="M148"/>
  <c r="N147"/>
  <c r="M147"/>
  <c r="N146"/>
  <c r="M146"/>
  <c r="N145"/>
  <c r="M145"/>
  <c r="J144"/>
  <c r="N143"/>
  <c r="M143"/>
  <c r="N142"/>
  <c r="M142"/>
  <c r="N141"/>
  <c r="M141"/>
  <c r="N140"/>
  <c r="M140"/>
  <c r="J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J127"/>
  <c r="N126"/>
  <c r="M126"/>
  <c r="N125"/>
  <c r="M125"/>
  <c r="N124"/>
  <c r="M124"/>
  <c r="N123"/>
  <c r="M123"/>
  <c r="N122"/>
  <c r="M122"/>
  <c r="N121"/>
  <c r="M121"/>
  <c r="N120"/>
  <c r="M120"/>
  <c r="N119"/>
  <c r="M119"/>
  <c r="N118"/>
  <c r="M118"/>
  <c r="N117"/>
  <c r="M117"/>
  <c r="N116"/>
  <c r="M116"/>
  <c r="N115"/>
  <c r="M115"/>
  <c r="N114"/>
  <c r="M114"/>
  <c r="N113"/>
  <c r="M113"/>
  <c r="N112"/>
  <c r="M112"/>
  <c r="N111"/>
  <c r="M111"/>
  <c r="N110"/>
  <c r="M110"/>
  <c r="N109"/>
  <c r="M109"/>
  <c r="N108"/>
  <c r="M108"/>
  <c r="N107"/>
  <c r="M107"/>
  <c r="N106"/>
  <c r="M106"/>
  <c r="N105"/>
  <c r="M105"/>
  <c r="N104"/>
  <c r="M104"/>
  <c r="N103"/>
  <c r="M103"/>
  <c r="M102" s="1"/>
  <c r="J102"/>
  <c r="N101"/>
  <c r="N100" s="1"/>
  <c r="M101"/>
  <c r="J100"/>
  <c r="N99"/>
  <c r="N98" s="1"/>
  <c r="M99"/>
  <c r="J98"/>
  <c r="N97"/>
  <c r="M97"/>
  <c r="N96"/>
  <c r="M96"/>
  <c r="N95"/>
  <c r="M95"/>
  <c r="N94"/>
  <c r="M94"/>
  <c r="N93"/>
  <c r="M93"/>
  <c r="N92"/>
  <c r="M92"/>
  <c r="N91"/>
  <c r="M91"/>
  <c r="N90"/>
  <c r="M90"/>
  <c r="K90"/>
  <c r="N89"/>
  <c r="M89"/>
  <c r="N88"/>
  <c r="M88"/>
  <c r="N87"/>
  <c r="M87"/>
  <c r="N86"/>
  <c r="M86"/>
  <c r="N85"/>
  <c r="M85"/>
  <c r="N84"/>
  <c r="M84"/>
  <c r="N83"/>
  <c r="M83"/>
  <c r="N82"/>
  <c r="M82"/>
  <c r="N81"/>
  <c r="M81"/>
  <c r="N80"/>
  <c r="M80"/>
  <c r="N79"/>
  <c r="M79"/>
  <c r="N78"/>
  <c r="M78"/>
  <c r="N77"/>
  <c r="M77"/>
  <c r="N76"/>
  <c r="M76"/>
  <c r="N75"/>
  <c r="M75"/>
  <c r="N74"/>
  <c r="M74"/>
  <c r="N73"/>
  <c r="M73"/>
  <c r="N72"/>
  <c r="M72"/>
  <c r="N71"/>
  <c r="M71"/>
  <c r="N70"/>
  <c r="M70"/>
  <c r="N69"/>
  <c r="M69"/>
  <c r="N68"/>
  <c r="M68"/>
  <c r="N67"/>
  <c r="M67"/>
  <c r="N66"/>
  <c r="M66"/>
  <c r="N65"/>
  <c r="M65"/>
  <c r="N64"/>
  <c r="M64"/>
  <c r="N63"/>
  <c r="M63"/>
  <c r="N62"/>
  <c r="M62"/>
  <c r="N61"/>
  <c r="M61"/>
  <c r="N60"/>
  <c r="M60"/>
  <c r="N59"/>
  <c r="M59"/>
  <c r="J58"/>
  <c r="N57"/>
  <c r="N56" s="1"/>
  <c r="M57"/>
  <c r="J56"/>
  <c r="N55"/>
  <c r="M55"/>
  <c r="N54"/>
  <c r="M54"/>
  <c r="N53"/>
  <c r="M53"/>
  <c r="N52"/>
  <c r="M52"/>
  <c r="N51"/>
  <c r="M51"/>
  <c r="N50"/>
  <c r="M50"/>
  <c r="N49"/>
  <c r="M49"/>
  <c r="N48"/>
  <c r="M48"/>
  <c r="N47"/>
  <c r="M47"/>
  <c r="J46"/>
  <c r="N45"/>
  <c r="M45"/>
  <c r="N44"/>
  <c r="M44"/>
  <c r="N43"/>
  <c r="M43"/>
  <c r="N42"/>
  <c r="M42"/>
  <c r="N41"/>
  <c r="M41"/>
  <c r="N40"/>
  <c r="M40"/>
  <c r="N39"/>
  <c r="M39"/>
  <c r="N38"/>
  <c r="M38"/>
  <c r="N37"/>
  <c r="M37"/>
  <c r="N36"/>
  <c r="M36"/>
  <c r="N35"/>
  <c r="M35"/>
  <c r="N34"/>
  <c r="M34"/>
  <c r="N33"/>
  <c r="M33"/>
  <c r="N32"/>
  <c r="M32"/>
  <c r="N31"/>
  <c r="M31"/>
  <c r="N30"/>
  <c r="M30"/>
  <c r="N29"/>
  <c r="M29"/>
  <c r="N28"/>
  <c r="M28"/>
  <c r="K28"/>
  <c r="J27"/>
  <c r="N26"/>
  <c r="M26"/>
  <c r="N25"/>
  <c r="M25"/>
  <c r="J24"/>
  <c r="N23"/>
  <c r="N22" s="1"/>
  <c r="M23"/>
  <c r="J22"/>
  <c r="N21"/>
  <c r="M21"/>
  <c r="N20"/>
  <c r="M20"/>
  <c r="N19"/>
  <c r="M19"/>
  <c r="N18"/>
  <c r="M18"/>
  <c r="N17"/>
  <c r="M17"/>
  <c r="J16"/>
  <c r="C14"/>
  <c r="B14"/>
  <c r="O18" l="1"/>
  <c r="O20"/>
  <c r="O25"/>
  <c r="O28"/>
  <c r="O30"/>
  <c r="O31"/>
  <c r="O32"/>
  <c r="O34"/>
  <c r="O35"/>
  <c r="O36"/>
  <c r="O39"/>
  <c r="O42"/>
  <c r="O43"/>
  <c r="O44"/>
  <c r="O57"/>
  <c r="O56" s="1"/>
  <c r="O90"/>
  <c r="O92"/>
  <c r="O94"/>
  <c r="O96"/>
  <c r="O108"/>
  <c r="O112"/>
  <c r="O120"/>
  <c r="O130"/>
  <c r="O131"/>
  <c r="O132"/>
  <c r="O135"/>
  <c r="O136"/>
  <c r="O138"/>
  <c r="O150"/>
  <c r="O170"/>
  <c r="O172"/>
  <c r="O174"/>
  <c r="O175"/>
  <c r="O176"/>
  <c r="O208"/>
  <c r="O210"/>
  <c r="O212"/>
  <c r="O214"/>
  <c r="O216"/>
  <c r="O219"/>
  <c r="O222"/>
  <c r="O228"/>
  <c r="O229"/>
  <c r="O249"/>
  <c r="O253"/>
  <c r="O289"/>
  <c r="O303"/>
  <c r="O373"/>
  <c r="O374"/>
  <c r="O384"/>
  <c r="O409"/>
  <c r="O427"/>
  <c r="O428"/>
  <c r="O430"/>
  <c r="O432"/>
  <c r="O434"/>
  <c r="O435"/>
  <c r="O436"/>
  <c r="O438"/>
  <c r="O525"/>
  <c r="O526"/>
  <c r="O557"/>
  <c r="O589"/>
  <c r="O591"/>
  <c r="O597"/>
  <c r="O599"/>
  <c r="O603"/>
  <c r="O605"/>
  <c r="O607"/>
  <c r="O616"/>
  <c r="O661"/>
  <c r="O663"/>
  <c r="O674"/>
  <c r="O681"/>
  <c r="O699"/>
  <c r="O773"/>
  <c r="O806"/>
  <c r="O808"/>
  <c r="O816"/>
  <c r="O818"/>
  <c r="O820"/>
  <c r="O822"/>
  <c r="O842"/>
  <c r="O888"/>
  <c r="O1006"/>
  <c r="O1008"/>
  <c r="O1033"/>
  <c r="O1103"/>
  <c r="O1138"/>
  <c r="O1140"/>
  <c r="O1145"/>
  <c r="O1146"/>
  <c r="O1148"/>
  <c r="O1162"/>
  <c r="O1167"/>
  <c r="O1172"/>
  <c r="O1173"/>
  <c r="O1175"/>
  <c r="O1179"/>
  <c r="O1180"/>
  <c r="O1181"/>
  <c r="O1189"/>
  <c r="O1191"/>
  <c r="O1193"/>
  <c r="O1236"/>
  <c r="O1263"/>
  <c r="O1312"/>
  <c r="O1314"/>
  <c r="O1316"/>
  <c r="O1320"/>
  <c r="O1322"/>
  <c r="O1324"/>
  <c r="O1064"/>
  <c r="O1091"/>
  <c r="O901"/>
  <c r="O905"/>
  <c r="O911"/>
  <c r="O1023"/>
  <c r="O1040"/>
  <c r="O1058"/>
  <c r="O1112"/>
  <c r="O91"/>
  <c r="O101"/>
  <c r="O100" s="1"/>
  <c r="O226"/>
  <c r="O693"/>
  <c r="O906"/>
  <c r="O1047"/>
  <c r="O442"/>
  <c r="O461"/>
  <c r="O1100"/>
  <c r="O793"/>
  <c r="N856"/>
  <c r="O856" s="1"/>
  <c r="O913"/>
  <c r="O915"/>
  <c r="O944"/>
  <c r="O946"/>
  <c r="O974"/>
  <c r="O976"/>
  <c r="O986"/>
  <c r="O1002"/>
  <c r="O156"/>
  <c r="O230"/>
  <c r="O248"/>
  <c r="O304"/>
  <c r="O798"/>
  <c r="M1152"/>
  <c r="O60"/>
  <c r="O64"/>
  <c r="O72"/>
  <c r="O80"/>
  <c r="O88"/>
  <c r="O103"/>
  <c r="M127"/>
  <c r="N139"/>
  <c r="O167"/>
  <c r="O260"/>
  <c r="O292"/>
  <c r="O296"/>
  <c r="O412"/>
  <c r="O420"/>
  <c r="O655"/>
  <c r="O671"/>
  <c r="O715"/>
  <c r="O732"/>
  <c r="N788"/>
  <c r="O1270"/>
  <c r="O1282"/>
  <c r="O323"/>
  <c r="O327"/>
  <c r="O335"/>
  <c r="O339"/>
  <c r="O343"/>
  <c r="O351"/>
  <c r="O1275"/>
  <c r="O1277"/>
  <c r="O1279"/>
  <c r="M1310"/>
  <c r="N24"/>
  <c r="N127"/>
  <c r="O141"/>
  <c r="N144"/>
  <c r="O180"/>
  <c r="O269"/>
  <c r="O275"/>
  <c r="O277"/>
  <c r="O279"/>
  <c r="O281"/>
  <c r="O283"/>
  <c r="N369"/>
  <c r="O389"/>
  <c r="O395"/>
  <c r="O397"/>
  <c r="O399"/>
  <c r="O401"/>
  <c r="O422"/>
  <c r="O447"/>
  <c r="O455"/>
  <c r="N487"/>
  <c r="O490"/>
  <c r="O497"/>
  <c r="O499"/>
  <c r="O501"/>
  <c r="O511"/>
  <c r="O538"/>
  <c r="O548"/>
  <c r="O550"/>
  <c r="O554"/>
  <c r="O556"/>
  <c r="O562"/>
  <c r="O564"/>
  <c r="O566"/>
  <c r="O574"/>
  <c r="O637"/>
  <c r="O639"/>
  <c r="O641"/>
  <c r="O723"/>
  <c r="O746"/>
  <c r="O882"/>
  <c r="O940"/>
  <c r="O952"/>
  <c r="O956"/>
  <c r="O996"/>
  <c r="O1084"/>
  <c r="M1217"/>
  <c r="M1271"/>
  <c r="O1271" s="1"/>
  <c r="N1309"/>
  <c r="O1309" s="1"/>
  <c r="N58"/>
  <c r="O800"/>
  <c r="O858"/>
  <c r="O937"/>
  <c r="O945"/>
  <c r="O949"/>
  <c r="O965"/>
  <c r="O967"/>
  <c r="O969"/>
  <c r="O973"/>
  <c r="O975"/>
  <c r="O977"/>
  <c r="O981"/>
  <c r="O983"/>
  <c r="O985"/>
  <c r="O989"/>
  <c r="O1001"/>
  <c r="O1005"/>
  <c r="O1007"/>
  <c r="O1032"/>
  <c r="O1149"/>
  <c r="O1151"/>
  <c r="N1300"/>
  <c r="O1327"/>
  <c r="M301"/>
  <c r="O189"/>
  <c r="O236"/>
  <c r="O270"/>
  <c r="J369"/>
  <c r="O390"/>
  <c r="O405"/>
  <c r="O476"/>
  <c r="O483"/>
  <c r="O485"/>
  <c r="O489"/>
  <c r="O500"/>
  <c r="O506"/>
  <c r="O510"/>
  <c r="O539"/>
  <c r="O545"/>
  <c r="O547"/>
  <c r="O553"/>
  <c r="O577"/>
  <c r="O579"/>
  <c r="O720"/>
  <c r="O726"/>
  <c r="O736"/>
  <c r="O745"/>
  <c r="O759"/>
  <c r="O772"/>
  <c r="O807"/>
  <c r="O809"/>
  <c r="O815"/>
  <c r="O817"/>
  <c r="O819"/>
  <c r="O821"/>
  <c r="O831"/>
  <c r="O839"/>
  <c r="O873"/>
  <c r="O875"/>
  <c r="O881"/>
  <c r="O885"/>
  <c r="O929"/>
  <c r="O931"/>
  <c r="O1018"/>
  <c r="O1057"/>
  <c r="O1069"/>
  <c r="O1090"/>
  <c r="O1092"/>
  <c r="O1094"/>
  <c r="O1109"/>
  <c r="O1125"/>
  <c r="O1202"/>
  <c r="O1204"/>
  <c r="O1206"/>
  <c r="O1211"/>
  <c r="O1262"/>
  <c r="O1276"/>
  <c r="O1313"/>
  <c r="O1321"/>
  <c r="O1340"/>
  <c r="O416"/>
  <c r="O503"/>
  <c r="O708"/>
  <c r="O710"/>
  <c r="O727"/>
  <c r="M731"/>
  <c r="O731" s="1"/>
  <c r="O739"/>
  <c r="N741"/>
  <c r="O859"/>
  <c r="O1086"/>
  <c r="N1229"/>
  <c r="O1229" s="1"/>
  <c r="M1243"/>
  <c r="N1332"/>
  <c r="O1332" s="1"/>
  <c r="O147"/>
  <c r="O192"/>
  <c r="O264"/>
  <c r="O309"/>
  <c r="O319"/>
  <c r="N321"/>
  <c r="O421"/>
  <c r="O425"/>
  <c r="O440"/>
  <c r="O448"/>
  <c r="O555"/>
  <c r="M659"/>
  <c r="O659" s="1"/>
  <c r="O895"/>
  <c r="O1115"/>
  <c r="O1119"/>
  <c r="N1152"/>
  <c r="O1258"/>
  <c r="O1290"/>
  <c r="N1302"/>
  <c r="O239"/>
  <c r="O243"/>
  <c r="O247"/>
  <c r="O285"/>
  <c r="O388"/>
  <c r="O446"/>
  <c r="O467"/>
  <c r="O502"/>
  <c r="O573"/>
  <c r="O594"/>
  <c r="O617"/>
  <c r="O619"/>
  <c r="O621"/>
  <c r="O648"/>
  <c r="O650"/>
  <c r="O686"/>
  <c r="O707"/>
  <c r="O709"/>
  <c r="N713"/>
  <c r="M718"/>
  <c r="O776"/>
  <c r="O802"/>
  <c r="J869"/>
  <c r="O1228"/>
  <c r="N1230"/>
  <c r="N1242"/>
  <c r="O1242" s="1"/>
  <c r="N1331"/>
  <c r="O185"/>
  <c r="O196"/>
  <c r="O200"/>
  <c r="O232"/>
  <c r="O254"/>
  <c r="O257"/>
  <c r="O318"/>
  <c r="O358"/>
  <c r="O368"/>
  <c r="O459"/>
  <c r="O845"/>
  <c r="O847"/>
  <c r="O849"/>
  <c r="O851"/>
  <c r="O898"/>
  <c r="O941"/>
  <c r="O1022"/>
  <c r="O1026"/>
  <c r="O1059"/>
  <c r="O1259"/>
  <c r="N46"/>
  <c r="N202"/>
  <c r="M660"/>
  <c r="N660"/>
  <c r="M837"/>
  <c r="N837"/>
  <c r="M855"/>
  <c r="N855"/>
  <c r="N1273"/>
  <c r="M1273"/>
  <c r="M1328"/>
  <c r="N1328"/>
  <c r="O17"/>
  <c r="O23"/>
  <c r="O22" s="1"/>
  <c r="O26"/>
  <c r="O33"/>
  <c r="O40"/>
  <c r="O45"/>
  <c r="O48"/>
  <c r="O49"/>
  <c r="O52"/>
  <c r="O53"/>
  <c r="O55"/>
  <c r="M58"/>
  <c r="O61"/>
  <c r="O62"/>
  <c r="O63"/>
  <c r="O66"/>
  <c r="O67"/>
  <c r="O69"/>
  <c r="O70"/>
  <c r="O71"/>
  <c r="O73"/>
  <c r="O75"/>
  <c r="O77"/>
  <c r="O78"/>
  <c r="O79"/>
  <c r="O82"/>
  <c r="O83"/>
  <c r="O85"/>
  <c r="O86"/>
  <c r="O87"/>
  <c r="O89"/>
  <c r="O93"/>
  <c r="O99"/>
  <c r="O98" s="1"/>
  <c r="O105"/>
  <c r="O106"/>
  <c r="O107"/>
  <c r="O109"/>
  <c r="O110"/>
  <c r="O111"/>
  <c r="O114"/>
  <c r="O115"/>
  <c r="O117"/>
  <c r="O118"/>
  <c r="O119"/>
  <c r="O121"/>
  <c r="O123"/>
  <c r="O125"/>
  <c r="O126"/>
  <c r="O129"/>
  <c r="O137"/>
  <c r="O140"/>
  <c r="O146"/>
  <c r="O148"/>
  <c r="O153"/>
  <c r="O154"/>
  <c r="O155"/>
  <c r="O157"/>
  <c r="O159"/>
  <c r="O161"/>
  <c r="O162"/>
  <c r="O163"/>
  <c r="O166"/>
  <c r="O169"/>
  <c r="O173"/>
  <c r="O179"/>
  <c r="O183"/>
  <c r="O184"/>
  <c r="O186"/>
  <c r="O188"/>
  <c r="O190"/>
  <c r="N194"/>
  <c r="O199"/>
  <c r="O201"/>
  <c r="O203"/>
  <c r="N205"/>
  <c r="O207"/>
  <c r="O211"/>
  <c r="O217"/>
  <c r="O218"/>
  <c r="O221"/>
  <c r="O223"/>
  <c r="O224"/>
  <c r="O225"/>
  <c r="O227"/>
  <c r="O231"/>
  <c r="O233"/>
  <c r="O237"/>
  <c r="O238"/>
  <c r="O240"/>
  <c r="O242"/>
  <c r="O244"/>
  <c r="O246"/>
  <c r="O252"/>
  <c r="O258"/>
  <c r="O259"/>
  <c r="O261"/>
  <c r="O263"/>
  <c r="O265"/>
  <c r="O266"/>
  <c r="O267"/>
  <c r="O273"/>
  <c r="O276"/>
  <c r="O280"/>
  <c r="O284"/>
  <c r="O286"/>
  <c r="O290"/>
  <c r="O291"/>
  <c r="O293"/>
  <c r="O295"/>
  <c r="O297"/>
  <c r="O302"/>
  <c r="O308"/>
  <c r="O316"/>
  <c r="O317"/>
  <c r="O329"/>
  <c r="O333"/>
  <c r="O337"/>
  <c r="O345"/>
  <c r="O349"/>
  <c r="O353"/>
  <c r="O355"/>
  <c r="O360"/>
  <c r="O361"/>
  <c r="O370"/>
  <c r="O371"/>
  <c r="O376"/>
  <c r="O377"/>
  <c r="O383"/>
  <c r="O385"/>
  <c r="O386"/>
  <c r="O387"/>
  <c r="O393"/>
  <c r="O396"/>
  <c r="O400"/>
  <c r="O404"/>
  <c r="O406"/>
  <c r="O410"/>
  <c r="O413"/>
  <c r="O415"/>
  <c r="O417"/>
  <c r="O419"/>
  <c r="O433"/>
  <c r="O460"/>
  <c r="O514"/>
  <c r="O537"/>
  <c r="O561"/>
  <c r="O587"/>
  <c r="O602"/>
  <c r="O612"/>
  <c r="O629"/>
  <c r="M647"/>
  <c r="M646"/>
  <c r="O652"/>
  <c r="N664"/>
  <c r="M664"/>
  <c r="O669"/>
  <c r="O682"/>
  <c r="O748"/>
  <c r="N752"/>
  <c r="M752"/>
  <c r="O755"/>
  <c r="O805"/>
  <c r="N834"/>
  <c r="N836"/>
  <c r="M836"/>
  <c r="N854"/>
  <c r="M854"/>
  <c r="O862"/>
  <c r="O920"/>
  <c r="O961"/>
  <c r="O1013"/>
  <c r="N1183"/>
  <c r="M1251"/>
  <c r="N1251"/>
  <c r="O441"/>
  <c r="O443"/>
  <c r="O445"/>
  <c r="O450"/>
  <c r="O453"/>
  <c r="O454"/>
  <c r="O456"/>
  <c r="O458"/>
  <c r="O463"/>
  <c r="O464"/>
  <c r="O470"/>
  <c r="O472"/>
  <c r="O474"/>
  <c r="O475"/>
  <c r="O477"/>
  <c r="O478"/>
  <c r="N480"/>
  <c r="O494"/>
  <c r="O504"/>
  <c r="O505"/>
  <c r="O508"/>
  <c r="O512"/>
  <c r="O513"/>
  <c r="O515"/>
  <c r="O518"/>
  <c r="O519"/>
  <c r="O521"/>
  <c r="O528"/>
  <c r="O531"/>
  <c r="O532"/>
  <c r="O534"/>
  <c r="O536"/>
  <c r="O549"/>
  <c r="O565"/>
  <c r="O569"/>
  <c r="O570"/>
  <c r="O572"/>
  <c r="O576"/>
  <c r="O581"/>
  <c r="O586"/>
  <c r="O590"/>
  <c r="O595"/>
  <c r="O620"/>
  <c r="O630"/>
  <c r="O633"/>
  <c r="O640"/>
  <c r="O656"/>
  <c r="O658"/>
  <c r="O665"/>
  <c r="O667"/>
  <c r="O678"/>
  <c r="O702"/>
  <c r="N714"/>
  <c r="O714" s="1"/>
  <c r="O716"/>
  <c r="O719"/>
  <c r="O722"/>
  <c r="O733"/>
  <c r="O740"/>
  <c r="O742"/>
  <c r="O744"/>
  <c r="O747"/>
  <c r="O749"/>
  <c r="O761"/>
  <c r="O771"/>
  <c r="O775"/>
  <c r="O780"/>
  <c r="O784"/>
  <c r="O810"/>
  <c r="O814"/>
  <c r="O825"/>
  <c r="O827"/>
  <c r="O829"/>
  <c r="O838"/>
  <c r="O841"/>
  <c r="O861"/>
  <c r="O865"/>
  <c r="O876"/>
  <c r="O880"/>
  <c r="O889"/>
  <c r="O893"/>
  <c r="O894"/>
  <c r="O902"/>
  <c r="O907"/>
  <c r="O908"/>
  <c r="O918"/>
  <c r="O923"/>
  <c r="O928"/>
  <c r="O932"/>
  <c r="O934"/>
  <c r="O942"/>
  <c r="O943"/>
  <c r="O957"/>
  <c r="O959"/>
  <c r="O964"/>
  <c r="O968"/>
  <c r="O972"/>
  <c r="O980"/>
  <c r="O984"/>
  <c r="O992"/>
  <c r="O993"/>
  <c r="O997"/>
  <c r="O998"/>
  <c r="O999"/>
  <c r="O1004"/>
  <c r="O1009"/>
  <c r="O1010"/>
  <c r="O1052"/>
  <c r="O1085"/>
  <c r="N1087"/>
  <c r="O1107"/>
  <c r="O1133"/>
  <c r="O1153"/>
  <c r="O1198"/>
  <c r="M1260"/>
  <c r="N1260"/>
  <c r="M1274"/>
  <c r="N1274"/>
  <c r="O1331"/>
  <c r="O1014"/>
  <c r="O1017"/>
  <c r="O1021"/>
  <c r="O1027"/>
  <c r="N1029"/>
  <c r="O1034"/>
  <c r="O1043"/>
  <c r="O1044"/>
  <c r="O1048"/>
  <c r="O1049"/>
  <c r="O1050"/>
  <c r="O1055"/>
  <c r="O1060"/>
  <c r="O1061"/>
  <c r="O1067"/>
  <c r="O1071"/>
  <c r="O1077"/>
  <c r="O1079"/>
  <c r="O1081"/>
  <c r="O1104"/>
  <c r="O1105"/>
  <c r="O1106"/>
  <c r="O1116"/>
  <c r="O1120"/>
  <c r="O1122"/>
  <c r="O1123"/>
  <c r="O1129"/>
  <c r="O1132"/>
  <c r="O1136"/>
  <c r="O1141"/>
  <c r="O1142"/>
  <c r="O1143"/>
  <c r="O1154"/>
  <c r="O1155"/>
  <c r="O1159"/>
  <c r="O1163"/>
  <c r="O1164"/>
  <c r="O1165"/>
  <c r="O1170"/>
  <c r="O1174"/>
  <c r="O1178"/>
  <c r="O1184"/>
  <c r="O1186"/>
  <c r="O1192"/>
  <c r="O1201"/>
  <c r="O1210"/>
  <c r="O1219"/>
  <c r="O1232"/>
  <c r="O1233"/>
  <c r="O1247"/>
  <c r="O1250"/>
  <c r="O1261"/>
  <c r="O1283"/>
  <c r="O1284"/>
  <c r="O1285"/>
  <c r="O1287"/>
  <c r="O1291"/>
  <c r="O1299"/>
  <c r="O1304"/>
  <c r="O1307"/>
  <c r="O1310"/>
  <c r="O1319"/>
  <c r="O1336"/>
  <c r="O1341"/>
  <c r="O21"/>
  <c r="O37"/>
  <c r="O47"/>
  <c r="O50"/>
  <c r="O59"/>
  <c r="O65"/>
  <c r="O68"/>
  <c r="O74"/>
  <c r="O81"/>
  <c r="O84"/>
  <c r="O95"/>
  <c r="M100"/>
  <c r="N102"/>
  <c r="O113"/>
  <c r="O116"/>
  <c r="O122"/>
  <c r="O149"/>
  <c r="O182"/>
  <c r="O193"/>
  <c r="O195"/>
  <c r="O245"/>
  <c r="O282"/>
  <c r="O325"/>
  <c r="O341"/>
  <c r="O357"/>
  <c r="M366"/>
  <c r="O392"/>
  <c r="O394"/>
  <c r="O408"/>
  <c r="O424"/>
  <c r="N645"/>
  <c r="M645"/>
  <c r="N687"/>
  <c r="M687"/>
  <c r="O769"/>
  <c r="J15"/>
  <c r="J14" s="1"/>
  <c r="O38"/>
  <c r="O41"/>
  <c r="O51"/>
  <c r="O54"/>
  <c r="M56"/>
  <c r="O104"/>
  <c r="O160"/>
  <c r="O206"/>
  <c r="O215"/>
  <c r="O268"/>
  <c r="M307"/>
  <c r="O311"/>
  <c r="O315"/>
  <c r="O320"/>
  <c r="O324"/>
  <c r="O331"/>
  <c r="O347"/>
  <c r="O356"/>
  <c r="O362"/>
  <c r="N367"/>
  <c r="O367" s="1"/>
  <c r="O375"/>
  <c r="M378"/>
  <c r="O378" s="1"/>
  <c r="O382"/>
  <c r="O391"/>
  <c r="O398"/>
  <c r="O407"/>
  <c r="O414"/>
  <c r="O423"/>
  <c r="O582"/>
  <c r="N697"/>
  <c r="M697"/>
  <c r="N696"/>
  <c r="M696"/>
  <c r="O703"/>
  <c r="O718"/>
  <c r="O762"/>
  <c r="O785"/>
  <c r="N787"/>
  <c r="M787"/>
  <c r="O19"/>
  <c r="M24"/>
  <c r="O29"/>
  <c r="O76"/>
  <c r="O97"/>
  <c r="O124"/>
  <c r="O133"/>
  <c r="O142"/>
  <c r="M144"/>
  <c r="O164"/>
  <c r="O177"/>
  <c r="O197"/>
  <c r="O209"/>
  <c r="O235"/>
  <c r="O251"/>
  <c r="O256"/>
  <c r="O272"/>
  <c r="O274"/>
  <c r="O288"/>
  <c r="O306"/>
  <c r="O310"/>
  <c r="O313"/>
  <c r="O322"/>
  <c r="O411"/>
  <c r="O418"/>
  <c r="O524"/>
  <c r="M609"/>
  <c r="O610"/>
  <c r="O717"/>
  <c r="O728"/>
  <c r="O24"/>
  <c r="O128"/>
  <c r="O134"/>
  <c r="M139"/>
  <c r="O143"/>
  <c r="O145"/>
  <c r="O152"/>
  <c r="O158"/>
  <c r="O165"/>
  <c r="O171"/>
  <c r="O178"/>
  <c r="O181"/>
  <c r="O187"/>
  <c r="M194"/>
  <c r="O198"/>
  <c r="O204"/>
  <c r="M205"/>
  <c r="O213"/>
  <c r="O220"/>
  <c r="O234"/>
  <c r="O241"/>
  <c r="O250"/>
  <c r="O255"/>
  <c r="O262"/>
  <c r="O271"/>
  <c r="O278"/>
  <c r="O287"/>
  <c r="O294"/>
  <c r="O305"/>
  <c r="O314"/>
  <c r="N363"/>
  <c r="O372"/>
  <c r="M379"/>
  <c r="O379" s="1"/>
  <c r="O496"/>
  <c r="M495"/>
  <c r="N644"/>
  <c r="M644"/>
  <c r="N643"/>
  <c r="M643"/>
  <c r="M675"/>
  <c r="N675"/>
  <c r="M756"/>
  <c r="N756"/>
  <c r="O811"/>
  <c r="O813"/>
  <c r="O437"/>
  <c r="O466"/>
  <c r="O468"/>
  <c r="O471"/>
  <c r="O484"/>
  <c r="O492"/>
  <c r="O498"/>
  <c r="O541"/>
  <c r="O593"/>
  <c r="O598"/>
  <c r="O606"/>
  <c r="O635"/>
  <c r="N646"/>
  <c r="O646" s="1"/>
  <c r="O651"/>
  <c r="O670"/>
  <c r="O688"/>
  <c r="O692"/>
  <c r="O698"/>
  <c r="O705"/>
  <c r="O735"/>
  <c r="O737"/>
  <c r="N789"/>
  <c r="O823"/>
  <c r="O826"/>
  <c r="O830"/>
  <c r="O832"/>
  <c r="M835"/>
  <c r="O835" s="1"/>
  <c r="O844"/>
  <c r="O853"/>
  <c r="M857"/>
  <c r="O857" s="1"/>
  <c r="O860"/>
  <c r="O863"/>
  <c r="O866"/>
  <c r="O877"/>
  <c r="O879"/>
  <c r="O884"/>
  <c r="O890"/>
  <c r="O892"/>
  <c r="O897"/>
  <c r="O899"/>
  <c r="O909"/>
  <c r="O919"/>
  <c r="O921"/>
  <c r="O926"/>
  <c r="O960"/>
  <c r="O1030"/>
  <c r="M1029"/>
  <c r="O1068"/>
  <c r="N1252"/>
  <c r="M1252"/>
  <c r="N1311"/>
  <c r="M1311"/>
  <c r="N1330"/>
  <c r="M1330"/>
  <c r="O507"/>
  <c r="O540"/>
  <c r="O542"/>
  <c r="O544"/>
  <c r="O563"/>
  <c r="O568"/>
  <c r="O571"/>
  <c r="O614"/>
  <c r="M623"/>
  <c r="O626"/>
  <c r="O634"/>
  <c r="O638"/>
  <c r="N647"/>
  <c r="O647" s="1"/>
  <c r="O657"/>
  <c r="M684"/>
  <c r="O684" s="1"/>
  <c r="O689"/>
  <c r="O704"/>
  <c r="M713"/>
  <c r="O724"/>
  <c r="O770"/>
  <c r="O786"/>
  <c r="O794"/>
  <c r="O797"/>
  <c r="O801"/>
  <c r="O803"/>
  <c r="M870"/>
  <c r="O1217"/>
  <c r="N426"/>
  <c r="O429"/>
  <c r="O431"/>
  <c r="O449"/>
  <c r="N451"/>
  <c r="O462"/>
  <c r="O469"/>
  <c r="O479"/>
  <c r="O482"/>
  <c r="O488"/>
  <c r="O493"/>
  <c r="N516"/>
  <c r="O520"/>
  <c r="O527"/>
  <c r="O533"/>
  <c r="O546"/>
  <c r="O558"/>
  <c r="O578"/>
  <c r="O580"/>
  <c r="N585"/>
  <c r="O596"/>
  <c r="O601"/>
  <c r="O604"/>
  <c r="O631"/>
  <c r="O649"/>
  <c r="O654"/>
  <c r="O662"/>
  <c r="O668"/>
  <c r="O673"/>
  <c r="O734"/>
  <c r="O750"/>
  <c r="O754"/>
  <c r="O758"/>
  <c r="O760"/>
  <c r="O777"/>
  <c r="O779"/>
  <c r="O781"/>
  <c r="O824"/>
  <c r="O833"/>
  <c r="O840"/>
  <c r="O843"/>
  <c r="O846"/>
  <c r="O850"/>
  <c r="O852"/>
  <c r="O864"/>
  <c r="N886"/>
  <c r="O900"/>
  <c r="O903"/>
  <c r="O922"/>
  <c r="O925"/>
  <c r="O953"/>
  <c r="O1031"/>
  <c r="O1056"/>
  <c r="O1075"/>
  <c r="O1137"/>
  <c r="O1171"/>
  <c r="M1187"/>
  <c r="O1231"/>
  <c r="N1235"/>
  <c r="M1235"/>
  <c r="N1272"/>
  <c r="M1272"/>
  <c r="O927"/>
  <c r="O938"/>
  <c r="O948"/>
  <c r="O950"/>
  <c r="O962"/>
  <c r="O988"/>
  <c r="O990"/>
  <c r="O1000"/>
  <c r="O1012"/>
  <c r="O1025"/>
  <c r="O1039"/>
  <c r="O1041"/>
  <c r="O1051"/>
  <c r="O1053"/>
  <c r="O1063"/>
  <c r="O1065"/>
  <c r="O1074"/>
  <c r="O1093"/>
  <c r="O1095"/>
  <c r="O1097"/>
  <c r="O1096" s="1"/>
  <c r="O1101"/>
  <c r="O1111"/>
  <c r="O1113"/>
  <c r="O1134"/>
  <c r="O1144"/>
  <c r="O1157"/>
  <c r="N1158"/>
  <c r="O1166"/>
  <c r="O1168"/>
  <c r="O1177"/>
  <c r="O1182"/>
  <c r="O1197"/>
  <c r="O1209"/>
  <c r="O1213"/>
  <c r="O1216"/>
  <c r="O1244"/>
  <c r="O1249"/>
  <c r="O1269"/>
  <c r="O1278"/>
  <c r="O1280"/>
  <c r="O1289"/>
  <c r="O1293"/>
  <c r="N1301"/>
  <c r="O1301" s="1"/>
  <c r="N1303"/>
  <c r="O1308"/>
  <c r="O1318"/>
  <c r="O1323"/>
  <c r="O1334"/>
  <c r="O1339"/>
  <c r="O954"/>
  <c r="O966"/>
  <c r="O978"/>
  <c r="O1117"/>
  <c r="O1190"/>
  <c r="O1243"/>
  <c r="O1303"/>
  <c r="M1329"/>
  <c r="O1329" s="1"/>
  <c r="M1333"/>
  <c r="O1333" s="1"/>
  <c r="O933"/>
  <c r="O951"/>
  <c r="O958"/>
  <c r="O970"/>
  <c r="O982"/>
  <c r="O991"/>
  <c r="O994"/>
  <c r="O1019"/>
  <c r="O1028"/>
  <c r="N1035"/>
  <c r="O1042"/>
  <c r="O1045"/>
  <c r="O1066"/>
  <c r="O1073"/>
  <c r="O1082"/>
  <c r="O1114"/>
  <c r="O1121"/>
  <c r="O1130"/>
  <c r="O1135"/>
  <c r="O1147"/>
  <c r="O1150"/>
  <c r="O1176"/>
  <c r="O1185"/>
  <c r="O1194"/>
  <c r="N1195"/>
  <c r="O1200"/>
  <c r="O1205"/>
  <c r="O1208"/>
  <c r="O1218"/>
  <c r="O1220"/>
  <c r="O1227"/>
  <c r="O1234"/>
  <c r="O1281"/>
  <c r="O1286"/>
  <c r="O1288"/>
  <c r="M1300"/>
  <c r="M1302"/>
  <c r="O1302" s="1"/>
  <c r="O1315"/>
  <c r="O1317"/>
  <c r="O205"/>
  <c r="O625"/>
  <c r="N623"/>
  <c r="M676"/>
  <c r="N676"/>
  <c r="M753"/>
  <c r="N753"/>
  <c r="M757"/>
  <c r="N757"/>
  <c r="M767"/>
  <c r="M766"/>
  <c r="N767"/>
  <c r="M765"/>
  <c r="N766"/>
  <c r="N804"/>
  <c r="M804"/>
  <c r="N870"/>
  <c r="O871"/>
  <c r="O1078"/>
  <c r="M1076"/>
  <c r="N1098"/>
  <c r="O1099"/>
  <c r="O1131"/>
  <c r="M1127"/>
  <c r="N1343"/>
  <c r="M1343"/>
  <c r="M22"/>
  <c r="M46"/>
  <c r="M98"/>
  <c r="M202"/>
  <c r="N301"/>
  <c r="J359"/>
  <c r="J300" s="1"/>
  <c r="M365"/>
  <c r="N366"/>
  <c r="O366" s="1"/>
  <c r="N439"/>
  <c r="M451"/>
  <c r="O465"/>
  <c r="M480"/>
  <c r="O491"/>
  <c r="O552"/>
  <c r="O560"/>
  <c r="O588"/>
  <c r="M585"/>
  <c r="M636"/>
  <c r="N636"/>
  <c r="J628"/>
  <c r="M677"/>
  <c r="N677"/>
  <c r="N765"/>
  <c r="N935"/>
  <c r="O936"/>
  <c r="O1088"/>
  <c r="O1087" s="1"/>
  <c r="M1087"/>
  <c r="M1098"/>
  <c r="N1127"/>
  <c r="O1128"/>
  <c r="N1226"/>
  <c r="M1226"/>
  <c r="M16"/>
  <c r="M27"/>
  <c r="M151"/>
  <c r="M168"/>
  <c r="M364"/>
  <c r="N365"/>
  <c r="M381"/>
  <c r="M426"/>
  <c r="M439"/>
  <c r="M487"/>
  <c r="O611"/>
  <c r="N609"/>
  <c r="O618"/>
  <c r="M615"/>
  <c r="O624"/>
  <c r="M666"/>
  <c r="N666"/>
  <c r="O887"/>
  <c r="O886" s="1"/>
  <c r="M886"/>
  <c r="N16"/>
  <c r="N27"/>
  <c r="N151"/>
  <c r="N168"/>
  <c r="M363"/>
  <c r="O363" s="1"/>
  <c r="N364"/>
  <c r="O444"/>
  <c r="O439" s="1"/>
  <c r="O452"/>
  <c r="O457"/>
  <c r="O473"/>
  <c r="O481"/>
  <c r="O486"/>
  <c r="N495"/>
  <c r="O523"/>
  <c r="N529"/>
  <c r="O584"/>
  <c r="N615"/>
  <c r="N711"/>
  <c r="M711"/>
  <c r="N764"/>
  <c r="M764"/>
  <c r="M768"/>
  <c r="N768"/>
  <c r="N791"/>
  <c r="M791"/>
  <c r="N910"/>
  <c r="O914"/>
  <c r="M935"/>
  <c r="M516"/>
  <c r="M529"/>
  <c r="O543"/>
  <c r="O559"/>
  <c r="O575"/>
  <c r="O592"/>
  <c r="O608"/>
  <c r="O622"/>
  <c r="O632"/>
  <c r="O642"/>
  <c r="O653"/>
  <c r="O680"/>
  <c r="N683"/>
  <c r="M683"/>
  <c r="O685"/>
  <c r="O691"/>
  <c r="N694"/>
  <c r="M694"/>
  <c r="O701"/>
  <c r="O725"/>
  <c r="O730"/>
  <c r="O751"/>
  <c r="O774"/>
  <c r="O788"/>
  <c r="N790"/>
  <c r="M790"/>
  <c r="O836"/>
  <c r="O874"/>
  <c r="O883"/>
  <c r="O912"/>
  <c r="M910"/>
  <c r="O930"/>
  <c r="N1015"/>
  <c r="O1020"/>
  <c r="M1015"/>
  <c r="N1076"/>
  <c r="O1080"/>
  <c r="O1139"/>
  <c r="O1160"/>
  <c r="M1158"/>
  <c r="N1344"/>
  <c r="M1344"/>
  <c r="N1248"/>
  <c r="M1248"/>
  <c r="O509"/>
  <c r="O517"/>
  <c r="O522"/>
  <c r="O530"/>
  <c r="O535"/>
  <c r="O551"/>
  <c r="O567"/>
  <c r="O583"/>
  <c r="O600"/>
  <c r="O613"/>
  <c r="O627"/>
  <c r="O695"/>
  <c r="O721"/>
  <c r="O738"/>
  <c r="O741"/>
  <c r="O778"/>
  <c r="O783"/>
  <c r="O789"/>
  <c r="O834"/>
  <c r="O917"/>
  <c r="M916"/>
  <c r="O1037"/>
  <c r="M1035"/>
  <c r="O1083"/>
  <c r="N891"/>
  <c r="N1224"/>
  <c r="M1223"/>
  <c r="N1225"/>
  <c r="M1224"/>
  <c r="N1221"/>
  <c r="M1225"/>
  <c r="N1222"/>
  <c r="M1221"/>
  <c r="N1223"/>
  <c r="N1264"/>
  <c r="M1264"/>
  <c r="N1268"/>
  <c r="M1268"/>
  <c r="N1294"/>
  <c r="M1294"/>
  <c r="N1298"/>
  <c r="M1298"/>
  <c r="O672"/>
  <c r="O679"/>
  <c r="O690"/>
  <c r="O700"/>
  <c r="O729"/>
  <c r="O743"/>
  <c r="O763"/>
  <c r="O782"/>
  <c r="O799"/>
  <c r="O812"/>
  <c r="O828"/>
  <c r="O848"/>
  <c r="O878"/>
  <c r="O896"/>
  <c r="O904"/>
  <c r="N916"/>
  <c r="O939"/>
  <c r="O947"/>
  <c r="O955"/>
  <c r="O963"/>
  <c r="O971"/>
  <c r="O979"/>
  <c r="O987"/>
  <c r="O995"/>
  <c r="O1003"/>
  <c r="O1011"/>
  <c r="O1016"/>
  <c r="O1024"/>
  <c r="O1038"/>
  <c r="O1046"/>
  <c r="O1054"/>
  <c r="O1062"/>
  <c r="O1070"/>
  <c r="O1102"/>
  <c r="O1110"/>
  <c r="O1118"/>
  <c r="O1126"/>
  <c r="M1222"/>
  <c r="N1265"/>
  <c r="M1265"/>
  <c r="N1295"/>
  <c r="M1295"/>
  <c r="O1156"/>
  <c r="N1214"/>
  <c r="M1214"/>
  <c r="J1207"/>
  <c r="J868" s="1"/>
  <c r="N1239"/>
  <c r="M1239"/>
  <c r="N1266"/>
  <c r="M1266"/>
  <c r="N1296"/>
  <c r="M1296"/>
  <c r="N1305"/>
  <c r="M1305"/>
  <c r="N1337"/>
  <c r="N1338"/>
  <c r="M1337"/>
  <c r="N1345"/>
  <c r="M1345"/>
  <c r="O1161"/>
  <c r="O1169"/>
  <c r="O1188"/>
  <c r="O1187" s="1"/>
  <c r="N1187"/>
  <c r="O1196"/>
  <c r="M1195"/>
  <c r="N1215"/>
  <c r="M1215"/>
  <c r="O1230"/>
  <c r="N1240"/>
  <c r="N1241"/>
  <c r="O1241" s="1"/>
  <c r="M1240"/>
  <c r="N1267"/>
  <c r="M1267"/>
  <c r="N1297"/>
  <c r="M1297"/>
  <c r="N1306"/>
  <c r="M1306"/>
  <c r="M1338"/>
  <c r="N1342"/>
  <c r="M1342"/>
  <c r="N1346"/>
  <c r="M1346"/>
  <c r="M1238"/>
  <c r="M1212"/>
  <c r="O1212" s="1"/>
  <c r="M1237"/>
  <c r="O1237" s="1"/>
  <c r="N1238"/>
  <c r="M1246"/>
  <c r="O1246" s="1"/>
  <c r="M1254"/>
  <c r="O1254" s="1"/>
  <c r="M1255"/>
  <c r="O1255" s="1"/>
  <c r="M1256"/>
  <c r="O1256" s="1"/>
  <c r="M1257"/>
  <c r="O1257" s="1"/>
  <c r="M1292"/>
  <c r="O1292" s="1"/>
  <c r="M1325"/>
  <c r="O1325" s="1"/>
  <c r="M1183"/>
  <c r="O664" l="1"/>
  <c r="O1328"/>
  <c r="O312"/>
  <c r="O713"/>
  <c r="O16"/>
  <c r="O1337"/>
  <c r="O1296"/>
  <c r="O1239"/>
  <c r="O1265"/>
  <c r="O711"/>
  <c r="O1251"/>
  <c r="O194"/>
  <c r="O787"/>
  <c r="O697"/>
  <c r="O168"/>
  <c r="O139"/>
  <c r="O1183"/>
  <c r="O1297"/>
  <c r="O1215"/>
  <c r="O58"/>
  <c r="O381"/>
  <c r="O480"/>
  <c r="O644"/>
  <c r="O854"/>
  <c r="M369"/>
  <c r="O615"/>
  <c r="O1300"/>
  <c r="O891"/>
  <c r="O1294"/>
  <c r="O666"/>
  <c r="O1029"/>
  <c r="O426"/>
  <c r="O144"/>
  <c r="O127"/>
  <c r="O696"/>
  <c r="O752"/>
  <c r="O1264"/>
  <c r="O46"/>
  <c r="O1342"/>
  <c r="O27"/>
  <c r="O1274"/>
  <c r="O1346"/>
  <c r="O1338"/>
  <c r="O301"/>
  <c r="O321"/>
  <c r="O202"/>
  <c r="M1207"/>
  <c r="O1195"/>
  <c r="O1152"/>
  <c r="O495"/>
  <c r="O487"/>
  <c r="O1272"/>
  <c r="O1235"/>
  <c r="O1311"/>
  <c r="O1252"/>
  <c r="O307"/>
  <c r="O369"/>
  <c r="O102"/>
  <c r="O645"/>
  <c r="O1260"/>
  <c r="O1273"/>
  <c r="O855"/>
  <c r="O837"/>
  <c r="O660"/>
  <c r="O1015"/>
  <c r="O1221"/>
  <c r="O1224"/>
  <c r="O1158"/>
  <c r="M869"/>
  <c r="O677"/>
  <c r="O766"/>
  <c r="O1330"/>
  <c r="O675"/>
  <c r="O609"/>
  <c r="O585"/>
  <c r="N1207"/>
  <c r="O1214"/>
  <c r="O1223"/>
  <c r="O916"/>
  <c r="O790"/>
  <c r="O694"/>
  <c r="O683"/>
  <c r="N359"/>
  <c r="N300" s="1"/>
  <c r="N628"/>
  <c r="O756"/>
  <c r="O643"/>
  <c r="O151"/>
  <c r="O687"/>
  <c r="O1035"/>
  <c r="J299"/>
  <c r="O1238"/>
  <c r="O1306"/>
  <c r="O1345"/>
  <c r="O1298"/>
  <c r="O1268"/>
  <c r="O1344"/>
  <c r="O791"/>
  <c r="O764"/>
  <c r="N15"/>
  <c r="N14" s="1"/>
  <c r="M359"/>
  <c r="M15"/>
  <c r="M14" s="1"/>
  <c r="O636"/>
  <c r="O1343"/>
  <c r="O1098"/>
  <c r="O804"/>
  <c r="O757"/>
  <c r="O676"/>
  <c r="O1267"/>
  <c r="O1305"/>
  <c r="O1266"/>
  <c r="O1295"/>
  <c r="O1222"/>
  <c r="O529"/>
  <c r="O1248"/>
  <c r="O910"/>
  <c r="O451"/>
  <c r="O1226"/>
  <c r="O935"/>
  <c r="O365"/>
  <c r="O870"/>
  <c r="M628"/>
  <c r="N869"/>
  <c r="O767"/>
  <c r="O753"/>
  <c r="O1240"/>
  <c r="O1225"/>
  <c r="O516"/>
  <c r="O768"/>
  <c r="O623"/>
  <c r="O364"/>
  <c r="O1127"/>
  <c r="O1076"/>
  <c r="O765"/>
  <c r="M868" l="1"/>
  <c r="M300"/>
  <c r="O628"/>
  <c r="N299"/>
  <c r="O359"/>
  <c r="O300" s="1"/>
  <c r="N868"/>
  <c r="O1207"/>
  <c r="O15"/>
  <c r="O14" s="1"/>
  <c r="O869"/>
  <c r="M299"/>
  <c r="O299" l="1"/>
  <c r="O868"/>
  <c r="L698" i="2"/>
  <c r="M549"/>
  <c r="M548"/>
  <c r="M547"/>
  <c r="M546"/>
  <c r="M545"/>
  <c r="M544"/>
  <c r="M92" l="1"/>
  <c r="M789" l="1"/>
  <c r="AA789" s="1"/>
  <c r="L789"/>
  <c r="Z789" s="1"/>
  <c r="L788"/>
  <c r="Z788" s="1"/>
  <c r="L787"/>
  <c r="Z787" s="1"/>
  <c r="M790"/>
  <c r="AA790" s="1"/>
  <c r="M1504"/>
  <c r="M1507"/>
  <c r="M956"/>
  <c r="M955"/>
  <c r="N956" l="1"/>
  <c r="O956" s="1"/>
  <c r="N1504"/>
  <c r="O1504" s="1"/>
  <c r="N955"/>
  <c r="O955" s="1"/>
  <c r="N1507"/>
  <c r="O1507" s="1"/>
  <c r="M1360" l="1"/>
  <c r="N1360" l="1"/>
  <c r="O1360" s="1"/>
  <c r="M1066"/>
  <c r="M1069"/>
  <c r="N1066" l="1"/>
  <c r="O1066" s="1"/>
  <c r="N1069"/>
  <c r="O1069" s="1"/>
  <c r="M1519" l="1"/>
  <c r="M1523"/>
  <c r="M1522"/>
  <c r="M1521"/>
  <c r="M1520"/>
  <c r="M1518"/>
  <c r="M1517"/>
  <c r="M1516"/>
  <c r="M1585"/>
  <c r="M1584"/>
  <c r="M1583"/>
  <c r="M1582"/>
  <c r="N1521" l="1"/>
  <c r="N1523"/>
  <c r="N1582"/>
  <c r="N1516"/>
  <c r="N1520"/>
  <c r="N1522"/>
  <c r="N1518"/>
  <c r="N1585"/>
  <c r="N1517"/>
  <c r="N1519"/>
  <c r="N1584"/>
  <c r="N1583"/>
  <c r="O1516" l="1"/>
  <c r="O1582"/>
  <c r="O1520"/>
  <c r="I1622"/>
  <c r="I1621"/>
  <c r="I1620"/>
  <c r="L1620" s="1"/>
  <c r="I1619"/>
  <c r="I1618"/>
  <c r="L1618" s="1"/>
  <c r="M1617"/>
  <c r="M1616"/>
  <c r="M1615"/>
  <c r="I1613"/>
  <c r="M1612"/>
  <c r="M1608"/>
  <c r="M1605"/>
  <c r="I1599"/>
  <c r="I1598"/>
  <c r="I1597"/>
  <c r="I1596"/>
  <c r="I1595"/>
  <c r="I1594"/>
  <c r="M1592"/>
  <c r="M1590"/>
  <c r="I1589"/>
  <c r="L1589" s="1"/>
  <c r="M1588"/>
  <c r="M1587"/>
  <c r="M1586"/>
  <c r="M1581"/>
  <c r="M1579"/>
  <c r="M1578"/>
  <c r="M1577"/>
  <c r="M1576"/>
  <c r="M1574"/>
  <c r="I1573"/>
  <c r="I1572"/>
  <c r="I1571"/>
  <c r="M1565"/>
  <c r="M1564"/>
  <c r="I1563"/>
  <c r="L1563" s="1"/>
  <c r="I1562"/>
  <c r="L1562" s="1"/>
  <c r="M1561"/>
  <c r="I1559"/>
  <c r="I1557"/>
  <c r="M1547"/>
  <c r="I1546"/>
  <c r="L1546" s="1"/>
  <c r="I1545"/>
  <c r="L1545" s="1"/>
  <c r="I1544"/>
  <c r="L1544" s="1"/>
  <c r="I1543"/>
  <c r="L1543" s="1"/>
  <c r="I1542"/>
  <c r="L1542" s="1"/>
  <c r="M1537"/>
  <c r="I1530"/>
  <c r="L1530" s="1"/>
  <c r="M1529"/>
  <c r="M1528"/>
  <c r="M1527"/>
  <c r="M1526"/>
  <c r="M1525"/>
  <c r="M1515"/>
  <c r="M1514"/>
  <c r="M1513"/>
  <c r="M1511"/>
  <c r="I1510"/>
  <c r="I1509"/>
  <c r="I1506"/>
  <c r="L1506" s="1"/>
  <c r="I1505"/>
  <c r="L1505" s="1"/>
  <c r="I1503"/>
  <c r="I1502"/>
  <c r="I1501"/>
  <c r="I1499"/>
  <c r="I1498"/>
  <c r="M1497"/>
  <c r="M1496"/>
  <c r="M1495"/>
  <c r="I1493"/>
  <c r="M1484"/>
  <c r="M1483"/>
  <c r="I1482"/>
  <c r="I1481"/>
  <c r="I1478"/>
  <c r="I1475"/>
  <c r="M1467"/>
  <c r="I1466"/>
  <c r="L1466" s="1"/>
  <c r="I1465"/>
  <c r="L1465" s="1"/>
  <c r="M1464"/>
  <c r="M1460"/>
  <c r="I1459"/>
  <c r="M1458"/>
  <c r="I1463"/>
  <c r="L1463" s="1"/>
  <c r="M1462"/>
  <c r="M1461"/>
  <c r="I1453"/>
  <c r="L1453" s="1"/>
  <c r="I1452"/>
  <c r="I1450"/>
  <c r="I1449"/>
  <c r="L1449" s="1"/>
  <c r="I1447"/>
  <c r="M1445"/>
  <c r="I1444"/>
  <c r="M1443"/>
  <c r="M1442"/>
  <c r="M1441"/>
  <c r="M1440"/>
  <c r="I1439"/>
  <c r="I1438"/>
  <c r="M1432"/>
  <c r="M1431"/>
  <c r="I1421"/>
  <c r="M1420"/>
  <c r="M1419"/>
  <c r="M1417"/>
  <c r="I1418"/>
  <c r="M1416"/>
  <c r="I1415"/>
  <c r="L1415" s="1"/>
  <c r="I1414"/>
  <c r="L1414" s="1"/>
  <c r="M1413"/>
  <c r="I1411"/>
  <c r="L1411" s="1"/>
  <c r="M1410"/>
  <c r="M1409"/>
  <c r="M1408"/>
  <c r="M1407"/>
  <c r="M1401"/>
  <c r="L1401"/>
  <c r="M1400"/>
  <c r="L1400"/>
  <c r="M1399"/>
  <c r="L1399"/>
  <c r="M1398"/>
  <c r="L1398"/>
  <c r="M1397"/>
  <c r="L1397"/>
  <c r="M1396"/>
  <c r="L1396"/>
  <c r="M1395"/>
  <c r="L1395"/>
  <c r="M1394"/>
  <c r="M1393"/>
  <c r="M1392"/>
  <c r="M1391"/>
  <c r="I1390"/>
  <c r="M1389"/>
  <c r="L1389"/>
  <c r="M1388"/>
  <c r="L1388"/>
  <c r="M1387"/>
  <c r="L1387"/>
  <c r="M1386"/>
  <c r="L1386"/>
  <c r="L1382" s="1"/>
  <c r="M1385"/>
  <c r="M1384"/>
  <c r="M1383"/>
  <c r="I1382"/>
  <c r="M1381"/>
  <c r="M1380"/>
  <c r="L1380"/>
  <c r="M1379"/>
  <c r="L1379"/>
  <c r="L1378" s="1"/>
  <c r="I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59"/>
  <c r="M1358"/>
  <c r="M1357"/>
  <c r="M1356"/>
  <c r="M1355"/>
  <c r="M1354"/>
  <c r="I1353"/>
  <c r="M1341"/>
  <c r="M1337"/>
  <c r="M1333"/>
  <c r="M1320"/>
  <c r="M1318"/>
  <c r="M1317"/>
  <c r="M1316"/>
  <c r="M1315"/>
  <c r="M1314"/>
  <c r="M1313"/>
  <c r="M1312"/>
  <c r="L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80"/>
  <c r="M1277"/>
  <c r="M1275"/>
  <c r="M1274"/>
  <c r="M1273"/>
  <c r="M1272"/>
  <c r="M1271"/>
  <c r="M1270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1"/>
  <c r="I1230"/>
  <c r="M1229"/>
  <c r="M1225"/>
  <c r="M1221"/>
  <c r="M1216"/>
  <c r="M1212"/>
  <c r="M1207"/>
  <c r="M1206"/>
  <c r="M1205"/>
  <c r="M1203"/>
  <c r="M1202"/>
  <c r="M1201"/>
  <c r="M1200"/>
  <c r="M1199"/>
  <c r="M1198"/>
  <c r="M1197"/>
  <c r="M1196"/>
  <c r="M1195"/>
  <c r="M1194"/>
  <c r="M1192"/>
  <c r="M1191"/>
  <c r="M1190"/>
  <c r="M1189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2"/>
  <c r="M1151"/>
  <c r="M1150"/>
  <c r="M1149"/>
  <c r="M1148"/>
  <c r="M1146"/>
  <c r="M1145"/>
  <c r="M1144"/>
  <c r="M1143"/>
  <c r="M1142"/>
  <c r="M1141"/>
  <c r="M1140"/>
  <c r="M1139"/>
  <c r="M1138"/>
  <c r="M1137"/>
  <c r="M1136"/>
  <c r="M1135"/>
  <c r="M1134"/>
  <c r="M1101"/>
  <c r="M1099"/>
  <c r="M1095"/>
  <c r="M1094"/>
  <c r="M1092"/>
  <c r="M1091"/>
  <c r="M1089"/>
  <c r="M1087"/>
  <c r="M1084"/>
  <c r="M1082"/>
  <c r="M1078"/>
  <c r="M1076"/>
  <c r="M1073"/>
  <c r="M1071"/>
  <c r="M1047"/>
  <c r="M1046"/>
  <c r="M1045"/>
  <c r="M1044"/>
  <c r="M1043"/>
  <c r="M1037"/>
  <c r="M1036"/>
  <c r="M1035"/>
  <c r="M993"/>
  <c r="M992"/>
  <c r="M991"/>
  <c r="M986"/>
  <c r="M985"/>
  <c r="M982"/>
  <c r="M981"/>
  <c r="M980"/>
  <c r="M979"/>
  <c r="M976"/>
  <c r="M978"/>
  <c r="M977"/>
  <c r="M975"/>
  <c r="M974"/>
  <c r="M973"/>
  <c r="M972"/>
  <c r="M971"/>
  <c r="M970"/>
  <c r="M969"/>
  <c r="M968"/>
  <c r="M964"/>
  <c r="M963"/>
  <c r="M962"/>
  <c r="M967"/>
  <c r="M966"/>
  <c r="M965"/>
  <c r="M961"/>
  <c r="M960"/>
  <c r="M958"/>
  <c r="M957"/>
  <c r="M954"/>
  <c r="M953"/>
  <c r="M951"/>
  <c r="M950"/>
  <c r="M949"/>
  <c r="M948"/>
  <c r="M947"/>
  <c r="M946"/>
  <c r="M945"/>
  <c r="M944"/>
  <c r="M943"/>
  <c r="M942"/>
  <c r="I941"/>
  <c r="M940"/>
  <c r="M924"/>
  <c r="I923"/>
  <c r="M919"/>
  <c r="M915"/>
  <c r="M911"/>
  <c r="M907"/>
  <c r="M903"/>
  <c r="M899"/>
  <c r="M897"/>
  <c r="M896"/>
  <c r="M895"/>
  <c r="M894"/>
  <c r="M892"/>
  <c r="M890"/>
  <c r="M888"/>
  <c r="M887"/>
  <c r="M884"/>
  <c r="M882"/>
  <c r="M881"/>
  <c r="M880"/>
  <c r="M879"/>
  <c r="M877"/>
  <c r="M876"/>
  <c r="M875"/>
  <c r="M874"/>
  <c r="M873"/>
  <c r="M872"/>
  <c r="M871"/>
  <c r="M870"/>
  <c r="M869"/>
  <c r="M868"/>
  <c r="M865"/>
  <c r="M864"/>
  <c r="M863"/>
  <c r="M858"/>
  <c r="L858"/>
  <c r="M857"/>
  <c r="L857"/>
  <c r="M856"/>
  <c r="L856"/>
  <c r="M855"/>
  <c r="L855"/>
  <c r="M854"/>
  <c r="L854"/>
  <c r="M853"/>
  <c r="L853"/>
  <c r="M852"/>
  <c r="L852"/>
  <c r="M851"/>
  <c r="L851"/>
  <c r="M850"/>
  <c r="L850"/>
  <c r="I849"/>
  <c r="I848"/>
  <c r="I847"/>
  <c r="M846"/>
  <c r="L846"/>
  <c r="M845"/>
  <c r="L845"/>
  <c r="M844"/>
  <c r="L844"/>
  <c r="M843"/>
  <c r="L843"/>
  <c r="M842"/>
  <c r="L842"/>
  <c r="M841"/>
  <c r="L841"/>
  <c r="M840"/>
  <c r="L840"/>
  <c r="M839"/>
  <c r="L839"/>
  <c r="M838"/>
  <c r="L838"/>
  <c r="M837"/>
  <c r="L837"/>
  <c r="M836"/>
  <c r="L836"/>
  <c r="M835"/>
  <c r="L835"/>
  <c r="M834"/>
  <c r="L834"/>
  <c r="M833"/>
  <c r="L833"/>
  <c r="M832"/>
  <c r="L832"/>
  <c r="M831"/>
  <c r="L831"/>
  <c r="I830"/>
  <c r="I829"/>
  <c r="I828"/>
  <c r="I827"/>
  <c r="M826"/>
  <c r="AA826" s="1"/>
  <c r="L826"/>
  <c r="Z826" s="1"/>
  <c r="M825"/>
  <c r="L825"/>
  <c r="M824"/>
  <c r="AA824" s="1"/>
  <c r="L824"/>
  <c r="Z824" s="1"/>
  <c r="M823"/>
  <c r="AA823" s="1"/>
  <c r="L823"/>
  <c r="Z823" s="1"/>
  <c r="M822"/>
  <c r="AA822" s="1"/>
  <c r="L822"/>
  <c r="Z822" s="1"/>
  <c r="M821"/>
  <c r="AA821" s="1"/>
  <c r="L821"/>
  <c r="Z821" s="1"/>
  <c r="M820"/>
  <c r="AA820" s="1"/>
  <c r="L820"/>
  <c r="Z820" s="1"/>
  <c r="M819"/>
  <c r="AA819" s="1"/>
  <c r="L819"/>
  <c r="Z819" s="1"/>
  <c r="M818"/>
  <c r="AA818" s="1"/>
  <c r="L818"/>
  <c r="Z818" s="1"/>
  <c r="M817"/>
  <c r="AA817" s="1"/>
  <c r="L817"/>
  <c r="Z817" s="1"/>
  <c r="M816"/>
  <c r="AA816" s="1"/>
  <c r="L816"/>
  <c r="Z816" s="1"/>
  <c r="M815"/>
  <c r="AA815" s="1"/>
  <c r="L815"/>
  <c r="Z815" s="1"/>
  <c r="M814"/>
  <c r="AA814" s="1"/>
  <c r="L814"/>
  <c r="Z814" s="1"/>
  <c r="M813"/>
  <c r="AA813" s="1"/>
  <c r="L813"/>
  <c r="Z813" s="1"/>
  <c r="M812"/>
  <c r="AA812" s="1"/>
  <c r="L812"/>
  <c r="Z812" s="1"/>
  <c r="M811"/>
  <c r="AA811" s="1"/>
  <c r="L811"/>
  <c r="Z811" s="1"/>
  <c r="M810"/>
  <c r="AA810" s="1"/>
  <c r="L810"/>
  <c r="Z810" s="1"/>
  <c r="M809"/>
  <c r="AA809" s="1"/>
  <c r="L809"/>
  <c r="Z809" s="1"/>
  <c r="M808"/>
  <c r="AA808" s="1"/>
  <c r="L808"/>
  <c r="Z808" s="1"/>
  <c r="M807"/>
  <c r="L807"/>
  <c r="M806"/>
  <c r="L806"/>
  <c r="M805"/>
  <c r="L805"/>
  <c r="M804"/>
  <c r="L804"/>
  <c r="M803"/>
  <c r="L803"/>
  <c r="M801"/>
  <c r="L801"/>
  <c r="M802"/>
  <c r="L802"/>
  <c r="M800"/>
  <c r="L800"/>
  <c r="M799"/>
  <c r="L799"/>
  <c r="M798"/>
  <c r="AA798" s="1"/>
  <c r="L798"/>
  <c r="Z798" s="1"/>
  <c r="I797"/>
  <c r="M797" s="1"/>
  <c r="AA797" s="1"/>
  <c r="M796"/>
  <c r="AA796" s="1"/>
  <c r="L796"/>
  <c r="Z796" s="1"/>
  <c r="M795"/>
  <c r="L795"/>
  <c r="M794"/>
  <c r="L794"/>
  <c r="M793"/>
  <c r="AA793" s="1"/>
  <c r="L793"/>
  <c r="Z793" s="1"/>
  <c r="M792"/>
  <c r="L792"/>
  <c r="M791"/>
  <c r="L791"/>
  <c r="L790"/>
  <c r="Z790" s="1"/>
  <c r="M788"/>
  <c r="AA788" s="1"/>
  <c r="M787"/>
  <c r="AA787" s="1"/>
  <c r="M786"/>
  <c r="L786"/>
  <c r="M785"/>
  <c r="L785"/>
  <c r="I784"/>
  <c r="I783"/>
  <c r="I782"/>
  <c r="I781"/>
  <c r="M781" s="1"/>
  <c r="AA781" s="1"/>
  <c r="I780"/>
  <c r="M780" s="1"/>
  <c r="AA780" s="1"/>
  <c r="M779"/>
  <c r="L779"/>
  <c r="M778"/>
  <c r="L778"/>
  <c r="M777"/>
  <c r="L777"/>
  <c r="M776"/>
  <c r="L776"/>
  <c r="M775"/>
  <c r="L775"/>
  <c r="M774"/>
  <c r="L774"/>
  <c r="M773"/>
  <c r="L773"/>
  <c r="M772"/>
  <c r="L772"/>
  <c r="M771"/>
  <c r="L771"/>
  <c r="M770"/>
  <c r="L770"/>
  <c r="M769"/>
  <c r="L769"/>
  <c r="M768"/>
  <c r="L768"/>
  <c r="M767"/>
  <c r="L767"/>
  <c r="M766"/>
  <c r="L766"/>
  <c r="M765"/>
  <c r="L765"/>
  <c r="M764"/>
  <c r="L764"/>
  <c r="M763"/>
  <c r="L763"/>
  <c r="M762"/>
  <c r="L762"/>
  <c r="I761"/>
  <c r="I758"/>
  <c r="I757"/>
  <c r="M757" s="1"/>
  <c r="AA757" s="1"/>
  <c r="M756"/>
  <c r="AA756" s="1"/>
  <c r="L756"/>
  <c r="Z756" s="1"/>
  <c r="M755"/>
  <c r="AA755" s="1"/>
  <c r="L755"/>
  <c r="Z755" s="1"/>
  <c r="M754"/>
  <c r="AA754" s="1"/>
  <c r="L754"/>
  <c r="Z754" s="1"/>
  <c r="M752"/>
  <c r="AA752" s="1"/>
  <c r="L752"/>
  <c r="Z752" s="1"/>
  <c r="M751"/>
  <c r="AA751" s="1"/>
  <c r="L751"/>
  <c r="Z751" s="1"/>
  <c r="M750"/>
  <c r="AA750" s="1"/>
  <c r="L750"/>
  <c r="Z750" s="1"/>
  <c r="I749"/>
  <c r="M749" s="1"/>
  <c r="AA749" s="1"/>
  <c r="I748"/>
  <c r="M748" s="1"/>
  <c r="AA748" s="1"/>
  <c r="M753"/>
  <c r="AA753" s="1"/>
  <c r="L753"/>
  <c r="Z753" s="1"/>
  <c r="M747"/>
  <c r="AA747" s="1"/>
  <c r="L747"/>
  <c r="Z747" s="1"/>
  <c r="I746"/>
  <c r="M746" s="1"/>
  <c r="AA746" s="1"/>
  <c r="I745"/>
  <c r="M745" s="1"/>
  <c r="M744"/>
  <c r="L744"/>
  <c r="M743"/>
  <c r="L743"/>
  <c r="M742"/>
  <c r="L742"/>
  <c r="M741"/>
  <c r="L741"/>
  <c r="M740"/>
  <c r="L740"/>
  <c r="M739"/>
  <c r="L739"/>
  <c r="M738"/>
  <c r="L738"/>
  <c r="M737"/>
  <c r="L737"/>
  <c r="M736"/>
  <c r="L736"/>
  <c r="M735"/>
  <c r="L735"/>
  <c r="I734"/>
  <c r="L734" s="1"/>
  <c r="M733"/>
  <c r="L733"/>
  <c r="M732"/>
  <c r="L732"/>
  <c r="M731"/>
  <c r="L731"/>
  <c r="M730"/>
  <c r="L730"/>
  <c r="M729"/>
  <c r="L729"/>
  <c r="M728"/>
  <c r="L728"/>
  <c r="M727"/>
  <c r="L727"/>
  <c r="M726"/>
  <c r="L726"/>
  <c r="M725"/>
  <c r="L725"/>
  <c r="I724"/>
  <c r="L724" s="1"/>
  <c r="M723"/>
  <c r="L723"/>
  <c r="M722"/>
  <c r="L722"/>
  <c r="M721"/>
  <c r="L721"/>
  <c r="M720"/>
  <c r="L720"/>
  <c r="M719"/>
  <c r="L719"/>
  <c r="M718"/>
  <c r="L718"/>
  <c r="M717"/>
  <c r="L717"/>
  <c r="M716"/>
  <c r="L716"/>
  <c r="M715"/>
  <c r="L715"/>
  <c r="M714"/>
  <c r="L714"/>
  <c r="M713"/>
  <c r="L713"/>
  <c r="M712"/>
  <c r="L712"/>
  <c r="I711"/>
  <c r="M710"/>
  <c r="L710"/>
  <c r="M709"/>
  <c r="L709"/>
  <c r="M708"/>
  <c r="L708"/>
  <c r="I706"/>
  <c r="L705"/>
  <c r="I704"/>
  <c r="M704" s="1"/>
  <c r="M703"/>
  <c r="L703"/>
  <c r="M702"/>
  <c r="L702"/>
  <c r="M700"/>
  <c r="L700"/>
  <c r="M699"/>
  <c r="L699"/>
  <c r="M697"/>
  <c r="L697"/>
  <c r="M696"/>
  <c r="L696"/>
  <c r="M695"/>
  <c r="L695"/>
  <c r="M694"/>
  <c r="L694"/>
  <c r="M693"/>
  <c r="L693"/>
  <c r="M692"/>
  <c r="L692"/>
  <c r="M691"/>
  <c r="L691"/>
  <c r="M690"/>
  <c r="L690"/>
  <c r="I688"/>
  <c r="M687"/>
  <c r="L687"/>
  <c r="I686"/>
  <c r="M686" s="1"/>
  <c r="M685"/>
  <c r="L685"/>
  <c r="M684"/>
  <c r="L684"/>
  <c r="M683"/>
  <c r="L683"/>
  <c r="M682"/>
  <c r="L682"/>
  <c r="M681"/>
  <c r="L681"/>
  <c r="M680"/>
  <c r="L680"/>
  <c r="I679"/>
  <c r="L679" s="1"/>
  <c r="M678"/>
  <c r="L678"/>
  <c r="M677"/>
  <c r="L677"/>
  <c r="I676"/>
  <c r="I675"/>
  <c r="M675" s="1"/>
  <c r="M674"/>
  <c r="L674"/>
  <c r="M673"/>
  <c r="L673"/>
  <c r="M672"/>
  <c r="L672"/>
  <c r="M671"/>
  <c r="L671"/>
  <c r="M670"/>
  <c r="L670"/>
  <c r="I669"/>
  <c r="M669" s="1"/>
  <c r="I668"/>
  <c r="M668" s="1"/>
  <c r="I667"/>
  <c r="M667" s="1"/>
  <c r="M666"/>
  <c r="L666"/>
  <c r="M665"/>
  <c r="L665"/>
  <c r="M664"/>
  <c r="L664"/>
  <c r="M663"/>
  <c r="L663"/>
  <c r="M662"/>
  <c r="L662"/>
  <c r="M661"/>
  <c r="L661"/>
  <c r="M660"/>
  <c r="L660"/>
  <c r="M659"/>
  <c r="L659"/>
  <c r="I658"/>
  <c r="M658" s="1"/>
  <c r="M657"/>
  <c r="L657"/>
  <c r="I656"/>
  <c r="L656" s="1"/>
  <c r="M655"/>
  <c r="L655"/>
  <c r="M654"/>
  <c r="L654"/>
  <c r="M653"/>
  <c r="L653"/>
  <c r="I652"/>
  <c r="M652" s="1"/>
  <c r="I651"/>
  <c r="M651" s="1"/>
  <c r="M650"/>
  <c r="L650"/>
  <c r="M649"/>
  <c r="L649"/>
  <c r="M648"/>
  <c r="L648"/>
  <c r="M647"/>
  <c r="L647"/>
  <c r="M646"/>
  <c r="L646"/>
  <c r="M645"/>
  <c r="L645"/>
  <c r="M644"/>
  <c r="L644"/>
  <c r="M643"/>
  <c r="L643"/>
  <c r="M642"/>
  <c r="L642"/>
  <c r="M641"/>
  <c r="L641"/>
  <c r="M640"/>
  <c r="L640"/>
  <c r="I638"/>
  <c r="L639" s="1"/>
  <c r="I637"/>
  <c r="L637" s="1"/>
  <c r="I635"/>
  <c r="M634"/>
  <c r="AA634" s="1"/>
  <c r="L634"/>
  <c r="Z634" s="1"/>
  <c r="M633"/>
  <c r="AA633" s="1"/>
  <c r="L633"/>
  <c r="Z633" s="1"/>
  <c r="M632"/>
  <c r="AA632" s="1"/>
  <c r="L632"/>
  <c r="Z632" s="1"/>
  <c r="M631"/>
  <c r="AA631" s="1"/>
  <c r="L631"/>
  <c r="Z631" s="1"/>
  <c r="M630"/>
  <c r="L630"/>
  <c r="M629"/>
  <c r="L629"/>
  <c r="I628"/>
  <c r="M627"/>
  <c r="L627"/>
  <c r="M626"/>
  <c r="L626"/>
  <c r="M625"/>
  <c r="L625"/>
  <c r="J625"/>
  <c r="M624"/>
  <c r="L624"/>
  <c r="M623"/>
  <c r="L623"/>
  <c r="M622"/>
  <c r="L622"/>
  <c r="M621"/>
  <c r="L621"/>
  <c r="M619"/>
  <c r="AA619" s="1"/>
  <c r="L619"/>
  <c r="Z619" s="1"/>
  <c r="M618"/>
  <c r="AA618" s="1"/>
  <c r="L618"/>
  <c r="Z618" s="1"/>
  <c r="M617"/>
  <c r="AA617" s="1"/>
  <c r="L617"/>
  <c r="Z617" s="1"/>
  <c r="M616"/>
  <c r="AA616" s="1"/>
  <c r="L616"/>
  <c r="Z616" s="1"/>
  <c r="I615"/>
  <c r="M614"/>
  <c r="L614"/>
  <c r="M613"/>
  <c r="L613"/>
  <c r="M612"/>
  <c r="L612"/>
  <c r="M611"/>
  <c r="L611"/>
  <c r="M610"/>
  <c r="L610"/>
  <c r="M609"/>
  <c r="L609"/>
  <c r="M608"/>
  <c r="L608"/>
  <c r="I607"/>
  <c r="M606"/>
  <c r="L606"/>
  <c r="M605"/>
  <c r="L605"/>
  <c r="M604"/>
  <c r="L604"/>
  <c r="M603"/>
  <c r="L603"/>
  <c r="M602"/>
  <c r="L602"/>
  <c r="I601"/>
  <c r="M600"/>
  <c r="AA600" s="1"/>
  <c r="L600"/>
  <c r="Z600" s="1"/>
  <c r="M599"/>
  <c r="AA599" s="1"/>
  <c r="L599"/>
  <c r="Z599" s="1"/>
  <c r="M598"/>
  <c r="AA598" s="1"/>
  <c r="L598"/>
  <c r="Z598" s="1"/>
  <c r="M597"/>
  <c r="AA597" s="1"/>
  <c r="L597"/>
  <c r="Z597" s="1"/>
  <c r="M596"/>
  <c r="AA596" s="1"/>
  <c r="L596"/>
  <c r="Z596" s="1"/>
  <c r="M595"/>
  <c r="AA595" s="1"/>
  <c r="L595"/>
  <c r="Z595" s="1"/>
  <c r="M594"/>
  <c r="AA594" s="1"/>
  <c r="L594"/>
  <c r="Z594" s="1"/>
  <c r="M593"/>
  <c r="AA593" s="1"/>
  <c r="L593"/>
  <c r="Z593" s="1"/>
  <c r="M592"/>
  <c r="AA592" s="1"/>
  <c r="L592"/>
  <c r="Z592" s="1"/>
  <c r="M591"/>
  <c r="AA591" s="1"/>
  <c r="L591"/>
  <c r="Z591" s="1"/>
  <c r="M590"/>
  <c r="AA590" s="1"/>
  <c r="L590"/>
  <c r="Z590" s="1"/>
  <c r="M589"/>
  <c r="AA589" s="1"/>
  <c r="L589"/>
  <c r="Z589" s="1"/>
  <c r="M588"/>
  <c r="AA588" s="1"/>
  <c r="L588"/>
  <c r="Z588" s="1"/>
  <c r="M587"/>
  <c r="AA587" s="1"/>
  <c r="L587"/>
  <c r="Z587" s="1"/>
  <c r="M586"/>
  <c r="AA586" s="1"/>
  <c r="L586"/>
  <c r="Z586" s="1"/>
  <c r="M585"/>
  <c r="AA585" s="1"/>
  <c r="L585"/>
  <c r="Z585" s="1"/>
  <c r="M584"/>
  <c r="AA584" s="1"/>
  <c r="L584"/>
  <c r="Z584" s="1"/>
  <c r="M583"/>
  <c r="AA583" s="1"/>
  <c r="L583"/>
  <c r="Z583" s="1"/>
  <c r="M582"/>
  <c r="AA582" s="1"/>
  <c r="L582"/>
  <c r="Z582" s="1"/>
  <c r="M581"/>
  <c r="AA581" s="1"/>
  <c r="L581"/>
  <c r="Z581" s="1"/>
  <c r="M580"/>
  <c r="AA580" s="1"/>
  <c r="L580"/>
  <c r="Z580" s="1"/>
  <c r="M579"/>
  <c r="AA579" s="1"/>
  <c r="L579"/>
  <c r="Z579" s="1"/>
  <c r="M578"/>
  <c r="AA578" s="1"/>
  <c r="L578"/>
  <c r="Z578" s="1"/>
  <c r="I577"/>
  <c r="M576"/>
  <c r="L576"/>
  <c r="M575"/>
  <c r="L575"/>
  <c r="M574"/>
  <c r="L574"/>
  <c r="M573"/>
  <c r="L573"/>
  <c r="M572"/>
  <c r="L572"/>
  <c r="M571"/>
  <c r="L571"/>
  <c r="M570"/>
  <c r="L570"/>
  <c r="M569"/>
  <c r="L569"/>
  <c r="M568"/>
  <c r="L568"/>
  <c r="M567"/>
  <c r="L567"/>
  <c r="M566"/>
  <c r="L566"/>
  <c r="M565"/>
  <c r="L565"/>
  <c r="M564"/>
  <c r="L564"/>
  <c r="M563"/>
  <c r="L563"/>
  <c r="M562"/>
  <c r="L562"/>
  <c r="M561"/>
  <c r="L561"/>
  <c r="M560"/>
  <c r="L560"/>
  <c r="M559"/>
  <c r="L559"/>
  <c r="M558"/>
  <c r="L558"/>
  <c r="M557"/>
  <c r="L557"/>
  <c r="M556"/>
  <c r="L556"/>
  <c r="M555"/>
  <c r="L555"/>
  <c r="M554"/>
  <c r="L554"/>
  <c r="M553"/>
  <c r="L553"/>
  <c r="M552"/>
  <c r="L552"/>
  <c r="M551"/>
  <c r="L551"/>
  <c r="M550"/>
  <c r="L550"/>
  <c r="L549"/>
  <c r="L548"/>
  <c r="L547"/>
  <c r="L546"/>
  <c r="L545"/>
  <c r="L544"/>
  <c r="N544" s="1"/>
  <c r="M543"/>
  <c r="L543"/>
  <c r="M542"/>
  <c r="L542"/>
  <c r="M541"/>
  <c r="L541"/>
  <c r="M540"/>
  <c r="L540"/>
  <c r="M539"/>
  <c r="L539"/>
  <c r="M538"/>
  <c r="L538"/>
  <c r="M537"/>
  <c r="L537"/>
  <c r="M536"/>
  <c r="L536"/>
  <c r="M535"/>
  <c r="L535"/>
  <c r="M534"/>
  <c r="L534"/>
  <c r="M533"/>
  <c r="L533"/>
  <c r="M532"/>
  <c r="L532"/>
  <c r="M531"/>
  <c r="L531"/>
  <c r="M530"/>
  <c r="L530"/>
  <c r="M529"/>
  <c r="L529"/>
  <c r="M528"/>
  <c r="L528"/>
  <c r="M527"/>
  <c r="L527"/>
  <c r="M526"/>
  <c r="L526"/>
  <c r="M525"/>
  <c r="L525"/>
  <c r="M524"/>
  <c r="L524"/>
  <c r="M523"/>
  <c r="L523"/>
  <c r="M522"/>
  <c r="L522"/>
  <c r="I521"/>
  <c r="M520"/>
  <c r="AA520" s="1"/>
  <c r="L520"/>
  <c r="Z520" s="1"/>
  <c r="M519"/>
  <c r="AA519" s="1"/>
  <c r="L519"/>
  <c r="Z519" s="1"/>
  <c r="M518"/>
  <c r="AA518" s="1"/>
  <c r="L518"/>
  <c r="Z518" s="1"/>
  <c r="M517"/>
  <c r="AA517" s="1"/>
  <c r="L517"/>
  <c r="Z517" s="1"/>
  <c r="M516"/>
  <c r="AA516" s="1"/>
  <c r="L516"/>
  <c r="Z516" s="1"/>
  <c r="M515"/>
  <c r="AA515" s="1"/>
  <c r="L515"/>
  <c r="Z515" s="1"/>
  <c r="M514"/>
  <c r="AA514" s="1"/>
  <c r="L514"/>
  <c r="Z514" s="1"/>
  <c r="M513"/>
  <c r="AA513" s="1"/>
  <c r="L513"/>
  <c r="Z513" s="1"/>
  <c r="M512"/>
  <c r="AA512" s="1"/>
  <c r="L512"/>
  <c r="Z512" s="1"/>
  <c r="M511"/>
  <c r="AA511" s="1"/>
  <c r="L511"/>
  <c r="Z511" s="1"/>
  <c r="M510"/>
  <c r="AA510" s="1"/>
  <c r="L510"/>
  <c r="Z510" s="1"/>
  <c r="M509"/>
  <c r="AA509" s="1"/>
  <c r="L509"/>
  <c r="Z509" s="1"/>
  <c r="I508"/>
  <c r="M507"/>
  <c r="L507"/>
  <c r="M506"/>
  <c r="L506"/>
  <c r="M505"/>
  <c r="L505"/>
  <c r="M504"/>
  <c r="L504"/>
  <c r="M503"/>
  <c r="L503"/>
  <c r="M502"/>
  <c r="L502"/>
  <c r="M501"/>
  <c r="L501"/>
  <c r="M500"/>
  <c r="L500"/>
  <c r="M499"/>
  <c r="L499"/>
  <c r="M498"/>
  <c r="L498"/>
  <c r="M497"/>
  <c r="L497"/>
  <c r="M496"/>
  <c r="L496"/>
  <c r="M495"/>
  <c r="L495"/>
  <c r="M494"/>
  <c r="L494"/>
  <c r="M493"/>
  <c r="L493"/>
  <c r="M492"/>
  <c r="L492"/>
  <c r="M491"/>
  <c r="L491"/>
  <c r="M490"/>
  <c r="L490"/>
  <c r="M489"/>
  <c r="L489"/>
  <c r="M488"/>
  <c r="L488"/>
  <c r="I487"/>
  <c r="M486"/>
  <c r="L486"/>
  <c r="M485"/>
  <c r="L485"/>
  <c r="M484"/>
  <c r="L484"/>
  <c r="M483"/>
  <c r="L483"/>
  <c r="M482"/>
  <c r="L482"/>
  <c r="M481"/>
  <c r="L481"/>
  <c r="M480"/>
  <c r="L480"/>
  <c r="I479"/>
  <c r="M478"/>
  <c r="L478"/>
  <c r="M477"/>
  <c r="L477"/>
  <c r="M476"/>
  <c r="L476"/>
  <c r="M475"/>
  <c r="L475"/>
  <c r="M474"/>
  <c r="L474"/>
  <c r="M473"/>
  <c r="L473"/>
  <c r="I472"/>
  <c r="M471"/>
  <c r="L471"/>
  <c r="M470"/>
  <c r="AA470" s="1"/>
  <c r="L470"/>
  <c r="Z470" s="1"/>
  <c r="M469"/>
  <c r="AA469" s="1"/>
  <c r="L469"/>
  <c r="Z469" s="1"/>
  <c r="M468"/>
  <c r="AA468" s="1"/>
  <c r="L468"/>
  <c r="Z468" s="1"/>
  <c r="M467"/>
  <c r="AA467" s="1"/>
  <c r="L467"/>
  <c r="Z467" s="1"/>
  <c r="M466"/>
  <c r="AA466" s="1"/>
  <c r="L466"/>
  <c r="Z466" s="1"/>
  <c r="M465"/>
  <c r="AA465" s="1"/>
  <c r="L465"/>
  <c r="Z465" s="1"/>
  <c r="M464"/>
  <c r="AA464" s="1"/>
  <c r="L464"/>
  <c r="Z464" s="1"/>
  <c r="M463"/>
  <c r="AA463" s="1"/>
  <c r="L463"/>
  <c r="Z463" s="1"/>
  <c r="M462"/>
  <c r="AA462" s="1"/>
  <c r="L462"/>
  <c r="Z462" s="1"/>
  <c r="M461"/>
  <c r="AA461" s="1"/>
  <c r="L461"/>
  <c r="Z461" s="1"/>
  <c r="M460"/>
  <c r="AA460" s="1"/>
  <c r="L460"/>
  <c r="Z460" s="1"/>
  <c r="M459"/>
  <c r="AA459" s="1"/>
  <c r="L459"/>
  <c r="Z459" s="1"/>
  <c r="M458"/>
  <c r="AA458" s="1"/>
  <c r="L458"/>
  <c r="Z458" s="1"/>
  <c r="M457"/>
  <c r="AA457" s="1"/>
  <c r="L457"/>
  <c r="Z457" s="1"/>
  <c r="M456"/>
  <c r="AA456" s="1"/>
  <c r="L456"/>
  <c r="Z456" s="1"/>
  <c r="M455"/>
  <c r="AA455" s="1"/>
  <c r="L455"/>
  <c r="Z455" s="1"/>
  <c r="M454"/>
  <c r="AA454" s="1"/>
  <c r="L454"/>
  <c r="Z454" s="1"/>
  <c r="M453"/>
  <c r="AA453" s="1"/>
  <c r="L453"/>
  <c r="Z453" s="1"/>
  <c r="M452"/>
  <c r="AA452" s="1"/>
  <c r="L452"/>
  <c r="Z452" s="1"/>
  <c r="M451"/>
  <c r="AA451" s="1"/>
  <c r="L451"/>
  <c r="Z451" s="1"/>
  <c r="M450"/>
  <c r="AA450" s="1"/>
  <c r="L450"/>
  <c r="Z450" s="1"/>
  <c r="M449"/>
  <c r="AA449" s="1"/>
  <c r="L449"/>
  <c r="Z449" s="1"/>
  <c r="M448"/>
  <c r="AA448" s="1"/>
  <c r="L448"/>
  <c r="Z448" s="1"/>
  <c r="M447"/>
  <c r="AA447" s="1"/>
  <c r="L447"/>
  <c r="Z447" s="1"/>
  <c r="M446"/>
  <c r="AA446" s="1"/>
  <c r="L446"/>
  <c r="Z446" s="1"/>
  <c r="M445"/>
  <c r="AA445" s="1"/>
  <c r="L445"/>
  <c r="Z445" s="1"/>
  <c r="M444"/>
  <c r="AA444" s="1"/>
  <c r="L444"/>
  <c r="Z444" s="1"/>
  <c r="I443"/>
  <c r="M442"/>
  <c r="AA442" s="1"/>
  <c r="L442"/>
  <c r="Z442" s="1"/>
  <c r="M441"/>
  <c r="AA441" s="1"/>
  <c r="L441"/>
  <c r="Z441" s="1"/>
  <c r="M440"/>
  <c r="AA440" s="1"/>
  <c r="L440"/>
  <c r="Z440" s="1"/>
  <c r="M439"/>
  <c r="AA439" s="1"/>
  <c r="L439"/>
  <c r="Z439" s="1"/>
  <c r="M438"/>
  <c r="AA438" s="1"/>
  <c r="L438"/>
  <c r="Z438" s="1"/>
  <c r="M437"/>
  <c r="AA437" s="1"/>
  <c r="L437"/>
  <c r="Z437" s="1"/>
  <c r="M436"/>
  <c r="AA436" s="1"/>
  <c r="L436"/>
  <c r="Z436" s="1"/>
  <c r="M435"/>
  <c r="AA435" s="1"/>
  <c r="L435"/>
  <c r="Z435" s="1"/>
  <c r="M434"/>
  <c r="AA434" s="1"/>
  <c r="L434"/>
  <c r="Z434" s="1"/>
  <c r="M433"/>
  <c r="AA433" s="1"/>
  <c r="L433"/>
  <c r="Z433" s="1"/>
  <c r="M432"/>
  <c r="AA432" s="1"/>
  <c r="L432"/>
  <c r="Z432" s="1"/>
  <c r="I431"/>
  <c r="M430"/>
  <c r="L430"/>
  <c r="M429"/>
  <c r="L429"/>
  <c r="M428"/>
  <c r="L428"/>
  <c r="M427"/>
  <c r="L427"/>
  <c r="M426"/>
  <c r="L426"/>
  <c r="M425"/>
  <c r="L425"/>
  <c r="M424"/>
  <c r="L424"/>
  <c r="M423"/>
  <c r="L423"/>
  <c r="M422"/>
  <c r="AA422" s="1"/>
  <c r="L422"/>
  <c r="Z422" s="1"/>
  <c r="M421"/>
  <c r="AA421" s="1"/>
  <c r="L421"/>
  <c r="Z421" s="1"/>
  <c r="M420"/>
  <c r="AA420" s="1"/>
  <c r="L420"/>
  <c r="Z420" s="1"/>
  <c r="M419"/>
  <c r="AA419" s="1"/>
  <c r="L419"/>
  <c r="Z419" s="1"/>
  <c r="I418"/>
  <c r="M417"/>
  <c r="L417"/>
  <c r="M416"/>
  <c r="L416"/>
  <c r="M415"/>
  <c r="L415"/>
  <c r="M414"/>
  <c r="L414"/>
  <c r="M413"/>
  <c r="L413"/>
  <c r="M412"/>
  <c r="L412"/>
  <c r="M411"/>
  <c r="L411"/>
  <c r="M410"/>
  <c r="L410"/>
  <c r="M409"/>
  <c r="L409"/>
  <c r="M408"/>
  <c r="L408"/>
  <c r="M407"/>
  <c r="L407"/>
  <c r="M406"/>
  <c r="L406"/>
  <c r="M405"/>
  <c r="L405"/>
  <c r="M404"/>
  <c r="L404"/>
  <c r="M403"/>
  <c r="L403"/>
  <c r="M402"/>
  <c r="L402"/>
  <c r="M401"/>
  <c r="L401"/>
  <c r="M399"/>
  <c r="L399"/>
  <c r="M398"/>
  <c r="L398"/>
  <c r="M397"/>
  <c r="L397"/>
  <c r="M396"/>
  <c r="M395"/>
  <c r="M394"/>
  <c r="L394"/>
  <c r="M393"/>
  <c r="L393"/>
  <c r="M392"/>
  <c r="L392"/>
  <c r="M391"/>
  <c r="L391"/>
  <c r="M390"/>
  <c r="L390"/>
  <c r="M389"/>
  <c r="L389"/>
  <c r="M388"/>
  <c r="AA388" s="1"/>
  <c r="L388"/>
  <c r="Z388" s="1"/>
  <c r="M387"/>
  <c r="AA387" s="1"/>
  <c r="L387"/>
  <c r="Z387" s="1"/>
  <c r="M386"/>
  <c r="AA386" s="1"/>
  <c r="L386"/>
  <c r="Z386" s="1"/>
  <c r="M385"/>
  <c r="AA385" s="1"/>
  <c r="L385"/>
  <c r="Z385" s="1"/>
  <c r="M384"/>
  <c r="AA384" s="1"/>
  <c r="L384"/>
  <c r="Z384" s="1"/>
  <c r="M383"/>
  <c r="AA383" s="1"/>
  <c r="L383"/>
  <c r="Z383" s="1"/>
  <c r="M382"/>
  <c r="L382"/>
  <c r="M381"/>
  <c r="L381"/>
  <c r="M380"/>
  <c r="L380"/>
  <c r="M379"/>
  <c r="L379"/>
  <c r="M378"/>
  <c r="L378"/>
  <c r="M377"/>
  <c r="L377"/>
  <c r="I376"/>
  <c r="I375"/>
  <c r="L375" s="1"/>
  <c r="I374"/>
  <c r="L374" s="1"/>
  <c r="M373"/>
  <c r="L373"/>
  <c r="M372"/>
  <c r="L372"/>
  <c r="M371"/>
  <c r="L371"/>
  <c r="M370"/>
  <c r="L370"/>
  <c r="M369"/>
  <c r="L369"/>
  <c r="M368"/>
  <c r="L368"/>
  <c r="M367"/>
  <c r="L367"/>
  <c r="M366"/>
  <c r="L366"/>
  <c r="I360"/>
  <c r="M363" s="1"/>
  <c r="M359"/>
  <c r="L359"/>
  <c r="M358"/>
  <c r="L358"/>
  <c r="M357"/>
  <c r="L357"/>
  <c r="M355"/>
  <c r="AA355" s="1"/>
  <c r="L355"/>
  <c r="Z355" s="1"/>
  <c r="M354"/>
  <c r="AA354" s="1"/>
  <c r="L354"/>
  <c r="Z354" s="1"/>
  <c r="M353"/>
  <c r="AA353" s="1"/>
  <c r="L353"/>
  <c r="Z353" s="1"/>
  <c r="M352"/>
  <c r="AA352" s="1"/>
  <c r="L352"/>
  <c r="Z352" s="1"/>
  <c r="M351"/>
  <c r="AA351" s="1"/>
  <c r="L351"/>
  <c r="Z351" s="1"/>
  <c r="M350"/>
  <c r="AA350" s="1"/>
  <c r="L350"/>
  <c r="Z350" s="1"/>
  <c r="M349"/>
  <c r="AA349" s="1"/>
  <c r="L349"/>
  <c r="Z349" s="1"/>
  <c r="M348"/>
  <c r="AA348" s="1"/>
  <c r="L348"/>
  <c r="Z348" s="1"/>
  <c r="M347"/>
  <c r="AA347" s="1"/>
  <c r="L347"/>
  <c r="Z347" s="1"/>
  <c r="M346"/>
  <c r="AA346" s="1"/>
  <c r="L346"/>
  <c r="Z346" s="1"/>
  <c r="M345"/>
  <c r="AA345" s="1"/>
  <c r="L345"/>
  <c r="Z345" s="1"/>
  <c r="M344"/>
  <c r="AA344" s="1"/>
  <c r="L344"/>
  <c r="Z344" s="1"/>
  <c r="M343"/>
  <c r="AA343" s="1"/>
  <c r="L343"/>
  <c r="Z343" s="1"/>
  <c r="M342"/>
  <c r="AA342" s="1"/>
  <c r="L342"/>
  <c r="Z342" s="1"/>
  <c r="M341"/>
  <c r="AA341" s="1"/>
  <c r="L341"/>
  <c r="Z341" s="1"/>
  <c r="M340"/>
  <c r="AA340" s="1"/>
  <c r="L340"/>
  <c r="Z340" s="1"/>
  <c r="M339"/>
  <c r="AA339" s="1"/>
  <c r="L339"/>
  <c r="Z339" s="1"/>
  <c r="M338"/>
  <c r="AA338" s="1"/>
  <c r="L338"/>
  <c r="Z338" s="1"/>
  <c r="M337"/>
  <c r="AA337" s="1"/>
  <c r="L337"/>
  <c r="Z337" s="1"/>
  <c r="M336"/>
  <c r="AA336" s="1"/>
  <c r="L336"/>
  <c r="Z336" s="1"/>
  <c r="M335"/>
  <c r="AA335" s="1"/>
  <c r="L335"/>
  <c r="Z335" s="1"/>
  <c r="M334"/>
  <c r="AA334" s="1"/>
  <c r="L334"/>
  <c r="Z334" s="1"/>
  <c r="M333"/>
  <c r="L333"/>
  <c r="M332"/>
  <c r="L332"/>
  <c r="M331"/>
  <c r="L331"/>
  <c r="M330"/>
  <c r="L330"/>
  <c r="M329"/>
  <c r="L329"/>
  <c r="M328"/>
  <c r="L328"/>
  <c r="M327"/>
  <c r="L327"/>
  <c r="M326"/>
  <c r="L326"/>
  <c r="M321"/>
  <c r="AA321" s="1"/>
  <c r="L321"/>
  <c r="Z321" s="1"/>
  <c r="M319"/>
  <c r="L319"/>
  <c r="I318"/>
  <c r="M317"/>
  <c r="L317"/>
  <c r="M316"/>
  <c r="L316"/>
  <c r="M315"/>
  <c r="L315"/>
  <c r="M314"/>
  <c r="L314"/>
  <c r="M313"/>
  <c r="L313"/>
  <c r="M312"/>
  <c r="L312"/>
  <c r="M311"/>
  <c r="L311"/>
  <c r="M310"/>
  <c r="L310"/>
  <c r="I309"/>
  <c r="M308"/>
  <c r="L308"/>
  <c r="M307"/>
  <c r="L307"/>
  <c r="M306"/>
  <c r="L306"/>
  <c r="M305"/>
  <c r="L305"/>
  <c r="I304"/>
  <c r="M303"/>
  <c r="L303"/>
  <c r="M302"/>
  <c r="L302"/>
  <c r="M301"/>
  <c r="L301"/>
  <c r="M300"/>
  <c r="L300"/>
  <c r="M299"/>
  <c r="L299"/>
  <c r="I298"/>
  <c r="M294"/>
  <c r="L294"/>
  <c r="M293"/>
  <c r="L293"/>
  <c r="M292"/>
  <c r="L292"/>
  <c r="M291"/>
  <c r="L291"/>
  <c r="M290"/>
  <c r="L290"/>
  <c r="M289"/>
  <c r="L289"/>
  <c r="M288"/>
  <c r="L288"/>
  <c r="M287"/>
  <c r="L287"/>
  <c r="M286"/>
  <c r="L286"/>
  <c r="M285"/>
  <c r="L285"/>
  <c r="M284"/>
  <c r="L284"/>
  <c r="M283"/>
  <c r="L283"/>
  <c r="M282"/>
  <c r="L282"/>
  <c r="M281"/>
  <c r="L281"/>
  <c r="M280"/>
  <c r="L280"/>
  <c r="M279"/>
  <c r="L279"/>
  <c r="M278"/>
  <c r="L278"/>
  <c r="M277"/>
  <c r="L277"/>
  <c r="M276"/>
  <c r="L276"/>
  <c r="M275"/>
  <c r="L275"/>
  <c r="M274"/>
  <c r="L274"/>
  <c r="M273"/>
  <c r="L273"/>
  <c r="M272"/>
  <c r="L272"/>
  <c r="M271"/>
  <c r="L271"/>
  <c r="M270"/>
  <c r="L270"/>
  <c r="M269"/>
  <c r="L269"/>
  <c r="M268"/>
  <c r="L268"/>
  <c r="M267"/>
  <c r="L267"/>
  <c r="M266"/>
  <c r="L266"/>
  <c r="M265"/>
  <c r="L265"/>
  <c r="M264"/>
  <c r="L264"/>
  <c r="M263"/>
  <c r="L263"/>
  <c r="M262"/>
  <c r="L262"/>
  <c r="M261"/>
  <c r="L261"/>
  <c r="M260"/>
  <c r="L260"/>
  <c r="M259"/>
  <c r="L259"/>
  <c r="M258"/>
  <c r="L258"/>
  <c r="M257"/>
  <c r="L257"/>
  <c r="M256"/>
  <c r="L256"/>
  <c r="M255"/>
  <c r="L255"/>
  <c r="M254"/>
  <c r="L254"/>
  <c r="M253"/>
  <c r="L253"/>
  <c r="J253"/>
  <c r="M252"/>
  <c r="L252"/>
  <c r="M251"/>
  <c r="L251"/>
  <c r="M250"/>
  <c r="L250"/>
  <c r="M249"/>
  <c r="L249"/>
  <c r="M248"/>
  <c r="L248"/>
  <c r="M247"/>
  <c r="L247"/>
  <c r="M246"/>
  <c r="L246"/>
  <c r="M245"/>
  <c r="L245"/>
  <c r="M244"/>
  <c r="L244"/>
  <c r="M243"/>
  <c r="L243"/>
  <c r="M242"/>
  <c r="L242"/>
  <c r="M241"/>
  <c r="L241"/>
  <c r="M240"/>
  <c r="L240"/>
  <c r="M239"/>
  <c r="L239"/>
  <c r="M238"/>
  <c r="L238"/>
  <c r="M237"/>
  <c r="L237"/>
  <c r="M236"/>
  <c r="L236"/>
  <c r="M235"/>
  <c r="L235"/>
  <c r="M234"/>
  <c r="L234"/>
  <c r="M233"/>
  <c r="L233"/>
  <c r="M232"/>
  <c r="L232"/>
  <c r="M231"/>
  <c r="L231"/>
  <c r="M230"/>
  <c r="L230"/>
  <c r="M229"/>
  <c r="L229"/>
  <c r="M228"/>
  <c r="L228"/>
  <c r="M227"/>
  <c r="L227"/>
  <c r="M226"/>
  <c r="L226"/>
  <c r="M225"/>
  <c r="L225"/>
  <c r="M224"/>
  <c r="L224"/>
  <c r="J224"/>
  <c r="M223"/>
  <c r="L223"/>
  <c r="M222"/>
  <c r="L222"/>
  <c r="M221"/>
  <c r="L221"/>
  <c r="M220"/>
  <c r="L220"/>
  <c r="M219"/>
  <c r="L219"/>
  <c r="M218"/>
  <c r="L218"/>
  <c r="J218"/>
  <c r="M217"/>
  <c r="L217"/>
  <c r="J217"/>
  <c r="M216"/>
  <c r="L216"/>
  <c r="J216"/>
  <c r="M215"/>
  <c r="L215"/>
  <c r="J215"/>
  <c r="M214"/>
  <c r="L214"/>
  <c r="J214"/>
  <c r="M213"/>
  <c r="L213"/>
  <c r="M212"/>
  <c r="L212"/>
  <c r="M211"/>
  <c r="L211"/>
  <c r="M210"/>
  <c r="L210"/>
  <c r="M209"/>
  <c r="L209"/>
  <c r="M208"/>
  <c r="L208"/>
  <c r="M207"/>
  <c r="L207"/>
  <c r="M206"/>
  <c r="L206"/>
  <c r="M205"/>
  <c r="L205"/>
  <c r="M204"/>
  <c r="L204"/>
  <c r="I203"/>
  <c r="M202"/>
  <c r="L202"/>
  <c r="M201"/>
  <c r="L201"/>
  <c r="I200"/>
  <c r="M199"/>
  <c r="AA199" s="1"/>
  <c r="L199"/>
  <c r="Z199" s="1"/>
  <c r="M198"/>
  <c r="AA198" s="1"/>
  <c r="L198"/>
  <c r="Z198" s="1"/>
  <c r="M197"/>
  <c r="AA197" s="1"/>
  <c r="L197"/>
  <c r="Z197" s="1"/>
  <c r="M196"/>
  <c r="AA196" s="1"/>
  <c r="L196"/>
  <c r="Z196" s="1"/>
  <c r="M195"/>
  <c r="L195"/>
  <c r="M194"/>
  <c r="L194"/>
  <c r="M193"/>
  <c r="L193"/>
  <c r="I192"/>
  <c r="M191"/>
  <c r="L191"/>
  <c r="M190"/>
  <c r="L190"/>
  <c r="L189"/>
  <c r="N189" s="1"/>
  <c r="M188"/>
  <c r="L188"/>
  <c r="M187"/>
  <c r="L187"/>
  <c r="M186"/>
  <c r="L186"/>
  <c r="M185"/>
  <c r="AA185" s="1"/>
  <c r="L185"/>
  <c r="Z185" s="1"/>
  <c r="M184"/>
  <c r="L184"/>
  <c r="M183"/>
  <c r="L183"/>
  <c r="M182"/>
  <c r="L182"/>
  <c r="M181"/>
  <c r="L181"/>
  <c r="M180"/>
  <c r="L180"/>
  <c r="M179"/>
  <c r="L179"/>
  <c r="M178"/>
  <c r="L178"/>
  <c r="M177"/>
  <c r="L177"/>
  <c r="M176"/>
  <c r="L176"/>
  <c r="M175"/>
  <c r="L175"/>
  <c r="M174"/>
  <c r="L174"/>
  <c r="M173"/>
  <c r="L173"/>
  <c r="M172"/>
  <c r="L172"/>
  <c r="M171"/>
  <c r="L171"/>
  <c r="M170"/>
  <c r="L170"/>
  <c r="M169"/>
  <c r="L169"/>
  <c r="M168"/>
  <c r="L168"/>
  <c r="M167"/>
  <c r="L167"/>
  <c r="I166"/>
  <c r="M165"/>
  <c r="L165"/>
  <c r="M164"/>
  <c r="L164"/>
  <c r="M163"/>
  <c r="L163"/>
  <c r="M162"/>
  <c r="L162"/>
  <c r="M161"/>
  <c r="L161"/>
  <c r="M160"/>
  <c r="L160"/>
  <c r="M159"/>
  <c r="L159"/>
  <c r="M158"/>
  <c r="L158"/>
  <c r="M157"/>
  <c r="L157"/>
  <c r="M156"/>
  <c r="L156"/>
  <c r="M155"/>
  <c r="L155"/>
  <c r="M154"/>
  <c r="L154"/>
  <c r="M153"/>
  <c r="L153"/>
  <c r="M152"/>
  <c r="L152"/>
  <c r="M151"/>
  <c r="L151"/>
  <c r="M150"/>
  <c r="L150"/>
  <c r="I149"/>
  <c r="M148"/>
  <c r="L148"/>
  <c r="M147"/>
  <c r="L147"/>
  <c r="M146"/>
  <c r="L146"/>
  <c r="M145"/>
  <c r="L145"/>
  <c r="M144"/>
  <c r="L144"/>
  <c r="M143"/>
  <c r="L143"/>
  <c r="I142"/>
  <c r="M141"/>
  <c r="L141"/>
  <c r="M140"/>
  <c r="L140"/>
  <c r="M139"/>
  <c r="L139"/>
  <c r="M138"/>
  <c r="L138"/>
  <c r="I137"/>
  <c r="M136"/>
  <c r="L136"/>
  <c r="M135"/>
  <c r="L135"/>
  <c r="M134"/>
  <c r="L134"/>
  <c r="M133"/>
  <c r="L133"/>
  <c r="M132"/>
  <c r="L132"/>
  <c r="M131"/>
  <c r="L131"/>
  <c r="M130"/>
  <c r="L130"/>
  <c r="M129"/>
  <c r="L129"/>
  <c r="M128"/>
  <c r="L128"/>
  <c r="M127"/>
  <c r="L127"/>
  <c r="M126"/>
  <c r="L126"/>
  <c r="I125"/>
  <c r="M124"/>
  <c r="L124"/>
  <c r="M123"/>
  <c r="L123"/>
  <c r="M122"/>
  <c r="L122"/>
  <c r="M121"/>
  <c r="L121"/>
  <c r="M120"/>
  <c r="L120"/>
  <c r="M119"/>
  <c r="L119"/>
  <c r="M118"/>
  <c r="L118"/>
  <c r="M117"/>
  <c r="L117"/>
  <c r="M116"/>
  <c r="L116"/>
  <c r="M115"/>
  <c r="L115"/>
  <c r="M114"/>
  <c r="L114"/>
  <c r="M113"/>
  <c r="L113"/>
  <c r="M112"/>
  <c r="L112"/>
  <c r="M111"/>
  <c r="L111"/>
  <c r="M110"/>
  <c r="L110"/>
  <c r="M109"/>
  <c r="L109"/>
  <c r="M108"/>
  <c r="L108"/>
  <c r="M107"/>
  <c r="L107"/>
  <c r="M106"/>
  <c r="L106"/>
  <c r="M105"/>
  <c r="L105"/>
  <c r="M104"/>
  <c r="L104"/>
  <c r="M103"/>
  <c r="L103"/>
  <c r="M102"/>
  <c r="L102"/>
  <c r="M101"/>
  <c r="L101"/>
  <c r="I100"/>
  <c r="M99"/>
  <c r="M98" s="1"/>
  <c r="L99"/>
  <c r="I98"/>
  <c r="M97"/>
  <c r="M96" s="1"/>
  <c r="L97"/>
  <c r="L96" s="1"/>
  <c r="I96"/>
  <c r="M95"/>
  <c r="L95"/>
  <c r="M94"/>
  <c r="L94"/>
  <c r="M93"/>
  <c r="L93"/>
  <c r="L92"/>
  <c r="M91"/>
  <c r="L91"/>
  <c r="M90"/>
  <c r="L90"/>
  <c r="M89"/>
  <c r="L89"/>
  <c r="M88"/>
  <c r="L88"/>
  <c r="J88"/>
  <c r="M87"/>
  <c r="L87"/>
  <c r="M86"/>
  <c r="L86"/>
  <c r="M85"/>
  <c r="L85"/>
  <c r="M84"/>
  <c r="L84"/>
  <c r="M83"/>
  <c r="L83"/>
  <c r="M82"/>
  <c r="L82"/>
  <c r="M81"/>
  <c r="L81"/>
  <c r="M80"/>
  <c r="L80"/>
  <c r="M79"/>
  <c r="L79"/>
  <c r="M78"/>
  <c r="L78"/>
  <c r="M77"/>
  <c r="L77"/>
  <c r="M76"/>
  <c r="L76"/>
  <c r="M75"/>
  <c r="L75"/>
  <c r="M74"/>
  <c r="L74"/>
  <c r="M73"/>
  <c r="L73"/>
  <c r="M72"/>
  <c r="L72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M62"/>
  <c r="L62"/>
  <c r="M61"/>
  <c r="L61"/>
  <c r="M60"/>
  <c r="L60"/>
  <c r="M59"/>
  <c r="L59"/>
  <c r="I58"/>
  <c r="M57"/>
  <c r="M56" s="1"/>
  <c r="L57"/>
  <c r="L56" s="1"/>
  <c r="I56"/>
  <c r="M55"/>
  <c r="L55"/>
  <c r="M54"/>
  <c r="L54"/>
  <c r="M53"/>
  <c r="L53"/>
  <c r="M52"/>
  <c r="L52"/>
  <c r="M51"/>
  <c r="L51"/>
  <c r="M50"/>
  <c r="L50"/>
  <c r="M49"/>
  <c r="L49"/>
  <c r="M48"/>
  <c r="L48"/>
  <c r="M47"/>
  <c r="L47"/>
  <c r="I46"/>
  <c r="L45"/>
  <c r="Z45" s="1"/>
  <c r="M44"/>
  <c r="AA44" s="1"/>
  <c r="L44"/>
  <c r="Z44" s="1"/>
  <c r="M43"/>
  <c r="L43"/>
  <c r="M42"/>
  <c r="AA42" s="1"/>
  <c r="L42"/>
  <c r="Z42" s="1"/>
  <c r="M41"/>
  <c r="AA41" s="1"/>
  <c r="L41"/>
  <c r="Z41" s="1"/>
  <c r="M40"/>
  <c r="L40"/>
  <c r="M39"/>
  <c r="L39"/>
  <c r="M38"/>
  <c r="L38"/>
  <c r="M37"/>
  <c r="AA37" s="1"/>
  <c r="L37"/>
  <c r="Z37" s="1"/>
  <c r="M36"/>
  <c r="AA36" s="1"/>
  <c r="L36"/>
  <c r="Z36" s="1"/>
  <c r="M35"/>
  <c r="L35"/>
  <c r="M34"/>
  <c r="L34"/>
  <c r="M33"/>
  <c r="AA33" s="1"/>
  <c r="L33"/>
  <c r="Z33" s="1"/>
  <c r="M32"/>
  <c r="AA32" s="1"/>
  <c r="L32"/>
  <c r="Z32" s="1"/>
  <c r="M31"/>
  <c r="L31"/>
  <c r="M28"/>
  <c r="L28"/>
  <c r="J28"/>
  <c r="I27"/>
  <c r="M26"/>
  <c r="L26"/>
  <c r="M25"/>
  <c r="L25"/>
  <c r="I24"/>
  <c r="M23"/>
  <c r="L23"/>
  <c r="L22" s="1"/>
  <c r="I22"/>
  <c r="M21"/>
  <c r="L21"/>
  <c r="M20"/>
  <c r="L20"/>
  <c r="M19"/>
  <c r="L19"/>
  <c r="M18"/>
  <c r="L18"/>
  <c r="M17"/>
  <c r="L17"/>
  <c r="I16"/>
  <c r="I861" l="1"/>
  <c r="M1444"/>
  <c r="L1444"/>
  <c r="M1451"/>
  <c r="L1451"/>
  <c r="L1450"/>
  <c r="M1482"/>
  <c r="L1482"/>
  <c r="M1499"/>
  <c r="L1499"/>
  <c r="M1571"/>
  <c r="L1571"/>
  <c r="M1595"/>
  <c r="L1595"/>
  <c r="M1599"/>
  <c r="L1599"/>
  <c r="M1614"/>
  <c r="L1613"/>
  <c r="L1614"/>
  <c r="M1622"/>
  <c r="L1622"/>
  <c r="L1425"/>
  <c r="L1421"/>
  <c r="L1424"/>
  <c r="L1423"/>
  <c r="L1422"/>
  <c r="M1493"/>
  <c r="N1493" s="1"/>
  <c r="O1493" s="1"/>
  <c r="L1493"/>
  <c r="M1503"/>
  <c r="L1503"/>
  <c r="M1598"/>
  <c r="L1598"/>
  <c r="M1621"/>
  <c r="L1621"/>
  <c r="M1452"/>
  <c r="L1452"/>
  <c r="M1475"/>
  <c r="L1475"/>
  <c r="M1501"/>
  <c r="L1501"/>
  <c r="M1557"/>
  <c r="L1557"/>
  <c r="L1558"/>
  <c r="M1572"/>
  <c r="L1572"/>
  <c r="M1596"/>
  <c r="L1596"/>
  <c r="M1619"/>
  <c r="L1619"/>
  <c r="M1418"/>
  <c r="L1418"/>
  <c r="M1439"/>
  <c r="L1439"/>
  <c r="M1459"/>
  <c r="L1459"/>
  <c r="M1481"/>
  <c r="L1481"/>
  <c r="M1498"/>
  <c r="L1498"/>
  <c r="M1510"/>
  <c r="L1510"/>
  <c r="M1594"/>
  <c r="L1594"/>
  <c r="M761"/>
  <c r="L761"/>
  <c r="M1438"/>
  <c r="L1438"/>
  <c r="L1448"/>
  <c r="L1447"/>
  <c r="M1478"/>
  <c r="L1478"/>
  <c r="M1502"/>
  <c r="L1502"/>
  <c r="M1509"/>
  <c r="L1509"/>
  <c r="M1559"/>
  <c r="L1560"/>
  <c r="L1559"/>
  <c r="M1573"/>
  <c r="L1573"/>
  <c r="M1597"/>
  <c r="L1597"/>
  <c r="I1402"/>
  <c r="I860" s="1"/>
  <c r="M878"/>
  <c r="M1133"/>
  <c r="M1147"/>
  <c r="M883"/>
  <c r="M923"/>
  <c r="M941"/>
  <c r="M1153"/>
  <c r="M1294"/>
  <c r="L862"/>
  <c r="M1204"/>
  <c r="M1463"/>
  <c r="M862"/>
  <c r="L959"/>
  <c r="L1193"/>
  <c r="M1319"/>
  <c r="L883"/>
  <c r="M959"/>
  <c r="M1193"/>
  <c r="M1232"/>
  <c r="L1294"/>
  <c r="N865"/>
  <c r="O865" s="1"/>
  <c r="M22"/>
  <c r="Z377"/>
  <c r="Z378" s="1"/>
  <c r="AD443"/>
  <c r="Z576"/>
  <c r="L1390"/>
  <c r="Z430"/>
  <c r="AE443"/>
  <c r="AA576"/>
  <c r="Z614"/>
  <c r="AA193"/>
  <c r="Z319"/>
  <c r="AA28"/>
  <c r="L318"/>
  <c r="Z318" s="1"/>
  <c r="AA430"/>
  <c r="AA614"/>
  <c r="AA507"/>
  <c r="Z507"/>
  <c r="Z193"/>
  <c r="AA319"/>
  <c r="AA377"/>
  <c r="AA378" s="1"/>
  <c r="Z28"/>
  <c r="L16"/>
  <c r="M508"/>
  <c r="AA508" s="1"/>
  <c r="L601"/>
  <c r="L137"/>
  <c r="M309"/>
  <c r="M607"/>
  <c r="M601"/>
  <c r="M298"/>
  <c r="M443"/>
  <c r="AA443" s="1"/>
  <c r="L27"/>
  <c r="Z27" s="1"/>
  <c r="M376"/>
  <c r="AA376" s="1"/>
  <c r="L166"/>
  <c r="Z166" s="1"/>
  <c r="N522"/>
  <c r="O522" s="1"/>
  <c r="M521"/>
  <c r="M418"/>
  <c r="AA418" s="1"/>
  <c r="L46"/>
  <c r="L125"/>
  <c r="L142"/>
  <c r="L192"/>
  <c r="Z192" s="1"/>
  <c r="L203"/>
  <c r="Z203" s="1"/>
  <c r="M318"/>
  <c r="AA318" s="1"/>
  <c r="M431"/>
  <c r="AA431" s="1"/>
  <c r="M472"/>
  <c r="M487"/>
  <c r="M577"/>
  <c r="AA577" s="1"/>
  <c r="L24"/>
  <c r="L149"/>
  <c r="M479"/>
  <c r="M615"/>
  <c r="AA615" s="1"/>
  <c r="M1618"/>
  <c r="M1506"/>
  <c r="M1505"/>
  <c r="M361"/>
  <c r="M374"/>
  <c r="N374" s="1"/>
  <c r="O374" s="1"/>
  <c r="N382"/>
  <c r="O382" s="1"/>
  <c r="N388"/>
  <c r="AB388" s="1"/>
  <c r="N396"/>
  <c r="N405"/>
  <c r="O405" s="1"/>
  <c r="N412"/>
  <c r="O412" s="1"/>
  <c r="N436"/>
  <c r="N438"/>
  <c r="N440"/>
  <c r="AB440" s="1"/>
  <c r="N766"/>
  <c r="N774"/>
  <c r="N778"/>
  <c r="O778" s="1"/>
  <c r="N807"/>
  <c r="N811"/>
  <c r="N813"/>
  <c r="N815"/>
  <c r="N819"/>
  <c r="N821"/>
  <c r="N823"/>
  <c r="N850"/>
  <c r="O850" s="1"/>
  <c r="N852"/>
  <c r="O852" s="1"/>
  <c r="N854"/>
  <c r="O854" s="1"/>
  <c r="N858"/>
  <c r="O858" s="1"/>
  <c r="N945"/>
  <c r="O945" s="1"/>
  <c r="N962"/>
  <c r="O962" s="1"/>
  <c r="N964"/>
  <c r="O964" s="1"/>
  <c r="N1047"/>
  <c r="N1084"/>
  <c r="O1084" s="1"/>
  <c r="N1089"/>
  <c r="O1089" s="1"/>
  <c r="N1099"/>
  <c r="O1099" s="1"/>
  <c r="N1445"/>
  <c r="O1445" s="1"/>
  <c r="N391"/>
  <c r="N395"/>
  <c r="O395" s="1"/>
  <c r="N397"/>
  <c r="N399"/>
  <c r="O399" s="1"/>
  <c r="N406"/>
  <c r="O406" s="1"/>
  <c r="N411"/>
  <c r="O411" s="1"/>
  <c r="N413"/>
  <c r="O413" s="1"/>
  <c r="N415"/>
  <c r="N426"/>
  <c r="N437"/>
  <c r="N771"/>
  <c r="N779"/>
  <c r="O779" s="1"/>
  <c r="N820"/>
  <c r="N851"/>
  <c r="O851" s="1"/>
  <c r="N880"/>
  <c r="N953"/>
  <c r="O953" s="1"/>
  <c r="N963"/>
  <c r="O963" s="1"/>
  <c r="N968"/>
  <c r="N1037"/>
  <c r="N1071"/>
  <c r="O1071" s="1"/>
  <c r="N1087"/>
  <c r="O1087" s="1"/>
  <c r="N1091"/>
  <c r="O1091" s="1"/>
  <c r="N1101"/>
  <c r="O1101" s="1"/>
  <c r="N1239"/>
  <c r="O1239" s="1"/>
  <c r="I365"/>
  <c r="M375"/>
  <c r="N375" s="1"/>
  <c r="O375" s="1"/>
  <c r="L472"/>
  <c r="N700"/>
  <c r="O700" s="1"/>
  <c r="M1382"/>
  <c r="N381"/>
  <c r="O381" s="1"/>
  <c r="N383"/>
  <c r="N389"/>
  <c r="N812"/>
  <c r="N882"/>
  <c r="O882" s="1"/>
  <c r="N1046"/>
  <c r="L487"/>
  <c r="N369"/>
  <c r="N629"/>
  <c r="O629" s="1"/>
  <c r="N631"/>
  <c r="N633"/>
  <c r="L638"/>
  <c r="N666"/>
  <c r="O666" s="1"/>
  <c r="N710"/>
  <c r="O710" s="1"/>
  <c r="N725"/>
  <c r="O725" s="1"/>
  <c r="N731"/>
  <c r="N753"/>
  <c r="N752"/>
  <c r="N1138"/>
  <c r="N1140"/>
  <c r="O1140" s="1"/>
  <c r="N1163"/>
  <c r="N1167"/>
  <c r="N1169"/>
  <c r="O1169" s="1"/>
  <c r="N1171"/>
  <c r="N1176"/>
  <c r="N1178"/>
  <c r="O1178" s="1"/>
  <c r="N1272"/>
  <c r="O1272" s="1"/>
  <c r="N1277"/>
  <c r="O1277" s="1"/>
  <c r="N1376"/>
  <c r="O1376" s="1"/>
  <c r="N1381"/>
  <c r="O1381" s="1"/>
  <c r="N1400"/>
  <c r="N1547"/>
  <c r="O1547" s="1"/>
  <c r="N1564"/>
  <c r="O1564" s="1"/>
  <c r="N1586"/>
  <c r="O1586" s="1"/>
  <c r="N1592"/>
  <c r="O1592" s="1"/>
  <c r="N630"/>
  <c r="O630" s="1"/>
  <c r="M637"/>
  <c r="N637" s="1"/>
  <c r="O637" s="1"/>
  <c r="N649"/>
  <c r="O649" s="1"/>
  <c r="N709"/>
  <c r="O709" s="1"/>
  <c r="N726"/>
  <c r="O726" s="1"/>
  <c r="N730"/>
  <c r="L748"/>
  <c r="N751"/>
  <c r="N754"/>
  <c r="N1139"/>
  <c r="N1141"/>
  <c r="O1141" s="1"/>
  <c r="N1168"/>
  <c r="N1170"/>
  <c r="O1170" s="1"/>
  <c r="N1177"/>
  <c r="N1203"/>
  <c r="N1297"/>
  <c r="O1297" s="1"/>
  <c r="N1375"/>
  <c r="O1375" s="1"/>
  <c r="N1399"/>
  <c r="N1408"/>
  <c r="O1408" s="1"/>
  <c r="N1410"/>
  <c r="O1410" s="1"/>
  <c r="M1545"/>
  <c r="N1545" s="1"/>
  <c r="O1545" s="1"/>
  <c r="N1565"/>
  <c r="O1565" s="1"/>
  <c r="N1576"/>
  <c r="O1576" s="1"/>
  <c r="N1608"/>
  <c r="O1608" s="1"/>
  <c r="M16"/>
  <c r="N201"/>
  <c r="O201" s="1"/>
  <c r="N188"/>
  <c r="O188" s="1"/>
  <c r="N204"/>
  <c r="O204" s="1"/>
  <c r="N212"/>
  <c r="O212" s="1"/>
  <c r="N34"/>
  <c r="O34" s="1"/>
  <c r="N36"/>
  <c r="N42"/>
  <c r="O42" s="1"/>
  <c r="N44"/>
  <c r="O44" s="1"/>
  <c r="N71"/>
  <c r="N89"/>
  <c r="N90"/>
  <c r="O90" s="1"/>
  <c r="N113"/>
  <c r="N115"/>
  <c r="N121"/>
  <c r="N123"/>
  <c r="N170"/>
  <c r="O170" s="1"/>
  <c r="N172"/>
  <c r="N174"/>
  <c r="N124"/>
  <c r="N141"/>
  <c r="O141" s="1"/>
  <c r="N150"/>
  <c r="N152"/>
  <c r="N85"/>
  <c r="O85" s="1"/>
  <c r="N99"/>
  <c r="N126"/>
  <c r="N252"/>
  <c r="O252" s="1"/>
  <c r="N75"/>
  <c r="O75" s="1"/>
  <c r="N82"/>
  <c r="O82" s="1"/>
  <c r="N84"/>
  <c r="O84" s="1"/>
  <c r="N108"/>
  <c r="N229"/>
  <c r="O229" s="1"/>
  <c r="N251"/>
  <c r="O251" s="1"/>
  <c r="L607"/>
  <c r="L828"/>
  <c r="M828"/>
  <c r="M1414"/>
  <c r="M1530"/>
  <c r="N20"/>
  <c r="N157"/>
  <c r="N159"/>
  <c r="N165"/>
  <c r="N179"/>
  <c r="O179" s="1"/>
  <c r="N181"/>
  <c r="O181" s="1"/>
  <c r="N194"/>
  <c r="N198"/>
  <c r="N205"/>
  <c r="N207"/>
  <c r="N209"/>
  <c r="O209" s="1"/>
  <c r="N211"/>
  <c r="O211" s="1"/>
  <c r="N213"/>
  <c r="O213" s="1"/>
  <c r="N217"/>
  <c r="O217" s="1"/>
  <c r="N228"/>
  <c r="O228" s="1"/>
  <c r="N243"/>
  <c r="O243" s="1"/>
  <c r="N294"/>
  <c r="O294" s="1"/>
  <c r="N445"/>
  <c r="N447"/>
  <c r="N449"/>
  <c r="AB449" s="1"/>
  <c r="N453"/>
  <c r="AB453" s="1"/>
  <c r="N455"/>
  <c r="AB455" s="1"/>
  <c r="N457"/>
  <c r="AB457" s="1"/>
  <c r="N461"/>
  <c r="AB461" s="1"/>
  <c r="N463"/>
  <c r="N465"/>
  <c r="AB465" s="1"/>
  <c r="N469"/>
  <c r="AB469" s="1"/>
  <c r="N471"/>
  <c r="O471" s="1"/>
  <c r="N477"/>
  <c r="N484"/>
  <c r="O484" s="1"/>
  <c r="N492"/>
  <c r="N511"/>
  <c r="L829"/>
  <c r="M829"/>
  <c r="M1411"/>
  <c r="M1620"/>
  <c r="L707"/>
  <c r="M706"/>
  <c r="M734"/>
  <c r="N734" s="1"/>
  <c r="O734" s="1"/>
  <c r="AA761"/>
  <c r="Z761"/>
  <c r="L830"/>
  <c r="M830"/>
  <c r="M1589"/>
  <c r="M24"/>
  <c r="L309"/>
  <c r="L376"/>
  <c r="Z376" s="1"/>
  <c r="N28"/>
  <c r="N52"/>
  <c r="N59"/>
  <c r="N61"/>
  <c r="O61" s="1"/>
  <c r="N63"/>
  <c r="N67"/>
  <c r="N69"/>
  <c r="N95"/>
  <c r="N104"/>
  <c r="O104" s="1"/>
  <c r="N131"/>
  <c r="N133"/>
  <c r="N227"/>
  <c r="O227" s="1"/>
  <c r="N230"/>
  <c r="O230" s="1"/>
  <c r="N234"/>
  <c r="O234" s="1"/>
  <c r="N238"/>
  <c r="O238" s="1"/>
  <c r="N242"/>
  <c r="O242" s="1"/>
  <c r="N291"/>
  <c r="O291" s="1"/>
  <c r="N293"/>
  <c r="O293" s="1"/>
  <c r="N306"/>
  <c r="O306" s="1"/>
  <c r="N308"/>
  <c r="O308" s="1"/>
  <c r="N321"/>
  <c r="M362"/>
  <c r="L360"/>
  <c r="I356"/>
  <c r="M635"/>
  <c r="I620"/>
  <c r="L676"/>
  <c r="M676"/>
  <c r="L827"/>
  <c r="M827"/>
  <c r="M1425"/>
  <c r="L304"/>
  <c r="N307"/>
  <c r="O307" s="1"/>
  <c r="L443"/>
  <c r="Z443" s="1"/>
  <c r="N446"/>
  <c r="AB446" s="1"/>
  <c r="N454"/>
  <c r="AB454" s="1"/>
  <c r="N462"/>
  <c r="AB462" s="1"/>
  <c r="N470"/>
  <c r="N483"/>
  <c r="O483" s="1"/>
  <c r="N485"/>
  <c r="O485" s="1"/>
  <c r="N491"/>
  <c r="N499"/>
  <c r="N507"/>
  <c r="N510"/>
  <c r="N518"/>
  <c r="N526"/>
  <c r="N542"/>
  <c r="N545"/>
  <c r="N547"/>
  <c r="N549"/>
  <c r="N555"/>
  <c r="N557"/>
  <c r="N561"/>
  <c r="N563"/>
  <c r="N565"/>
  <c r="N571"/>
  <c r="N573"/>
  <c r="N585"/>
  <c r="N598"/>
  <c r="N605"/>
  <c r="O605" s="1"/>
  <c r="N618"/>
  <c r="AB618" s="1"/>
  <c r="N641"/>
  <c r="N657"/>
  <c r="O657" s="1"/>
  <c r="N673"/>
  <c r="O673" s="1"/>
  <c r="N713"/>
  <c r="O713" s="1"/>
  <c r="N717"/>
  <c r="O717" s="1"/>
  <c r="N723"/>
  <c r="O723" s="1"/>
  <c r="N737"/>
  <c r="N739"/>
  <c r="O739" s="1"/>
  <c r="N743"/>
  <c r="O743" s="1"/>
  <c r="N765"/>
  <c r="N786"/>
  <c r="O786" s="1"/>
  <c r="N788"/>
  <c r="N790"/>
  <c r="N796"/>
  <c r="N801"/>
  <c r="O801" s="1"/>
  <c r="N826"/>
  <c r="N838"/>
  <c r="O838" s="1"/>
  <c r="N896"/>
  <c r="O896" s="1"/>
  <c r="N899"/>
  <c r="O899" s="1"/>
  <c r="N907"/>
  <c r="O907" s="1"/>
  <c r="N915"/>
  <c r="O915" s="1"/>
  <c r="N980"/>
  <c r="N1159"/>
  <c r="N1190"/>
  <c r="N1195"/>
  <c r="O1195" s="1"/>
  <c r="N1201"/>
  <c r="N1207"/>
  <c r="O1207" s="1"/>
  <c r="N1237"/>
  <c r="O1237" s="1"/>
  <c r="N1240"/>
  <c r="O1240" s="1"/>
  <c r="N1248"/>
  <c r="N1308"/>
  <c r="O1308" s="1"/>
  <c r="N1316"/>
  <c r="O1316" s="1"/>
  <c r="N1364"/>
  <c r="N1366"/>
  <c r="O1366" s="1"/>
  <c r="N1368"/>
  <c r="O1368" s="1"/>
  <c r="N1387"/>
  <c r="O1387" s="1"/>
  <c r="N1420"/>
  <c r="O1420" s="1"/>
  <c r="N1431"/>
  <c r="N1462"/>
  <c r="O1462" s="1"/>
  <c r="N1526"/>
  <c r="O1526" s="1"/>
  <c r="N1577"/>
  <c r="O1577" s="1"/>
  <c r="N513"/>
  <c r="N519"/>
  <c r="N525"/>
  <c r="N533"/>
  <c r="N541"/>
  <c r="O541" s="1"/>
  <c r="N546"/>
  <c r="N554"/>
  <c r="N562"/>
  <c r="N570"/>
  <c r="N606"/>
  <c r="O606" s="1"/>
  <c r="N612"/>
  <c r="N619"/>
  <c r="N640"/>
  <c r="O640" s="1"/>
  <c r="N642"/>
  <c r="N644"/>
  <c r="N681"/>
  <c r="N683"/>
  <c r="N702"/>
  <c r="O702" s="1"/>
  <c r="N712"/>
  <c r="O712" s="1"/>
  <c r="N718"/>
  <c r="O718" s="1"/>
  <c r="N720"/>
  <c r="O720" s="1"/>
  <c r="N722"/>
  <c r="O722" s="1"/>
  <c r="N736"/>
  <c r="O736" s="1"/>
  <c r="N787"/>
  <c r="N789"/>
  <c r="N795"/>
  <c r="O795" s="1"/>
  <c r="N877"/>
  <c r="O877" s="1"/>
  <c r="N897"/>
  <c r="O897" s="1"/>
  <c r="N1152"/>
  <c r="O1152" s="1"/>
  <c r="N1179"/>
  <c r="N1187"/>
  <c r="N1194"/>
  <c r="O1194" s="1"/>
  <c r="N1202"/>
  <c r="N1206"/>
  <c r="O1206" s="1"/>
  <c r="N1212"/>
  <c r="O1212" s="1"/>
  <c r="N1238"/>
  <c r="O1238" s="1"/>
  <c r="N1251"/>
  <c r="N1301"/>
  <c r="O1301" s="1"/>
  <c r="N1305"/>
  <c r="O1305" s="1"/>
  <c r="N1307"/>
  <c r="O1307" s="1"/>
  <c r="N1309"/>
  <c r="O1309" s="1"/>
  <c r="N1315"/>
  <c r="O1315" s="1"/>
  <c r="N1317"/>
  <c r="O1317" s="1"/>
  <c r="N1337"/>
  <c r="O1337" s="1"/>
  <c r="N1371"/>
  <c r="N1386"/>
  <c r="O1386" s="1"/>
  <c r="N1394"/>
  <c r="N1442"/>
  <c r="O1442" s="1"/>
  <c r="N1496"/>
  <c r="N1537"/>
  <c r="O1537" s="1"/>
  <c r="N1561"/>
  <c r="O1561" s="1"/>
  <c r="N1578"/>
  <c r="O1578" s="1"/>
  <c r="N1615"/>
  <c r="O1615" s="1"/>
  <c r="N1617"/>
  <c r="O1617" s="1"/>
  <c r="N19"/>
  <c r="N21"/>
  <c r="N33"/>
  <c r="N35"/>
  <c r="O35" s="1"/>
  <c r="N37"/>
  <c r="N41"/>
  <c r="O41" s="1"/>
  <c r="N43"/>
  <c r="O43" s="1"/>
  <c r="N45"/>
  <c r="O45" s="1"/>
  <c r="N60"/>
  <c r="N62"/>
  <c r="N68"/>
  <c r="N70"/>
  <c r="N94"/>
  <c r="N105"/>
  <c r="N107"/>
  <c r="O107" s="1"/>
  <c r="N130"/>
  <c r="N132"/>
  <c r="N134"/>
  <c r="N140"/>
  <c r="N171"/>
  <c r="O171" s="1"/>
  <c r="N173"/>
  <c r="N191"/>
  <c r="O191" s="1"/>
  <c r="N214"/>
  <c r="O214" s="1"/>
  <c r="N218"/>
  <c r="O218" s="1"/>
  <c r="N220"/>
  <c r="O220" s="1"/>
  <c r="N245"/>
  <c r="O245" s="1"/>
  <c r="I15"/>
  <c r="I14" s="1"/>
  <c r="M46"/>
  <c r="N50"/>
  <c r="N106"/>
  <c r="N216"/>
  <c r="O216" s="1"/>
  <c r="L431"/>
  <c r="Z431" s="1"/>
  <c r="L711"/>
  <c r="M711"/>
  <c r="L784"/>
  <c r="M784"/>
  <c r="L628"/>
  <c r="M628"/>
  <c r="L849"/>
  <c r="M849"/>
  <c r="N18"/>
  <c r="N47"/>
  <c r="N51"/>
  <c r="N53"/>
  <c r="O53" s="1"/>
  <c r="N55"/>
  <c r="O55" s="1"/>
  <c r="N57"/>
  <c r="N74"/>
  <c r="N76"/>
  <c r="O76" s="1"/>
  <c r="N78"/>
  <c r="O78" s="1"/>
  <c r="N83"/>
  <c r="O83" s="1"/>
  <c r="N88"/>
  <c r="N112"/>
  <c r="N114"/>
  <c r="N116"/>
  <c r="N120"/>
  <c r="N122"/>
  <c r="M137"/>
  <c r="N146"/>
  <c r="O146" s="1"/>
  <c r="N148"/>
  <c r="N156"/>
  <c r="N158"/>
  <c r="N160"/>
  <c r="N164"/>
  <c r="N178"/>
  <c r="O178" s="1"/>
  <c r="N180"/>
  <c r="O180" s="1"/>
  <c r="N182"/>
  <c r="O182" s="1"/>
  <c r="N193"/>
  <c r="N195"/>
  <c r="O195" s="1"/>
  <c r="N197"/>
  <c r="N199"/>
  <c r="N215"/>
  <c r="O215" s="1"/>
  <c r="N287"/>
  <c r="O287" s="1"/>
  <c r="N222"/>
  <c r="N235"/>
  <c r="O235" s="1"/>
  <c r="N237"/>
  <c r="O237" s="1"/>
  <c r="N246"/>
  <c r="O246" s="1"/>
  <c r="N250"/>
  <c r="O250" s="1"/>
  <c r="N254"/>
  <c r="O254" s="1"/>
  <c r="N256"/>
  <c r="O256" s="1"/>
  <c r="N258"/>
  <c r="N260"/>
  <c r="O260" s="1"/>
  <c r="N262"/>
  <c r="O262" s="1"/>
  <c r="N264"/>
  <c r="O264" s="1"/>
  <c r="N266"/>
  <c r="O266" s="1"/>
  <c r="N268"/>
  <c r="O268" s="1"/>
  <c r="N270"/>
  <c r="N272"/>
  <c r="O272" s="1"/>
  <c r="N274"/>
  <c r="N275"/>
  <c r="O275" s="1"/>
  <c r="N277"/>
  <c r="O277" s="1"/>
  <c r="N279"/>
  <c r="O279" s="1"/>
  <c r="N283"/>
  <c r="O283" s="1"/>
  <c r="N285"/>
  <c r="O285" s="1"/>
  <c r="N299"/>
  <c r="O299" s="1"/>
  <c r="N301"/>
  <c r="O301" s="1"/>
  <c r="N303"/>
  <c r="O303" s="1"/>
  <c r="N312"/>
  <c r="N314"/>
  <c r="O314" s="1"/>
  <c r="N316"/>
  <c r="O316" s="1"/>
  <c r="N357"/>
  <c r="O357" s="1"/>
  <c r="M360"/>
  <c r="L364"/>
  <c r="N366"/>
  <c r="O366" s="1"/>
  <c r="N370"/>
  <c r="O370" s="1"/>
  <c r="N372"/>
  <c r="O372" s="1"/>
  <c r="N380"/>
  <c r="O380" s="1"/>
  <c r="N386"/>
  <c r="N394"/>
  <c r="O394" s="1"/>
  <c r="N403"/>
  <c r="O403" s="1"/>
  <c r="N410"/>
  <c r="O410" s="1"/>
  <c r="N420"/>
  <c r="N428"/>
  <c r="O428" s="1"/>
  <c r="N444"/>
  <c r="N452"/>
  <c r="N460"/>
  <c r="N468"/>
  <c r="N494"/>
  <c r="N496"/>
  <c r="N500"/>
  <c r="N502"/>
  <c r="N504"/>
  <c r="N516"/>
  <c r="N527"/>
  <c r="N535"/>
  <c r="O535" s="1"/>
  <c r="N543"/>
  <c r="O543" s="1"/>
  <c r="N553"/>
  <c r="N569"/>
  <c r="N580"/>
  <c r="AB580" s="1"/>
  <c r="N582"/>
  <c r="AB582" s="1"/>
  <c r="N586"/>
  <c r="N588"/>
  <c r="N590"/>
  <c r="AB590" s="1"/>
  <c r="N593"/>
  <c r="AB593" s="1"/>
  <c r="N595"/>
  <c r="N599"/>
  <c r="N603"/>
  <c r="O603" s="1"/>
  <c r="N614"/>
  <c r="N623"/>
  <c r="O623" s="1"/>
  <c r="N647"/>
  <c r="O647" s="1"/>
  <c r="N655"/>
  <c r="O655" s="1"/>
  <c r="N662"/>
  <c r="O662" s="1"/>
  <c r="N664"/>
  <c r="O664" s="1"/>
  <c r="N671"/>
  <c r="O671" s="1"/>
  <c r="N691"/>
  <c r="N695"/>
  <c r="N697"/>
  <c r="O697" s="1"/>
  <c r="M707"/>
  <c r="N721"/>
  <c r="O721" s="1"/>
  <c r="N729"/>
  <c r="N843"/>
  <c r="L847"/>
  <c r="M847"/>
  <c r="N894"/>
  <c r="M782"/>
  <c r="L782"/>
  <c r="L848"/>
  <c r="M848"/>
  <c r="M1448"/>
  <c r="M1447"/>
  <c r="M1453"/>
  <c r="N221"/>
  <c r="O221" s="1"/>
  <c r="N226"/>
  <c r="O226" s="1"/>
  <c r="N236"/>
  <c r="O236" s="1"/>
  <c r="N244"/>
  <c r="O244" s="1"/>
  <c r="N259"/>
  <c r="N261"/>
  <c r="O261" s="1"/>
  <c r="N265"/>
  <c r="O265" s="1"/>
  <c r="N269"/>
  <c r="O269" s="1"/>
  <c r="N273"/>
  <c r="N276"/>
  <c r="O276" s="1"/>
  <c r="N284"/>
  <c r="O284" s="1"/>
  <c r="N286"/>
  <c r="O286" s="1"/>
  <c r="N300"/>
  <c r="O300" s="1"/>
  <c r="N302"/>
  <c r="O302" s="1"/>
  <c r="N311"/>
  <c r="O311" s="1"/>
  <c r="N313"/>
  <c r="N315"/>
  <c r="O315" s="1"/>
  <c r="N317"/>
  <c r="O317" s="1"/>
  <c r="N327"/>
  <c r="O327" s="1"/>
  <c r="N331"/>
  <c r="O331" s="1"/>
  <c r="N335"/>
  <c r="AB335" s="1"/>
  <c r="N351"/>
  <c r="AB351" s="1"/>
  <c r="N355"/>
  <c r="AB355" s="1"/>
  <c r="L362"/>
  <c r="N371"/>
  <c r="O371" s="1"/>
  <c r="N373"/>
  <c r="O373" s="1"/>
  <c r="N387"/>
  <c r="N404"/>
  <c r="O404" s="1"/>
  <c r="N421"/>
  <c r="N423"/>
  <c r="N427"/>
  <c r="O427" s="1"/>
  <c r="N429"/>
  <c r="N435"/>
  <c r="AB435" s="1"/>
  <c r="N474"/>
  <c r="N478"/>
  <c r="N482"/>
  <c r="O482" s="1"/>
  <c r="N493"/>
  <c r="N501"/>
  <c r="N517"/>
  <c r="L521"/>
  <c r="N528"/>
  <c r="N530"/>
  <c r="N534"/>
  <c r="N536"/>
  <c r="N538"/>
  <c r="N552"/>
  <c r="N560"/>
  <c r="N568"/>
  <c r="N576"/>
  <c r="N579"/>
  <c r="AB579" s="1"/>
  <c r="N587"/>
  <c r="AB587" s="1"/>
  <c r="N592"/>
  <c r="N600"/>
  <c r="N604"/>
  <c r="O604" s="1"/>
  <c r="N609"/>
  <c r="N613"/>
  <c r="N617"/>
  <c r="AB617" s="1"/>
  <c r="N627"/>
  <c r="O627" s="1"/>
  <c r="M639"/>
  <c r="N639" s="1"/>
  <c r="M656"/>
  <c r="N656" s="1"/>
  <c r="O656" s="1"/>
  <c r="N680"/>
  <c r="L686"/>
  <c r="N686" s="1"/>
  <c r="O686" s="1"/>
  <c r="N690"/>
  <c r="O690" s="1"/>
  <c r="N692"/>
  <c r="N694"/>
  <c r="L704"/>
  <c r="N704" s="1"/>
  <c r="O704" s="1"/>
  <c r="L706"/>
  <c r="N708"/>
  <c r="O708" s="1"/>
  <c r="N716"/>
  <c r="O716" s="1"/>
  <c r="M724"/>
  <c r="N724" s="1"/>
  <c r="O724" s="1"/>
  <c r="M783"/>
  <c r="AA783" s="1"/>
  <c r="L783"/>
  <c r="Z783" s="1"/>
  <c r="N871"/>
  <c r="O871" s="1"/>
  <c r="M1449"/>
  <c r="N733"/>
  <c r="N742"/>
  <c r="O742" s="1"/>
  <c r="N750"/>
  <c r="N755"/>
  <c r="N762"/>
  <c r="O762" s="1"/>
  <c r="N769"/>
  <c r="O769" s="1"/>
  <c r="N777"/>
  <c r="O777" s="1"/>
  <c r="N794"/>
  <c r="O794" s="1"/>
  <c r="N799"/>
  <c r="O799" s="1"/>
  <c r="N803"/>
  <c r="O803" s="1"/>
  <c r="N805"/>
  <c r="N818"/>
  <c r="N832"/>
  <c r="O832" s="1"/>
  <c r="N840"/>
  <c r="O840" s="1"/>
  <c r="N892"/>
  <c r="O892" s="1"/>
  <c r="N947"/>
  <c r="O947" s="1"/>
  <c r="N949"/>
  <c r="O949" s="1"/>
  <c r="N954"/>
  <c r="O954" s="1"/>
  <c r="N958"/>
  <c r="O958" s="1"/>
  <c r="N967"/>
  <c r="O967" s="1"/>
  <c r="N972"/>
  <c r="N974"/>
  <c r="N977"/>
  <c r="N982"/>
  <c r="N992"/>
  <c r="N1035"/>
  <c r="N1137"/>
  <c r="N1145"/>
  <c r="N1154"/>
  <c r="N1160"/>
  <c r="N1162"/>
  <c r="N1175"/>
  <c r="N1182"/>
  <c r="N1184"/>
  <c r="N1186"/>
  <c r="N1192"/>
  <c r="O1192" s="1"/>
  <c r="N1196"/>
  <c r="O1196" s="1"/>
  <c r="N1229"/>
  <c r="O1229" s="1"/>
  <c r="N1246"/>
  <c r="O1246" s="1"/>
  <c r="N1271"/>
  <c r="O1271" s="1"/>
  <c r="N1299"/>
  <c r="O1299" s="1"/>
  <c r="N1302"/>
  <c r="O1302" s="1"/>
  <c r="N1310"/>
  <c r="O1310" s="1"/>
  <c r="N1318"/>
  <c r="O1318" s="1"/>
  <c r="N1355"/>
  <c r="O1355" s="1"/>
  <c r="N1357"/>
  <c r="O1357" s="1"/>
  <c r="N1359"/>
  <c r="O1359" s="1"/>
  <c r="N1377"/>
  <c r="O1377" s="1"/>
  <c r="N1396"/>
  <c r="N1467"/>
  <c r="O1467" s="1"/>
  <c r="N1484"/>
  <c r="O1484" s="1"/>
  <c r="M1563"/>
  <c r="N1563" s="1"/>
  <c r="O1563" s="1"/>
  <c r="N1574"/>
  <c r="O1574" s="1"/>
  <c r="N1587"/>
  <c r="O1587" s="1"/>
  <c r="M1613"/>
  <c r="N732"/>
  <c r="N735"/>
  <c r="O735" s="1"/>
  <c r="N756"/>
  <c r="AB756" s="1"/>
  <c r="N770"/>
  <c r="N798"/>
  <c r="N804"/>
  <c r="O804" s="1"/>
  <c r="N831"/>
  <c r="O831" s="1"/>
  <c r="N833"/>
  <c r="O833" s="1"/>
  <c r="N835"/>
  <c r="O835" s="1"/>
  <c r="N839"/>
  <c r="O839" s="1"/>
  <c r="N841"/>
  <c r="N846"/>
  <c r="N857"/>
  <c r="O857" s="1"/>
  <c r="N869"/>
  <c r="O869" s="1"/>
  <c r="N879"/>
  <c r="N884"/>
  <c r="O884" s="1"/>
  <c r="N890"/>
  <c r="O890" s="1"/>
  <c r="N919"/>
  <c r="O919" s="1"/>
  <c r="N946"/>
  <c r="O946" s="1"/>
  <c r="N948"/>
  <c r="O948" s="1"/>
  <c r="N950"/>
  <c r="O950" s="1"/>
  <c r="N957"/>
  <c r="O957" s="1"/>
  <c r="N973"/>
  <c r="N975"/>
  <c r="N981"/>
  <c r="O981" s="1"/>
  <c r="N991"/>
  <c r="N1036"/>
  <c r="N1096"/>
  <c r="N1150"/>
  <c r="N1155"/>
  <c r="N1161"/>
  <c r="N1183"/>
  <c r="N1185"/>
  <c r="N1199"/>
  <c r="O1199" s="1"/>
  <c r="N1216"/>
  <c r="O1216" s="1"/>
  <c r="N1235"/>
  <c r="N1243"/>
  <c r="N1245"/>
  <c r="N1247"/>
  <c r="O1247" s="1"/>
  <c r="N1270"/>
  <c r="O1270" s="1"/>
  <c r="N1273"/>
  <c r="O1273" s="1"/>
  <c r="N1300"/>
  <c r="O1300" s="1"/>
  <c r="N1313"/>
  <c r="O1313" s="1"/>
  <c r="N1320"/>
  <c r="O1320" s="1"/>
  <c r="N1333"/>
  <c r="O1333" s="1"/>
  <c r="N1358"/>
  <c r="O1358" s="1"/>
  <c r="N1363"/>
  <c r="O1363" s="1"/>
  <c r="N1380"/>
  <c r="O1380" s="1"/>
  <c r="N1383"/>
  <c r="O1383" s="1"/>
  <c r="N1393"/>
  <c r="O1393" s="1"/>
  <c r="N1395"/>
  <c r="O1395" s="1"/>
  <c r="N1416"/>
  <c r="O1416" s="1"/>
  <c r="N1419"/>
  <c r="O1419" s="1"/>
  <c r="N1443"/>
  <c r="O1443" s="1"/>
  <c r="N1461"/>
  <c r="O1461" s="1"/>
  <c r="N1458"/>
  <c r="O1458" s="1"/>
  <c r="M1465"/>
  <c r="N1465" s="1"/>
  <c r="O1465" s="1"/>
  <c r="N1514"/>
  <c r="O1514" s="1"/>
  <c r="N1525"/>
  <c r="O1525" s="1"/>
  <c r="N1527"/>
  <c r="O1527" s="1"/>
  <c r="N1529"/>
  <c r="O1529" s="1"/>
  <c r="M1543"/>
  <c r="N1543" s="1"/>
  <c r="O1543" s="1"/>
  <c r="N1622"/>
  <c r="O1622" s="1"/>
  <c r="N17"/>
  <c r="N31"/>
  <c r="N38"/>
  <c r="O38" s="1"/>
  <c r="N40"/>
  <c r="O40" s="1"/>
  <c r="N49"/>
  <c r="N54"/>
  <c r="O54" s="1"/>
  <c r="M58"/>
  <c r="AA58" s="1"/>
  <c r="N64"/>
  <c r="N66"/>
  <c r="N73"/>
  <c r="N77"/>
  <c r="O77" s="1"/>
  <c r="N79"/>
  <c r="O79" s="1"/>
  <c r="N81"/>
  <c r="O81" s="1"/>
  <c r="N87"/>
  <c r="N92"/>
  <c r="N97"/>
  <c r="N101"/>
  <c r="O101" s="1"/>
  <c r="N110"/>
  <c r="N117"/>
  <c r="N119"/>
  <c r="N128"/>
  <c r="N135"/>
  <c r="O135" s="1"/>
  <c r="N139"/>
  <c r="N143"/>
  <c r="O143" s="1"/>
  <c r="N145"/>
  <c r="O145" s="1"/>
  <c r="N154"/>
  <c r="N161"/>
  <c r="N163"/>
  <c r="N167"/>
  <c r="O167" s="1"/>
  <c r="N169"/>
  <c r="O169" s="1"/>
  <c r="N176"/>
  <c r="N183"/>
  <c r="O183" s="1"/>
  <c r="N187"/>
  <c r="O187" s="1"/>
  <c r="M200"/>
  <c r="N208"/>
  <c r="M203"/>
  <c r="AA203" s="1"/>
  <c r="N224"/>
  <c r="O224" s="1"/>
  <c r="N231"/>
  <c r="O231" s="1"/>
  <c r="N233"/>
  <c r="O233" s="1"/>
  <c r="N240"/>
  <c r="O240" s="1"/>
  <c r="N247"/>
  <c r="O247" s="1"/>
  <c r="N249"/>
  <c r="O249" s="1"/>
  <c r="N255"/>
  <c r="O255" s="1"/>
  <c r="N263"/>
  <c r="O263" s="1"/>
  <c r="N267"/>
  <c r="O267" s="1"/>
  <c r="N271"/>
  <c r="N278"/>
  <c r="O278" s="1"/>
  <c r="N280"/>
  <c r="O280" s="1"/>
  <c r="N282"/>
  <c r="O282" s="1"/>
  <c r="N289"/>
  <c r="O289" s="1"/>
  <c r="N292"/>
  <c r="O292" s="1"/>
  <c r="N305"/>
  <c r="O305" s="1"/>
  <c r="N319"/>
  <c r="O319" s="1"/>
  <c r="M100"/>
  <c r="M142"/>
  <c r="M166"/>
  <c r="AA166" s="1"/>
  <c r="N23"/>
  <c r="N22" s="1"/>
  <c r="N25"/>
  <c r="N26"/>
  <c r="M27"/>
  <c r="AA27" s="1"/>
  <c r="N32"/>
  <c r="N39"/>
  <c r="O39" s="1"/>
  <c r="N48"/>
  <c r="N65"/>
  <c r="O65" s="1"/>
  <c r="N72"/>
  <c r="N80"/>
  <c r="O80" s="1"/>
  <c r="N86"/>
  <c r="N91"/>
  <c r="O91" s="1"/>
  <c r="N93"/>
  <c r="N102"/>
  <c r="O102" s="1"/>
  <c r="N109"/>
  <c r="N111"/>
  <c r="N118"/>
  <c r="N127"/>
  <c r="N129"/>
  <c r="N136"/>
  <c r="O136" s="1"/>
  <c r="N138"/>
  <c r="N144"/>
  <c r="O144" s="1"/>
  <c r="N147"/>
  <c r="N151"/>
  <c r="N153"/>
  <c r="N155"/>
  <c r="N162"/>
  <c r="N168"/>
  <c r="O168" s="1"/>
  <c r="N175"/>
  <c r="N177"/>
  <c r="N184"/>
  <c r="O184" s="1"/>
  <c r="N186"/>
  <c r="N225"/>
  <c r="O225" s="1"/>
  <c r="N232"/>
  <c r="O232" s="1"/>
  <c r="N239"/>
  <c r="O239" s="1"/>
  <c r="N241"/>
  <c r="O241" s="1"/>
  <c r="N248"/>
  <c r="O248" s="1"/>
  <c r="N281"/>
  <c r="O281" s="1"/>
  <c r="N288"/>
  <c r="O288" s="1"/>
  <c r="N290"/>
  <c r="O290" s="1"/>
  <c r="N310"/>
  <c r="O310" s="1"/>
  <c r="L98"/>
  <c r="M125"/>
  <c r="N432"/>
  <c r="N488"/>
  <c r="N326"/>
  <c r="O326" s="1"/>
  <c r="N328"/>
  <c r="N330"/>
  <c r="O330" s="1"/>
  <c r="N332"/>
  <c r="O332" s="1"/>
  <c r="N334"/>
  <c r="N336"/>
  <c r="AB336" s="1"/>
  <c r="N338"/>
  <c r="N340"/>
  <c r="AB340" s="1"/>
  <c r="N342"/>
  <c r="N344"/>
  <c r="AB344" s="1"/>
  <c r="N346"/>
  <c r="AB346" s="1"/>
  <c r="N348"/>
  <c r="AB348" s="1"/>
  <c r="N350"/>
  <c r="AB350" s="1"/>
  <c r="N352"/>
  <c r="AB352" s="1"/>
  <c r="N354"/>
  <c r="AB354" s="1"/>
  <c r="N358"/>
  <c r="O358" s="1"/>
  <c r="N368"/>
  <c r="N379"/>
  <c r="O379" s="1"/>
  <c r="N384"/>
  <c r="N393"/>
  <c r="O393" s="1"/>
  <c r="N398"/>
  <c r="O398" s="1"/>
  <c r="N401"/>
  <c r="O401" s="1"/>
  <c r="N409"/>
  <c r="O409" s="1"/>
  <c r="N414"/>
  <c r="N416"/>
  <c r="O416" s="1"/>
  <c r="L418"/>
  <c r="Z418" s="1"/>
  <c r="N422"/>
  <c r="AB422" s="1"/>
  <c r="N424"/>
  <c r="N433"/>
  <c r="N442"/>
  <c r="AB442" s="1"/>
  <c r="N451"/>
  <c r="AB451" s="1"/>
  <c r="N456"/>
  <c r="N458"/>
  <c r="AB458" s="1"/>
  <c r="N467"/>
  <c r="N476"/>
  <c r="N480"/>
  <c r="O480" s="1"/>
  <c r="N489"/>
  <c r="N498"/>
  <c r="N503"/>
  <c r="N505"/>
  <c r="L508"/>
  <c r="Z508" s="1"/>
  <c r="N512"/>
  <c r="N514"/>
  <c r="N523"/>
  <c r="N532"/>
  <c r="N537"/>
  <c r="N539"/>
  <c r="N548"/>
  <c r="N550"/>
  <c r="N559"/>
  <c r="N564"/>
  <c r="N566"/>
  <c r="N575"/>
  <c r="N578"/>
  <c r="N584"/>
  <c r="AB584" s="1"/>
  <c r="N589"/>
  <c r="AB589" s="1"/>
  <c r="N591"/>
  <c r="AB591" s="1"/>
  <c r="N597"/>
  <c r="AB597" s="1"/>
  <c r="N608"/>
  <c r="O608" s="1"/>
  <c r="N610"/>
  <c r="N616"/>
  <c r="N377"/>
  <c r="O377" s="1"/>
  <c r="N622"/>
  <c r="O622" s="1"/>
  <c r="N624"/>
  <c r="O624" s="1"/>
  <c r="N660"/>
  <c r="N677"/>
  <c r="O677" s="1"/>
  <c r="N693"/>
  <c r="N329"/>
  <c r="N333"/>
  <c r="O333" s="1"/>
  <c r="N337"/>
  <c r="AB337" s="1"/>
  <c r="N339"/>
  <c r="AB339" s="1"/>
  <c r="N341"/>
  <c r="AB341" s="1"/>
  <c r="N343"/>
  <c r="AB343" s="1"/>
  <c r="N345"/>
  <c r="N347"/>
  <c r="AB347" s="1"/>
  <c r="N349"/>
  <c r="N353"/>
  <c r="N359"/>
  <c r="O359" s="1"/>
  <c r="N367"/>
  <c r="O367" s="1"/>
  <c r="N378"/>
  <c r="O378" s="1"/>
  <c r="N385"/>
  <c r="N390"/>
  <c r="N392"/>
  <c r="N402"/>
  <c r="O402" s="1"/>
  <c r="N407"/>
  <c r="O407" s="1"/>
  <c r="N408"/>
  <c r="O408" s="1"/>
  <c r="N417"/>
  <c r="O417" s="1"/>
  <c r="N419"/>
  <c r="N425"/>
  <c r="N430"/>
  <c r="N434"/>
  <c r="N439"/>
  <c r="AB439" s="1"/>
  <c r="N441"/>
  <c r="AB441" s="1"/>
  <c r="N448"/>
  <c r="AB448" s="1"/>
  <c r="N450"/>
  <c r="AB450" s="1"/>
  <c r="N459"/>
  <c r="AB459" s="1"/>
  <c r="N464"/>
  <c r="AB464" s="1"/>
  <c r="N466"/>
  <c r="AB466" s="1"/>
  <c r="N473"/>
  <c r="N475"/>
  <c r="N481"/>
  <c r="O481" s="1"/>
  <c r="N486"/>
  <c r="O486" s="1"/>
  <c r="N490"/>
  <c r="N495"/>
  <c r="N497"/>
  <c r="N506"/>
  <c r="N509"/>
  <c r="N515"/>
  <c r="N520"/>
  <c r="N524"/>
  <c r="N529"/>
  <c r="N531"/>
  <c r="N540"/>
  <c r="O540" s="1"/>
  <c r="N551"/>
  <c r="N556"/>
  <c r="N558"/>
  <c r="N567"/>
  <c r="N572"/>
  <c r="N574"/>
  <c r="L577"/>
  <c r="Z577" s="1"/>
  <c r="N581"/>
  <c r="AB581" s="1"/>
  <c r="N583"/>
  <c r="AB583" s="1"/>
  <c r="N594"/>
  <c r="N596"/>
  <c r="AB596" s="1"/>
  <c r="N602"/>
  <c r="O602" s="1"/>
  <c r="N611"/>
  <c r="N621"/>
  <c r="O621" s="1"/>
  <c r="N626"/>
  <c r="L689"/>
  <c r="M688"/>
  <c r="L688"/>
  <c r="M689"/>
  <c r="N625"/>
  <c r="N632"/>
  <c r="AB632" s="1"/>
  <c r="N634"/>
  <c r="AB634" s="1"/>
  <c r="M638"/>
  <c r="N646"/>
  <c r="N648"/>
  <c r="O648" s="1"/>
  <c r="N650"/>
  <c r="O650" s="1"/>
  <c r="N659"/>
  <c r="O659" s="1"/>
  <c r="N678"/>
  <c r="O678" s="1"/>
  <c r="N682"/>
  <c r="N684"/>
  <c r="N687"/>
  <c r="O687" s="1"/>
  <c r="N696"/>
  <c r="N698"/>
  <c r="O698" s="1"/>
  <c r="N714"/>
  <c r="O714" s="1"/>
  <c r="N727"/>
  <c r="O727" s="1"/>
  <c r="N738"/>
  <c r="N740"/>
  <c r="O740" s="1"/>
  <c r="L757"/>
  <c r="N763"/>
  <c r="O763" s="1"/>
  <c r="N768"/>
  <c r="N773"/>
  <c r="N775"/>
  <c r="L780"/>
  <c r="N791"/>
  <c r="O791" s="1"/>
  <c r="N793"/>
  <c r="N800"/>
  <c r="O800" s="1"/>
  <c r="N809"/>
  <c r="N814"/>
  <c r="N816"/>
  <c r="N825"/>
  <c r="O825" s="1"/>
  <c r="N834"/>
  <c r="O834" s="1"/>
  <c r="N836"/>
  <c r="O836" s="1"/>
  <c r="N845"/>
  <c r="N853"/>
  <c r="O853" s="1"/>
  <c r="N855"/>
  <c r="O855" s="1"/>
  <c r="N864"/>
  <c r="O864" s="1"/>
  <c r="N868"/>
  <c r="O868" s="1"/>
  <c r="N873"/>
  <c r="O873" s="1"/>
  <c r="N875"/>
  <c r="O875" s="1"/>
  <c r="N944"/>
  <c r="O944" s="1"/>
  <c r="N951"/>
  <c r="O951" s="1"/>
  <c r="N961"/>
  <c r="O961" s="1"/>
  <c r="N966"/>
  <c r="O966" s="1"/>
  <c r="N970"/>
  <c r="N978"/>
  <c r="N979"/>
  <c r="O979" s="1"/>
  <c r="N986"/>
  <c r="O986" s="1"/>
  <c r="N993"/>
  <c r="N1082"/>
  <c r="O1082" s="1"/>
  <c r="N942"/>
  <c r="O942" s="1"/>
  <c r="N643"/>
  <c r="N645"/>
  <c r="N654"/>
  <c r="N661"/>
  <c r="N665"/>
  <c r="O665" s="1"/>
  <c r="N672"/>
  <c r="O672" s="1"/>
  <c r="N674"/>
  <c r="O674" s="1"/>
  <c r="N685"/>
  <c r="N699"/>
  <c r="O699" s="1"/>
  <c r="N703"/>
  <c r="O703" s="1"/>
  <c r="N705"/>
  <c r="O705" s="1"/>
  <c r="N715"/>
  <c r="O715" s="1"/>
  <c r="N741"/>
  <c r="O741" s="1"/>
  <c r="N744"/>
  <c r="O744" s="1"/>
  <c r="N747"/>
  <c r="L749"/>
  <c r="N767"/>
  <c r="N776"/>
  <c r="O776" s="1"/>
  <c r="N792"/>
  <c r="O792" s="1"/>
  <c r="L797"/>
  <c r="N802"/>
  <c r="O802" s="1"/>
  <c r="N808"/>
  <c r="N817"/>
  <c r="N822"/>
  <c r="N824"/>
  <c r="N837"/>
  <c r="O837" s="1"/>
  <c r="N842"/>
  <c r="N844"/>
  <c r="N856"/>
  <c r="O856" s="1"/>
  <c r="N872"/>
  <c r="O872" s="1"/>
  <c r="N876"/>
  <c r="O876" s="1"/>
  <c r="N924"/>
  <c r="O924" s="1"/>
  <c r="N943"/>
  <c r="O943" s="1"/>
  <c r="N965"/>
  <c r="O965" s="1"/>
  <c r="N969"/>
  <c r="N971"/>
  <c r="O971" s="1"/>
  <c r="N976"/>
  <c r="O976" s="1"/>
  <c r="N985"/>
  <c r="O985" s="1"/>
  <c r="N960"/>
  <c r="O960" s="1"/>
  <c r="N1044"/>
  <c r="N1073"/>
  <c r="O1073" s="1"/>
  <c r="N1078"/>
  <c r="O1078" s="1"/>
  <c r="N1094"/>
  <c r="O1094" s="1"/>
  <c r="N1134"/>
  <c r="N1136"/>
  <c r="O1136" s="1"/>
  <c r="N1143"/>
  <c r="N1146"/>
  <c r="O1146" s="1"/>
  <c r="N1149"/>
  <c r="O1149" s="1"/>
  <c r="N1156"/>
  <c r="N1158"/>
  <c r="N1165"/>
  <c r="N1172"/>
  <c r="N1174"/>
  <c r="N1180"/>
  <c r="N1189"/>
  <c r="N1198"/>
  <c r="O1198" s="1"/>
  <c r="N1205"/>
  <c r="O1205" s="1"/>
  <c r="N1225"/>
  <c r="O1225" s="1"/>
  <c r="N1231"/>
  <c r="N1234"/>
  <c r="N1241"/>
  <c r="N1244"/>
  <c r="N1250"/>
  <c r="N1274"/>
  <c r="O1274" s="1"/>
  <c r="N1280"/>
  <c r="O1280" s="1"/>
  <c r="N1296"/>
  <c r="O1296" s="1"/>
  <c r="N1303"/>
  <c r="O1303" s="1"/>
  <c r="N1306"/>
  <c r="O1306" s="1"/>
  <c r="N1312"/>
  <c r="O1312" s="1"/>
  <c r="N1356"/>
  <c r="O1356" s="1"/>
  <c r="N1367"/>
  <c r="O1367" s="1"/>
  <c r="N1373"/>
  <c r="N1612"/>
  <c r="O1612" s="1"/>
  <c r="N1385"/>
  <c r="O1385" s="1"/>
  <c r="N1398"/>
  <c r="O1398" s="1"/>
  <c r="N1441"/>
  <c r="O1441" s="1"/>
  <c r="M1450"/>
  <c r="M1542"/>
  <c r="N1542" s="1"/>
  <c r="O1542" s="1"/>
  <c r="M1544"/>
  <c r="N1544" s="1"/>
  <c r="O1544" s="1"/>
  <c r="M1546"/>
  <c r="N1546" s="1"/>
  <c r="O1546" s="1"/>
  <c r="N1581"/>
  <c r="O1581" s="1"/>
  <c r="N1590"/>
  <c r="O1590" s="1"/>
  <c r="N1616"/>
  <c r="O1616" s="1"/>
  <c r="N1619"/>
  <c r="O1619" s="1"/>
  <c r="N1621"/>
  <c r="O1621" s="1"/>
  <c r="N1043"/>
  <c r="O1043" s="1"/>
  <c r="N1045"/>
  <c r="N1076"/>
  <c r="O1076" s="1"/>
  <c r="N1092"/>
  <c r="O1092" s="1"/>
  <c r="N1095"/>
  <c r="O1095" s="1"/>
  <c r="N1135"/>
  <c r="O1135" s="1"/>
  <c r="N1142"/>
  <c r="O1142" s="1"/>
  <c r="N1144"/>
  <c r="N1148"/>
  <c r="O1148" s="1"/>
  <c r="N1151"/>
  <c r="N1157"/>
  <c r="N1164"/>
  <c r="N1166"/>
  <c r="N1173"/>
  <c r="O1173" s="1"/>
  <c r="N1181"/>
  <c r="O1181" s="1"/>
  <c r="N1188"/>
  <c r="N1191"/>
  <c r="N1197"/>
  <c r="O1197" s="1"/>
  <c r="N1200"/>
  <c r="O1200" s="1"/>
  <c r="N1221"/>
  <c r="O1221" s="1"/>
  <c r="N1233"/>
  <c r="N1236"/>
  <c r="N1242"/>
  <c r="N1249"/>
  <c r="N1252"/>
  <c r="N1275"/>
  <c r="O1275" s="1"/>
  <c r="N1295"/>
  <c r="O1295" s="1"/>
  <c r="N1298"/>
  <c r="O1298" s="1"/>
  <c r="N1304"/>
  <c r="O1304" s="1"/>
  <c r="N1311"/>
  <c r="O1311" s="1"/>
  <c r="N1314"/>
  <c r="O1314" s="1"/>
  <c r="N1341"/>
  <c r="O1341" s="1"/>
  <c r="N1354"/>
  <c r="O1354" s="1"/>
  <c r="N1362"/>
  <c r="O1362" s="1"/>
  <c r="N1365"/>
  <c r="N1370"/>
  <c r="N1372"/>
  <c r="N1374"/>
  <c r="N1389"/>
  <c r="O1389" s="1"/>
  <c r="N1391"/>
  <c r="N1397"/>
  <c r="O1397" s="1"/>
  <c r="N1409"/>
  <c r="O1409" s="1"/>
  <c r="N1413"/>
  <c r="O1413" s="1"/>
  <c r="M1415"/>
  <c r="N1415" s="1"/>
  <c r="O1415" s="1"/>
  <c r="M1421"/>
  <c r="N1430"/>
  <c r="O1430" s="1"/>
  <c r="N1432"/>
  <c r="N1440"/>
  <c r="O1440" s="1"/>
  <c r="N1464"/>
  <c r="O1464" s="1"/>
  <c r="M1466"/>
  <c r="N1466" s="1"/>
  <c r="O1466" s="1"/>
  <c r="N1483"/>
  <c r="O1483" s="1"/>
  <c r="N1495"/>
  <c r="N1497"/>
  <c r="N1513"/>
  <c r="O1513" s="1"/>
  <c r="N1515"/>
  <c r="O1515" s="1"/>
  <c r="M1562"/>
  <c r="N1562" s="1"/>
  <c r="O1562" s="1"/>
  <c r="N1579"/>
  <c r="O1579" s="1"/>
  <c r="M1353"/>
  <c r="N1388"/>
  <c r="O1388" s="1"/>
  <c r="N1392"/>
  <c r="N1401"/>
  <c r="N1417"/>
  <c r="O1417" s="1"/>
  <c r="N1460"/>
  <c r="O1460" s="1"/>
  <c r="N1511"/>
  <c r="O1511" s="1"/>
  <c r="N1528"/>
  <c r="O1528" s="1"/>
  <c r="N1588"/>
  <c r="O1588" s="1"/>
  <c r="N1605"/>
  <c r="O1605" s="1"/>
  <c r="N185"/>
  <c r="N190"/>
  <c r="O189" s="1"/>
  <c r="M192"/>
  <c r="AA192" s="1"/>
  <c r="N196"/>
  <c r="N202"/>
  <c r="O202" s="1"/>
  <c r="N210"/>
  <c r="O210" s="1"/>
  <c r="N223"/>
  <c r="N253"/>
  <c r="O253" s="1"/>
  <c r="L100"/>
  <c r="N103"/>
  <c r="O103" s="1"/>
  <c r="M149"/>
  <c r="N206"/>
  <c r="N219"/>
  <c r="O219" s="1"/>
  <c r="N257"/>
  <c r="O257" s="1"/>
  <c r="L58"/>
  <c r="Z58" s="1"/>
  <c r="L200"/>
  <c r="L365"/>
  <c r="L636"/>
  <c r="L760"/>
  <c r="M758"/>
  <c r="M760"/>
  <c r="L298"/>
  <c r="M304"/>
  <c r="L363"/>
  <c r="N363" s="1"/>
  <c r="M364"/>
  <c r="L615"/>
  <c r="Z615" s="1"/>
  <c r="L635"/>
  <c r="M636"/>
  <c r="L651"/>
  <c r="N651" s="1"/>
  <c r="O651" s="1"/>
  <c r="L652"/>
  <c r="N652" s="1"/>
  <c r="O652" s="1"/>
  <c r="L669"/>
  <c r="N669" s="1"/>
  <c r="O669" s="1"/>
  <c r="L675"/>
  <c r="N675" s="1"/>
  <c r="O675" s="1"/>
  <c r="M679"/>
  <c r="N679" s="1"/>
  <c r="O679" s="1"/>
  <c r="L746"/>
  <c r="L758"/>
  <c r="L479"/>
  <c r="L658"/>
  <c r="N658" s="1"/>
  <c r="O658" s="1"/>
  <c r="L668"/>
  <c r="N668" s="1"/>
  <c r="O668" s="1"/>
  <c r="N728"/>
  <c r="L759"/>
  <c r="L781"/>
  <c r="N806"/>
  <c r="N863"/>
  <c r="O863" s="1"/>
  <c r="L361"/>
  <c r="N653"/>
  <c r="N663"/>
  <c r="O663" s="1"/>
  <c r="L667"/>
  <c r="N667" s="1"/>
  <c r="O667" s="1"/>
  <c r="N670"/>
  <c r="O670" s="1"/>
  <c r="N719"/>
  <c r="O719" s="1"/>
  <c r="L745"/>
  <c r="N745" s="1"/>
  <c r="O745" s="1"/>
  <c r="M759"/>
  <c r="N764"/>
  <c r="N772"/>
  <c r="N785"/>
  <c r="O785" s="1"/>
  <c r="N810"/>
  <c r="N887"/>
  <c r="O887" s="1"/>
  <c r="N870"/>
  <c r="O870" s="1"/>
  <c r="N881"/>
  <c r="N895"/>
  <c r="N874"/>
  <c r="O874" s="1"/>
  <c r="N888"/>
  <c r="O888" s="1"/>
  <c r="N903"/>
  <c r="O903" s="1"/>
  <c r="N911"/>
  <c r="O911" s="1"/>
  <c r="N940"/>
  <c r="O940" s="1"/>
  <c r="M1230"/>
  <c r="N1369"/>
  <c r="O1369" s="1"/>
  <c r="N1384"/>
  <c r="O1384" s="1"/>
  <c r="N1379"/>
  <c r="O1379" s="1"/>
  <c r="O1378" s="1"/>
  <c r="N1361"/>
  <c r="O1361" s="1"/>
  <c r="M1378"/>
  <c r="M1390"/>
  <c r="N1407"/>
  <c r="O1407" s="1"/>
  <c r="M1424"/>
  <c r="N1438"/>
  <c r="O1438" s="1"/>
  <c r="N1439"/>
  <c r="O1439" s="1"/>
  <c r="N1444"/>
  <c r="O1444" s="1"/>
  <c r="N1459"/>
  <c r="O1459" s="1"/>
  <c r="N1498"/>
  <c r="O1498" s="1"/>
  <c r="N1499"/>
  <c r="O1499" s="1"/>
  <c r="N1501"/>
  <c r="O1501" s="1"/>
  <c r="N1502"/>
  <c r="O1502" s="1"/>
  <c r="N1503"/>
  <c r="O1503" s="1"/>
  <c r="N1509"/>
  <c r="O1509" s="1"/>
  <c r="N1510"/>
  <c r="O1510" s="1"/>
  <c r="N1559"/>
  <c r="M1560"/>
  <c r="N1571"/>
  <c r="O1571" s="1"/>
  <c r="N1572"/>
  <c r="O1572" s="1"/>
  <c r="N1573"/>
  <c r="O1573" s="1"/>
  <c r="N1418"/>
  <c r="O1418" s="1"/>
  <c r="M1423"/>
  <c r="N1451"/>
  <c r="N1452"/>
  <c r="O1452" s="1"/>
  <c r="N1475"/>
  <c r="O1475" s="1"/>
  <c r="N1478"/>
  <c r="O1478" s="1"/>
  <c r="N1481"/>
  <c r="O1481" s="1"/>
  <c r="N1482"/>
  <c r="O1482" s="1"/>
  <c r="N1557"/>
  <c r="M1558"/>
  <c r="N1594"/>
  <c r="O1594" s="1"/>
  <c r="N1595"/>
  <c r="O1595" s="1"/>
  <c r="N1596"/>
  <c r="O1596" s="1"/>
  <c r="N1597"/>
  <c r="O1597" s="1"/>
  <c r="N1598"/>
  <c r="O1598" s="1"/>
  <c r="N1599"/>
  <c r="O1599" s="1"/>
  <c r="N1614"/>
  <c r="M1422"/>
  <c r="N857" i="1"/>
  <c r="O857"/>
  <c r="O1144" i="2" l="1"/>
  <c r="O1174"/>
  <c r="O1202"/>
  <c r="O1495"/>
  <c r="O1294"/>
  <c r="O879"/>
  <c r="O878" s="1"/>
  <c r="L1402"/>
  <c r="O1391"/>
  <c r="O1370"/>
  <c r="O1249"/>
  <c r="O1241"/>
  <c r="O273"/>
  <c r="N761"/>
  <c r="O761" s="1"/>
  <c r="O923"/>
  <c r="O1431"/>
  <c r="O1400"/>
  <c r="O1382"/>
  <c r="O1150"/>
  <c r="O1147" s="1"/>
  <c r="O1364"/>
  <c r="O1353" s="1"/>
  <c r="O862"/>
  <c r="O990"/>
  <c r="O1154"/>
  <c r="O1251"/>
  <c r="O1138"/>
  <c r="O1233"/>
  <c r="O1243"/>
  <c r="O1193"/>
  <c r="O1167"/>
  <c r="O1204"/>
  <c r="O1186"/>
  <c r="O1162"/>
  <c r="O977"/>
  <c r="O894"/>
  <c r="O883" s="1"/>
  <c r="O1190"/>
  <c r="O1176"/>
  <c r="O968"/>
  <c r="O1044"/>
  <c r="O941"/>
  <c r="O1035"/>
  <c r="O974"/>
  <c r="O1179"/>
  <c r="O1159"/>
  <c r="O1171"/>
  <c r="N1463"/>
  <c r="O1463" s="1"/>
  <c r="N638"/>
  <c r="O425"/>
  <c r="O414"/>
  <c r="O728"/>
  <c r="O147"/>
  <c r="O142" s="1"/>
  <c r="O32"/>
  <c r="O66"/>
  <c r="M1402"/>
  <c r="M860" s="1"/>
  <c r="N1147"/>
  <c r="N923"/>
  <c r="N878"/>
  <c r="N1423"/>
  <c r="N1232"/>
  <c r="N959"/>
  <c r="O1319"/>
  <c r="N1319"/>
  <c r="N1153"/>
  <c r="N1294"/>
  <c r="N1204"/>
  <c r="N883"/>
  <c r="N1193"/>
  <c r="N862"/>
  <c r="O1134"/>
  <c r="O1133" s="1"/>
  <c r="N1133"/>
  <c r="N941"/>
  <c r="O805"/>
  <c r="O601"/>
  <c r="O473"/>
  <c r="O368"/>
  <c r="O365" s="1"/>
  <c r="O653"/>
  <c r="O572"/>
  <c r="O506"/>
  <c r="O162"/>
  <c r="O86"/>
  <c r="N361"/>
  <c r="N635"/>
  <c r="O844"/>
  <c r="O638"/>
  <c r="O531"/>
  <c r="O475"/>
  <c r="O566"/>
  <c r="O488"/>
  <c r="O118"/>
  <c r="O164"/>
  <c r="O544"/>
  <c r="AB808"/>
  <c r="O808"/>
  <c r="AB816"/>
  <c r="O816"/>
  <c r="AB793"/>
  <c r="O793"/>
  <c r="AB578"/>
  <c r="O578"/>
  <c r="AB512"/>
  <c r="O512"/>
  <c r="AB467"/>
  <c r="O467"/>
  <c r="O328"/>
  <c r="O92"/>
  <c r="O841"/>
  <c r="O423"/>
  <c r="O504"/>
  <c r="AB444"/>
  <c r="O444"/>
  <c r="O312"/>
  <c r="O309" s="1"/>
  <c r="O222"/>
  <c r="O50"/>
  <c r="AB787"/>
  <c r="O787"/>
  <c r="AB619"/>
  <c r="O619"/>
  <c r="AB790"/>
  <c r="O790"/>
  <c r="O641"/>
  <c r="AB585"/>
  <c r="O585"/>
  <c r="O549"/>
  <c r="O499"/>
  <c r="AB470"/>
  <c r="O470"/>
  <c r="O492"/>
  <c r="AB447"/>
  <c r="O447"/>
  <c r="AB752"/>
  <c r="O752"/>
  <c r="AB631"/>
  <c r="O631"/>
  <c r="O389"/>
  <c r="AB820"/>
  <c r="O820"/>
  <c r="AB823"/>
  <c r="O823"/>
  <c r="AB813"/>
  <c r="O813"/>
  <c r="AB436"/>
  <c r="O436"/>
  <c r="N1230"/>
  <c r="O1231"/>
  <c r="O1230" s="1"/>
  <c r="AB824"/>
  <c r="O824"/>
  <c r="AB814"/>
  <c r="O814"/>
  <c r="O625"/>
  <c r="AB520"/>
  <c r="O520"/>
  <c r="AB385"/>
  <c r="O385"/>
  <c r="O660"/>
  <c r="AB616"/>
  <c r="O616"/>
  <c r="AB433"/>
  <c r="O433"/>
  <c r="AB818"/>
  <c r="O818"/>
  <c r="AB755"/>
  <c r="O755"/>
  <c r="O680"/>
  <c r="AB600"/>
  <c r="O600"/>
  <c r="O538"/>
  <c r="AB421"/>
  <c r="O421"/>
  <c r="O691"/>
  <c r="AB468"/>
  <c r="O468"/>
  <c r="AB826"/>
  <c r="O826"/>
  <c r="AB788"/>
  <c r="O788"/>
  <c r="O561"/>
  <c r="AB518"/>
  <c r="O518"/>
  <c r="AB445"/>
  <c r="O445"/>
  <c r="AB753"/>
  <c r="O753"/>
  <c r="AB383"/>
  <c r="O383"/>
  <c r="AB821"/>
  <c r="O821"/>
  <c r="AB811"/>
  <c r="O811"/>
  <c r="AB822"/>
  <c r="O822"/>
  <c r="AB809"/>
  <c r="O809"/>
  <c r="AB515"/>
  <c r="O515"/>
  <c r="AB419"/>
  <c r="O419"/>
  <c r="O523"/>
  <c r="O479"/>
  <c r="AB456"/>
  <c r="O456"/>
  <c r="AB798"/>
  <c r="O798"/>
  <c r="AB750"/>
  <c r="O750"/>
  <c r="AB592"/>
  <c r="O592"/>
  <c r="O536"/>
  <c r="O429"/>
  <c r="AB599"/>
  <c r="O599"/>
  <c r="AB588"/>
  <c r="O588"/>
  <c r="O527"/>
  <c r="AB460"/>
  <c r="O460"/>
  <c r="AB420"/>
  <c r="O420"/>
  <c r="AB386"/>
  <c r="O386"/>
  <c r="AB519"/>
  <c r="O519"/>
  <c r="O737"/>
  <c r="O557"/>
  <c r="AB510"/>
  <c r="O510"/>
  <c r="O477"/>
  <c r="AB463"/>
  <c r="O463"/>
  <c r="AB754"/>
  <c r="O754"/>
  <c r="AB819"/>
  <c r="O819"/>
  <c r="AB810"/>
  <c r="O810"/>
  <c r="AB817"/>
  <c r="O817"/>
  <c r="AB747"/>
  <c r="O747"/>
  <c r="AB594"/>
  <c r="O594"/>
  <c r="AB509"/>
  <c r="O509"/>
  <c r="AB434"/>
  <c r="O434"/>
  <c r="AB514"/>
  <c r="O514"/>
  <c r="AB384"/>
  <c r="O384"/>
  <c r="AB432"/>
  <c r="O432"/>
  <c r="O770"/>
  <c r="O609"/>
  <c r="O607" s="1"/>
  <c r="AB517"/>
  <c r="O517"/>
  <c r="AB387"/>
  <c r="O387"/>
  <c r="AB595"/>
  <c r="O595"/>
  <c r="AB586"/>
  <c r="O586"/>
  <c r="O553"/>
  <c r="AB516"/>
  <c r="O516"/>
  <c r="O496"/>
  <c r="AB452"/>
  <c r="O452"/>
  <c r="AB789"/>
  <c r="O789"/>
  <c r="AB513"/>
  <c r="O513"/>
  <c r="AB796"/>
  <c r="O796"/>
  <c r="O764"/>
  <c r="AB598"/>
  <c r="O598"/>
  <c r="AB511"/>
  <c r="O511"/>
  <c r="AB751"/>
  <c r="O751"/>
  <c r="AB633"/>
  <c r="O633"/>
  <c r="AB812"/>
  <c r="O812"/>
  <c r="AB437"/>
  <c r="O437"/>
  <c r="AB815"/>
  <c r="O815"/>
  <c r="AB438"/>
  <c r="O438"/>
  <c r="O396"/>
  <c r="O158"/>
  <c r="AB334"/>
  <c r="O334"/>
  <c r="O154"/>
  <c r="O258"/>
  <c r="O59"/>
  <c r="O207"/>
  <c r="O126"/>
  <c r="O150"/>
  <c r="O172"/>
  <c r="O71"/>
  <c r="AB345"/>
  <c r="O345"/>
  <c r="AB349"/>
  <c r="O349"/>
  <c r="O138"/>
  <c r="O137" s="1"/>
  <c r="O193"/>
  <c r="O120"/>
  <c r="O88"/>
  <c r="O131"/>
  <c r="O205"/>
  <c r="N98"/>
  <c r="O99"/>
  <c r="O98" s="1"/>
  <c r="O113"/>
  <c r="AB185"/>
  <c r="O185"/>
  <c r="AB197"/>
  <c r="O197"/>
  <c r="O108"/>
  <c r="AB196"/>
  <c r="O196"/>
  <c r="AB353"/>
  <c r="O353"/>
  <c r="AB342"/>
  <c r="O342"/>
  <c r="AB338"/>
  <c r="O338"/>
  <c r="O304"/>
  <c r="N96"/>
  <c r="O97"/>
  <c r="O96" s="1"/>
  <c r="O298"/>
  <c r="O270"/>
  <c r="AB199"/>
  <c r="O199"/>
  <c r="N56"/>
  <c r="O57"/>
  <c r="O56" s="1"/>
  <c r="O47"/>
  <c r="O46" s="1"/>
  <c r="O105"/>
  <c r="O62"/>
  <c r="AB321"/>
  <c r="O321"/>
  <c r="AB198"/>
  <c r="O198"/>
  <c r="O25"/>
  <c r="O24" s="1"/>
  <c r="O17"/>
  <c r="O16" s="1"/>
  <c r="O23"/>
  <c r="O22" s="1"/>
  <c r="AB33"/>
  <c r="AB44"/>
  <c r="AB41"/>
  <c r="O28"/>
  <c r="AB42"/>
  <c r="AB37"/>
  <c r="AB36"/>
  <c r="O36"/>
  <c r="AB32"/>
  <c r="O31"/>
  <c r="AB45"/>
  <c r="AA621"/>
  <c r="N797"/>
  <c r="Z797"/>
  <c r="N780"/>
  <c r="Z780"/>
  <c r="N757"/>
  <c r="Z757"/>
  <c r="N781"/>
  <c r="Z781"/>
  <c r="N748"/>
  <c r="Z748"/>
  <c r="N749"/>
  <c r="Z749"/>
  <c r="N746"/>
  <c r="Z746"/>
  <c r="N27"/>
  <c r="AB27" s="1"/>
  <c r="N1505"/>
  <c r="O1505" s="1"/>
  <c r="N1506"/>
  <c r="O1506" s="1"/>
  <c r="N521"/>
  <c r="M356"/>
  <c r="N1353"/>
  <c r="M620"/>
  <c r="AA620" s="1"/>
  <c r="N827"/>
  <c r="O827" s="1"/>
  <c r="N1618"/>
  <c r="O1618" s="1"/>
  <c r="M365"/>
  <c r="N364"/>
  <c r="N601"/>
  <c r="N362"/>
  <c r="N628"/>
  <c r="O628" s="1"/>
  <c r="N711"/>
  <c r="O711" s="1"/>
  <c r="N1425"/>
  <c r="N830"/>
  <c r="O830" s="1"/>
  <c r="N200"/>
  <c r="N706"/>
  <c r="N676"/>
  <c r="O676" s="1"/>
  <c r="N1589"/>
  <c r="O1589" s="1"/>
  <c r="N829"/>
  <c r="O829" s="1"/>
  <c r="N1414"/>
  <c r="O1414" s="1"/>
  <c r="N298"/>
  <c r="I297"/>
  <c r="I296" s="1"/>
  <c r="N783"/>
  <c r="N1448"/>
  <c r="N848"/>
  <c r="O848" s="1"/>
  <c r="N849"/>
  <c r="O849" s="1"/>
  <c r="N615"/>
  <c r="AB615" s="1"/>
  <c r="N707"/>
  <c r="N847"/>
  <c r="O847" s="1"/>
  <c r="N1530"/>
  <c r="O1530" s="1"/>
  <c r="N828"/>
  <c r="O828" s="1"/>
  <c r="N1613"/>
  <c r="O1613" s="1"/>
  <c r="N1378"/>
  <c r="N1411"/>
  <c r="O1411" s="1"/>
  <c r="N365"/>
  <c r="N360"/>
  <c r="N472"/>
  <c r="N479"/>
  <c r="N1447"/>
  <c r="N508"/>
  <c r="AB508" s="1"/>
  <c r="N431"/>
  <c r="AB431" s="1"/>
  <c r="N418"/>
  <c r="AB418" s="1"/>
  <c r="N1449"/>
  <c r="O1449" s="1"/>
  <c r="N1453"/>
  <c r="O1453" s="1"/>
  <c r="N304"/>
  <c r="N487"/>
  <c r="N309"/>
  <c r="N577"/>
  <c r="AB577" s="1"/>
  <c r="N1450"/>
  <c r="O1450" s="1"/>
  <c r="N759"/>
  <c r="N1382"/>
  <c r="N1620"/>
  <c r="O1620" s="1"/>
  <c r="N192"/>
  <c r="AB192" s="1"/>
  <c r="N58"/>
  <c r="AB58" s="1"/>
  <c r="N142"/>
  <c r="N100"/>
  <c r="N16"/>
  <c r="N149"/>
  <c r="N758"/>
  <c r="N137"/>
  <c r="N203"/>
  <c r="AB203" s="1"/>
  <c r="M15"/>
  <c r="M14" s="1"/>
  <c r="N46"/>
  <c r="N24"/>
  <c r="N784"/>
  <c r="O784" s="1"/>
  <c r="N1424"/>
  <c r="N689"/>
  <c r="N443"/>
  <c r="AB443" s="1"/>
  <c r="N782"/>
  <c r="O782" s="1"/>
  <c r="N1558"/>
  <c r="O1557" s="1"/>
  <c r="L15"/>
  <c r="L14" s="1"/>
  <c r="N1390"/>
  <c r="N688"/>
  <c r="N607"/>
  <c r="L861"/>
  <c r="N376"/>
  <c r="AB376" s="1"/>
  <c r="N318"/>
  <c r="AB318" s="1"/>
  <c r="N1421"/>
  <c r="N760"/>
  <c r="N166"/>
  <c r="AB166" s="1"/>
  <c r="N125"/>
  <c r="L356"/>
  <c r="L297" s="1"/>
  <c r="L620"/>
  <c r="Z620" s="1"/>
  <c r="N636"/>
  <c r="N1422"/>
  <c r="N1560"/>
  <c r="O1559" s="1"/>
  <c r="M861"/>
  <c r="N134" i="1"/>
  <c r="N36"/>
  <c r="O1447" i="2" l="1"/>
  <c r="O1421"/>
  <c r="O1232"/>
  <c r="O1390"/>
  <c r="O959"/>
  <c r="O1153"/>
  <c r="AB614"/>
  <c r="O487"/>
  <c r="O615"/>
  <c r="AF443"/>
  <c r="O472"/>
  <c r="AB377"/>
  <c r="AB378" s="1"/>
  <c r="AB576"/>
  <c r="O360"/>
  <c r="O356" s="1"/>
  <c r="AB193"/>
  <c r="AB430"/>
  <c r="AB507"/>
  <c r="O100"/>
  <c r="O521"/>
  <c r="O635"/>
  <c r="O166"/>
  <c r="O376"/>
  <c r="O688"/>
  <c r="O758"/>
  <c r="O706"/>
  <c r="AB746"/>
  <c r="O746"/>
  <c r="AB319"/>
  <c r="O443"/>
  <c r="O431"/>
  <c r="O577"/>
  <c r="AB783"/>
  <c r="O783"/>
  <c r="AB761"/>
  <c r="AB748"/>
  <c r="O748"/>
  <c r="AB781"/>
  <c r="O781"/>
  <c r="AB780"/>
  <c r="O780"/>
  <c r="O27"/>
  <c r="O203"/>
  <c r="AB749"/>
  <c r="O749"/>
  <c r="O318"/>
  <c r="O508"/>
  <c r="O418"/>
  <c r="AB757"/>
  <c r="O757"/>
  <c r="AB797"/>
  <c r="O797"/>
  <c r="O192"/>
  <c r="O58"/>
  <c r="O149"/>
  <c r="O125"/>
  <c r="AB28"/>
  <c r="Z621"/>
  <c r="N356"/>
  <c r="N297" s="1"/>
  <c r="M297"/>
  <c r="M296" s="1"/>
  <c r="N620"/>
  <c r="AB620" s="1"/>
  <c r="N15"/>
  <c r="N14" s="1"/>
  <c r="L296"/>
  <c r="N861"/>
  <c r="K661" i="1"/>
  <c r="K642"/>
  <c r="K382"/>
  <c r="K381"/>
  <c r="K366"/>
  <c r="O861" i="2" l="1"/>
  <c r="O620"/>
  <c r="O297"/>
  <c r="AB621"/>
  <c r="N296"/>
  <c r="D302" i="1"/>
  <c r="E302"/>
  <c r="O296" i="2" l="1"/>
  <c r="O394" i="1"/>
  <c r="K1341" l="1"/>
  <c r="N1341" s="1"/>
  <c r="K1340"/>
  <c r="N1340" s="1"/>
  <c r="K1339"/>
  <c r="N1339" s="1"/>
  <c r="K1338"/>
  <c r="N1338" s="1"/>
  <c r="P1337"/>
  <c r="K1337"/>
  <c r="O1336"/>
  <c r="N1336"/>
  <c r="O1335"/>
  <c r="N1335"/>
  <c r="O1334"/>
  <c r="N1334"/>
  <c r="K1332"/>
  <c r="N1333" s="1"/>
  <c r="O1331"/>
  <c r="N1331"/>
  <c r="O1330"/>
  <c r="N1330"/>
  <c r="O1329"/>
  <c r="N1329"/>
  <c r="K1328"/>
  <c r="O1328" s="1"/>
  <c r="K1327"/>
  <c r="O1327" s="1"/>
  <c r="K1326"/>
  <c r="O1326" s="1"/>
  <c r="K1325"/>
  <c r="O1325" s="1"/>
  <c r="K1324"/>
  <c r="O1324" s="1"/>
  <c r="K1323"/>
  <c r="O1323" s="1"/>
  <c r="O1322"/>
  <c r="N1322"/>
  <c r="O1321"/>
  <c r="N1321"/>
  <c r="K1320"/>
  <c r="O1320" s="1"/>
  <c r="O1319"/>
  <c r="N1319"/>
  <c r="O1318"/>
  <c r="N1318"/>
  <c r="O1317"/>
  <c r="N1317"/>
  <c r="O1316"/>
  <c r="N1316"/>
  <c r="O1315"/>
  <c r="N1315"/>
  <c r="O1314"/>
  <c r="N1314"/>
  <c r="O1313"/>
  <c r="N1313"/>
  <c r="O1312"/>
  <c r="N1312"/>
  <c r="O1311"/>
  <c r="N1311"/>
  <c r="K1310"/>
  <c r="N1310" s="1"/>
  <c r="K1309"/>
  <c r="N1309" s="1"/>
  <c r="K1308"/>
  <c r="N1308" s="1"/>
  <c r="O1307"/>
  <c r="N1307"/>
  <c r="O1306"/>
  <c r="N1306"/>
  <c r="K1305"/>
  <c r="K1304"/>
  <c r="O1303"/>
  <c r="N1303"/>
  <c r="K1301"/>
  <c r="O1302" s="1"/>
  <c r="K1299"/>
  <c r="O1299" s="1"/>
  <c r="O1298"/>
  <c r="N1298"/>
  <c r="K1297"/>
  <c r="K1296"/>
  <c r="K1295"/>
  <c r="K1294"/>
  <c r="K1293"/>
  <c r="O1292"/>
  <c r="N1292"/>
  <c r="K1291"/>
  <c r="O1291" s="1"/>
  <c r="O1290"/>
  <c r="N1290"/>
  <c r="O1289"/>
  <c r="N1289"/>
  <c r="O1288"/>
  <c r="N1288"/>
  <c r="O1287"/>
  <c r="N1287"/>
  <c r="P1287" s="1"/>
  <c r="O1286"/>
  <c r="N1286"/>
  <c r="O1285"/>
  <c r="N1285"/>
  <c r="O1284"/>
  <c r="N1284"/>
  <c r="O1283"/>
  <c r="N1283"/>
  <c r="O1282"/>
  <c r="N1282"/>
  <c r="K1281"/>
  <c r="O1281" s="1"/>
  <c r="K1280"/>
  <c r="N1280" s="1"/>
  <c r="P1279"/>
  <c r="K1279"/>
  <c r="P1278"/>
  <c r="K1278"/>
  <c r="P1277"/>
  <c r="K1277"/>
  <c r="P1276"/>
  <c r="K1276"/>
  <c r="K1275"/>
  <c r="N1275" s="1"/>
  <c r="K1274"/>
  <c r="O1274" s="1"/>
  <c r="K1273"/>
  <c r="K1272"/>
  <c r="N1272" s="1"/>
  <c r="K1271"/>
  <c r="N1271" s="1"/>
  <c r="O1270"/>
  <c r="N1270"/>
  <c r="O1269"/>
  <c r="N1269"/>
  <c r="O1268"/>
  <c r="N1268"/>
  <c r="K1267"/>
  <c r="O1267" s="1"/>
  <c r="O1266"/>
  <c r="N1266"/>
  <c r="O1265"/>
  <c r="N1265"/>
  <c r="K1264"/>
  <c r="N1264" s="1"/>
  <c r="K1263"/>
  <c r="K1262"/>
  <c r="N1262" s="1"/>
  <c r="K1261"/>
  <c r="O1261" s="1"/>
  <c r="O1260"/>
  <c r="N1260"/>
  <c r="K1259"/>
  <c r="K1258"/>
  <c r="O1257"/>
  <c r="N1257"/>
  <c r="O1256"/>
  <c r="N1256"/>
  <c r="P1256" s="1"/>
  <c r="K1255"/>
  <c r="N1255" s="1"/>
  <c r="O1254"/>
  <c r="N1254"/>
  <c r="K1253"/>
  <c r="O1252"/>
  <c r="N1252"/>
  <c r="O1251"/>
  <c r="N1251"/>
  <c r="K1250"/>
  <c r="O1250" s="1"/>
  <c r="O1249"/>
  <c r="N1249"/>
  <c r="O1248"/>
  <c r="N1248"/>
  <c r="K1247"/>
  <c r="N1247" s="1"/>
  <c r="K1245"/>
  <c r="N1246" s="1"/>
  <c r="K1244"/>
  <c r="K1242"/>
  <c r="N1243" s="1"/>
  <c r="O1241"/>
  <c r="N1241"/>
  <c r="K1240"/>
  <c r="N1240" s="1"/>
  <c r="O1239"/>
  <c r="N1239"/>
  <c r="O1238"/>
  <c r="N1238"/>
  <c r="O1237"/>
  <c r="N1237"/>
  <c r="O1236"/>
  <c r="N1236"/>
  <c r="K1235"/>
  <c r="N1235" s="1"/>
  <c r="K1234"/>
  <c r="N1234" s="1"/>
  <c r="O1233"/>
  <c r="N1233"/>
  <c r="O1232"/>
  <c r="N1232"/>
  <c r="K1231"/>
  <c r="K1226"/>
  <c r="O1228" s="1"/>
  <c r="O1225"/>
  <c r="N1225"/>
  <c r="O1224"/>
  <c r="N1224"/>
  <c r="O1223"/>
  <c r="N1223"/>
  <c r="K1222"/>
  <c r="O1222" s="1"/>
  <c r="O1221"/>
  <c r="N1221"/>
  <c r="K1220"/>
  <c r="K1219"/>
  <c r="O1218"/>
  <c r="N1218"/>
  <c r="K1217"/>
  <c r="O1217" s="1"/>
  <c r="O1216"/>
  <c r="N1216"/>
  <c r="O1215"/>
  <c r="N1215"/>
  <c r="O1214"/>
  <c r="N1214"/>
  <c r="O1213"/>
  <c r="N1213"/>
  <c r="O1211"/>
  <c r="N1211"/>
  <c r="O1210"/>
  <c r="N1210"/>
  <c r="O1209"/>
  <c r="N1209"/>
  <c r="O1208"/>
  <c r="N1208"/>
  <c r="O1207"/>
  <c r="N1207"/>
  <c r="O1206"/>
  <c r="N1206"/>
  <c r="O1205"/>
  <c r="N1205"/>
  <c r="O1204"/>
  <c r="N1204"/>
  <c r="O1203"/>
  <c r="N1203"/>
  <c r="O1202"/>
  <c r="N1202"/>
  <c r="O1201"/>
  <c r="N1201"/>
  <c r="K1200"/>
  <c r="O1199"/>
  <c r="N1199"/>
  <c r="O1198"/>
  <c r="N1198"/>
  <c r="O1197"/>
  <c r="N1197"/>
  <c r="O1196"/>
  <c r="N1196"/>
  <c r="O1195"/>
  <c r="N1195"/>
  <c r="O1194"/>
  <c r="N1194"/>
  <c r="O1193"/>
  <c r="N1193"/>
  <c r="K1192"/>
  <c r="O1191"/>
  <c r="N1191"/>
  <c r="O1190"/>
  <c r="N1190"/>
  <c r="O1189"/>
  <c r="O1188" s="1"/>
  <c r="N1189"/>
  <c r="K1188"/>
  <c r="O1187"/>
  <c r="N1187"/>
  <c r="O1186"/>
  <c r="N1186"/>
  <c r="O1185"/>
  <c r="N1185"/>
  <c r="O1184"/>
  <c r="N1184"/>
  <c r="O1183"/>
  <c r="N1183"/>
  <c r="O1182"/>
  <c r="N1182"/>
  <c r="O1181"/>
  <c r="N1181"/>
  <c r="O1180"/>
  <c r="N1180"/>
  <c r="O1179"/>
  <c r="N1179"/>
  <c r="O1178"/>
  <c r="N1178"/>
  <c r="O1177"/>
  <c r="N1177"/>
  <c r="O1176"/>
  <c r="N1176"/>
  <c r="O1175"/>
  <c r="N1175"/>
  <c r="O1174"/>
  <c r="N1174"/>
  <c r="O1173"/>
  <c r="N1173"/>
  <c r="O1172"/>
  <c r="N1172"/>
  <c r="O1171"/>
  <c r="N1171"/>
  <c r="O1170"/>
  <c r="N1170"/>
  <c r="O1169"/>
  <c r="N1169"/>
  <c r="O1168"/>
  <c r="N1168"/>
  <c r="O1167"/>
  <c r="N1167"/>
  <c r="O1166"/>
  <c r="N1166"/>
  <c r="O1165"/>
  <c r="N1165"/>
  <c r="K1164"/>
  <c r="O1163"/>
  <c r="N1163"/>
  <c r="O1162"/>
  <c r="N1162"/>
  <c r="O1161"/>
  <c r="N1161"/>
  <c r="O1160"/>
  <c r="N1160"/>
  <c r="O1159"/>
  <c r="N1159"/>
  <c r="K1158"/>
  <c r="O1157"/>
  <c r="N1157"/>
  <c r="O1156"/>
  <c r="N1156"/>
  <c r="O1155"/>
  <c r="N1155"/>
  <c r="O1154"/>
  <c r="N1154"/>
  <c r="O1153"/>
  <c r="N1153"/>
  <c r="O1152"/>
  <c r="N1152"/>
  <c r="O1151"/>
  <c r="N1151"/>
  <c r="O1150"/>
  <c r="N1150"/>
  <c r="O1149"/>
  <c r="N1149"/>
  <c r="O1148"/>
  <c r="N1148"/>
  <c r="O1147"/>
  <c r="N1147"/>
  <c r="O1146"/>
  <c r="N1146"/>
  <c r="O1145"/>
  <c r="N1145"/>
  <c r="O1144"/>
  <c r="N1144"/>
  <c r="O1143"/>
  <c r="N1143"/>
  <c r="O1142"/>
  <c r="N1142"/>
  <c r="O1141"/>
  <c r="N1141"/>
  <c r="O1140"/>
  <c r="N1140"/>
  <c r="O1139"/>
  <c r="N1139"/>
  <c r="O1138"/>
  <c r="N1138"/>
  <c r="O1137"/>
  <c r="N1137"/>
  <c r="O1136"/>
  <c r="N1136"/>
  <c r="O1135"/>
  <c r="N1135"/>
  <c r="O1134"/>
  <c r="N1134"/>
  <c r="K1133"/>
  <c r="O1132"/>
  <c r="N1132"/>
  <c r="O1131"/>
  <c r="N1131"/>
  <c r="O1130"/>
  <c r="N1130"/>
  <c r="O1129"/>
  <c r="N1129"/>
  <c r="O1128"/>
  <c r="N1128"/>
  <c r="O1127"/>
  <c r="N1127"/>
  <c r="O1126"/>
  <c r="N1126"/>
  <c r="O1125"/>
  <c r="N1125"/>
  <c r="O1124"/>
  <c r="N1124"/>
  <c r="O1123"/>
  <c r="N1123"/>
  <c r="O1122"/>
  <c r="N1122"/>
  <c r="O1121"/>
  <c r="N1121"/>
  <c r="O1120"/>
  <c r="N1120"/>
  <c r="O1119"/>
  <c r="N1119"/>
  <c r="O1118"/>
  <c r="N1118"/>
  <c r="O1117"/>
  <c r="N1117"/>
  <c r="O1116"/>
  <c r="N1116"/>
  <c r="O1115"/>
  <c r="N1115"/>
  <c r="O1114"/>
  <c r="N1114"/>
  <c r="P1114" s="1"/>
  <c r="O1113"/>
  <c r="N1113"/>
  <c r="O1112"/>
  <c r="N1112"/>
  <c r="P1112" s="1"/>
  <c r="O1111"/>
  <c r="N1111"/>
  <c r="O1110"/>
  <c r="N1110"/>
  <c r="P1110" s="1"/>
  <c r="O1109"/>
  <c r="N1109"/>
  <c r="O1108"/>
  <c r="N1108"/>
  <c r="P1108" s="1"/>
  <c r="O1107"/>
  <c r="N1107"/>
  <c r="O1106"/>
  <c r="N1106"/>
  <c r="P1106" s="1"/>
  <c r="O1105"/>
  <c r="N1105"/>
  <c r="K1104"/>
  <c r="O1103"/>
  <c r="O1102" s="1"/>
  <c r="N1103"/>
  <c r="K1102"/>
  <c r="O1101"/>
  <c r="N1101"/>
  <c r="O1100"/>
  <c r="N1100"/>
  <c r="O1099"/>
  <c r="N1099"/>
  <c r="P1099" s="1"/>
  <c r="O1098"/>
  <c r="N1098"/>
  <c r="O1097"/>
  <c r="N1097"/>
  <c r="P1097" s="1"/>
  <c r="O1096"/>
  <c r="N1096"/>
  <c r="O1095"/>
  <c r="N1095"/>
  <c r="P1095" s="1"/>
  <c r="O1094"/>
  <c r="N1094"/>
  <c r="K1093"/>
  <c r="O1092"/>
  <c r="N1092"/>
  <c r="O1091"/>
  <c r="N1091"/>
  <c r="O1090"/>
  <c r="N1090"/>
  <c r="O1089"/>
  <c r="N1089"/>
  <c r="O1088"/>
  <c r="N1088"/>
  <c r="O1087"/>
  <c r="N1087"/>
  <c r="O1086"/>
  <c r="N1086"/>
  <c r="O1085"/>
  <c r="N1085"/>
  <c r="O1084"/>
  <c r="N1084"/>
  <c r="O1083"/>
  <c r="N1083"/>
  <c r="K1082"/>
  <c r="O1081"/>
  <c r="N1081"/>
  <c r="O1080"/>
  <c r="N1080"/>
  <c r="P1080" s="1"/>
  <c r="O1079"/>
  <c r="N1079"/>
  <c r="O1078"/>
  <c r="N1078"/>
  <c r="P1078" s="1"/>
  <c r="O1077"/>
  <c r="N1077"/>
  <c r="O1076"/>
  <c r="N1076"/>
  <c r="P1076" s="1"/>
  <c r="O1075"/>
  <c r="N1075"/>
  <c r="O1074"/>
  <c r="N1074"/>
  <c r="P1074" s="1"/>
  <c r="O1073"/>
  <c r="N1073"/>
  <c r="O1072"/>
  <c r="N1072"/>
  <c r="P1072" s="1"/>
  <c r="O1071"/>
  <c r="N1071"/>
  <c r="O1070"/>
  <c r="N1070"/>
  <c r="P1070" s="1"/>
  <c r="O1069"/>
  <c r="N1069"/>
  <c r="O1068"/>
  <c r="N1068"/>
  <c r="P1068" s="1"/>
  <c r="O1067"/>
  <c r="N1067"/>
  <c r="O1066"/>
  <c r="N1066"/>
  <c r="P1066" s="1"/>
  <c r="O1065"/>
  <c r="N1065"/>
  <c r="O1064"/>
  <c r="N1064"/>
  <c r="P1064" s="1"/>
  <c r="O1063"/>
  <c r="N1063"/>
  <c r="O1062"/>
  <c r="N1062"/>
  <c r="P1062" s="1"/>
  <c r="O1061"/>
  <c r="N1061"/>
  <c r="O1060"/>
  <c r="N1060"/>
  <c r="P1060" s="1"/>
  <c r="O1059"/>
  <c r="N1059"/>
  <c r="O1058"/>
  <c r="N1058"/>
  <c r="P1058" s="1"/>
  <c r="O1057"/>
  <c r="N1057"/>
  <c r="O1056"/>
  <c r="N1056"/>
  <c r="P1056" s="1"/>
  <c r="O1055"/>
  <c r="N1055"/>
  <c r="O1054"/>
  <c r="N1054"/>
  <c r="P1054" s="1"/>
  <c r="O1053"/>
  <c r="N1053"/>
  <c r="O1052"/>
  <c r="N1052"/>
  <c r="P1052" s="1"/>
  <c r="O1051"/>
  <c r="N1051"/>
  <c r="O1050"/>
  <c r="N1050"/>
  <c r="P1050" s="1"/>
  <c r="O1049"/>
  <c r="N1049"/>
  <c r="O1048"/>
  <c r="N1048"/>
  <c r="P1048" s="1"/>
  <c r="O1047"/>
  <c r="N1047"/>
  <c r="O1046"/>
  <c r="N1046"/>
  <c r="P1046" s="1"/>
  <c r="O1045"/>
  <c r="N1045"/>
  <c r="O1044"/>
  <c r="N1044"/>
  <c r="O1043"/>
  <c r="N1043"/>
  <c r="O1042"/>
  <c r="N1042"/>
  <c r="K1041"/>
  <c r="O1040"/>
  <c r="N1040"/>
  <c r="O1039"/>
  <c r="N1039"/>
  <c r="O1038"/>
  <c r="N1038"/>
  <c r="O1037"/>
  <c r="N1037"/>
  <c r="O1036"/>
  <c r="N1036"/>
  <c r="K1035"/>
  <c r="O1034"/>
  <c r="N1034"/>
  <c r="O1033"/>
  <c r="N1033"/>
  <c r="P1033" s="1"/>
  <c r="O1032"/>
  <c r="N1032"/>
  <c r="O1031"/>
  <c r="N1031"/>
  <c r="O1030"/>
  <c r="N1030"/>
  <c r="O1029"/>
  <c r="N1029"/>
  <c r="O1028"/>
  <c r="N1028"/>
  <c r="O1027"/>
  <c r="N1027"/>
  <c r="P1027" s="1"/>
  <c r="O1026"/>
  <c r="N1026"/>
  <c r="O1025"/>
  <c r="N1025"/>
  <c r="P1025" s="1"/>
  <c r="O1024"/>
  <c r="N1024"/>
  <c r="O1023"/>
  <c r="N1023"/>
  <c r="P1023" s="1"/>
  <c r="O1022"/>
  <c r="N1022"/>
  <c r="K1021"/>
  <c r="O1020"/>
  <c r="N1020"/>
  <c r="O1019"/>
  <c r="N1019"/>
  <c r="O1018"/>
  <c r="N1018"/>
  <c r="O1017"/>
  <c r="N1017"/>
  <c r="O1016"/>
  <c r="N1016"/>
  <c r="O1015"/>
  <c r="N1015"/>
  <c r="O1014"/>
  <c r="N1014"/>
  <c r="O1013"/>
  <c r="N1013"/>
  <c r="O1012"/>
  <c r="N1012"/>
  <c r="O1011"/>
  <c r="N1011"/>
  <c r="O1010"/>
  <c r="N1010"/>
  <c r="O1009"/>
  <c r="N1009"/>
  <c r="O1008"/>
  <c r="N1008"/>
  <c r="O1007"/>
  <c r="N1007"/>
  <c r="O1006"/>
  <c r="N1006"/>
  <c r="O1005"/>
  <c r="N1005"/>
  <c r="O1004"/>
  <c r="N1004"/>
  <c r="O1003"/>
  <c r="N1003"/>
  <c r="O1002"/>
  <c r="N1002"/>
  <c r="O1001"/>
  <c r="N1001"/>
  <c r="O1000"/>
  <c r="N1000"/>
  <c r="O999"/>
  <c r="N999"/>
  <c r="O998"/>
  <c r="N998"/>
  <c r="O997"/>
  <c r="N997"/>
  <c r="O996"/>
  <c r="N996"/>
  <c r="O995"/>
  <c r="N995"/>
  <c r="O994"/>
  <c r="N994"/>
  <c r="O993"/>
  <c r="N993"/>
  <c r="O992"/>
  <c r="N992"/>
  <c r="O991"/>
  <c r="N991"/>
  <c r="O990"/>
  <c r="N990"/>
  <c r="O989"/>
  <c r="N989"/>
  <c r="O988"/>
  <c r="N988"/>
  <c r="O987"/>
  <c r="N987"/>
  <c r="O986"/>
  <c r="N986"/>
  <c r="O985"/>
  <c r="N985"/>
  <c r="O984"/>
  <c r="N984"/>
  <c r="O983"/>
  <c r="N983"/>
  <c r="O982"/>
  <c r="N982"/>
  <c r="O981"/>
  <c r="N981"/>
  <c r="O980"/>
  <c r="N980"/>
  <c r="O979"/>
  <c r="N979"/>
  <c r="O978"/>
  <c r="N978"/>
  <c r="O977"/>
  <c r="N977"/>
  <c r="O976"/>
  <c r="N976"/>
  <c r="O975"/>
  <c r="N975"/>
  <c r="O974"/>
  <c r="N974"/>
  <c r="O973"/>
  <c r="N973"/>
  <c r="O972"/>
  <c r="N972"/>
  <c r="O971"/>
  <c r="N971"/>
  <c r="O970"/>
  <c r="N970"/>
  <c r="O969"/>
  <c r="N969"/>
  <c r="O968"/>
  <c r="N968"/>
  <c r="O967"/>
  <c r="N967"/>
  <c r="O966"/>
  <c r="N966"/>
  <c r="O965"/>
  <c r="N965"/>
  <c r="O964"/>
  <c r="N964"/>
  <c r="O963"/>
  <c r="N963"/>
  <c r="O962"/>
  <c r="N962"/>
  <c r="O961"/>
  <c r="N961"/>
  <c r="O960"/>
  <c r="N960"/>
  <c r="O959"/>
  <c r="N959"/>
  <c r="O958"/>
  <c r="N958"/>
  <c r="O957"/>
  <c r="N957"/>
  <c r="O956"/>
  <c r="N956"/>
  <c r="O955"/>
  <c r="N955"/>
  <c r="O954"/>
  <c r="N954"/>
  <c r="O953"/>
  <c r="N953"/>
  <c r="O952"/>
  <c r="N952"/>
  <c r="O951"/>
  <c r="N951"/>
  <c r="O950"/>
  <c r="N950"/>
  <c r="O949"/>
  <c r="N949"/>
  <c r="O948"/>
  <c r="N948"/>
  <c r="O947"/>
  <c r="N947"/>
  <c r="O946"/>
  <c r="N946"/>
  <c r="O945"/>
  <c r="N945"/>
  <c r="O944"/>
  <c r="N944"/>
  <c r="K943"/>
  <c r="O942"/>
  <c r="N942"/>
  <c r="O941"/>
  <c r="N941"/>
  <c r="O940"/>
  <c r="N940"/>
  <c r="O939"/>
  <c r="N939"/>
  <c r="O938"/>
  <c r="N938"/>
  <c r="O937"/>
  <c r="N937"/>
  <c r="O936"/>
  <c r="N936"/>
  <c r="O935"/>
  <c r="N935"/>
  <c r="O934"/>
  <c r="N934"/>
  <c r="O933"/>
  <c r="N933"/>
  <c r="O932"/>
  <c r="N932"/>
  <c r="O931"/>
  <c r="N931"/>
  <c r="O930"/>
  <c r="N930"/>
  <c r="O929"/>
  <c r="N929"/>
  <c r="O928"/>
  <c r="N928"/>
  <c r="O927"/>
  <c r="N927"/>
  <c r="K926"/>
  <c r="O925"/>
  <c r="N925"/>
  <c r="O924"/>
  <c r="N924"/>
  <c r="O923"/>
  <c r="N923"/>
  <c r="O922"/>
  <c r="N922"/>
  <c r="O921"/>
  <c r="N921"/>
  <c r="K920"/>
  <c r="O919"/>
  <c r="N919"/>
  <c r="O918"/>
  <c r="N918"/>
  <c r="O917"/>
  <c r="N917"/>
  <c r="O916"/>
  <c r="N916"/>
  <c r="O915"/>
  <c r="N915"/>
  <c r="O914"/>
  <c r="N914"/>
  <c r="O913"/>
  <c r="N913"/>
  <c r="O912"/>
  <c r="N912"/>
  <c r="O911"/>
  <c r="N911"/>
  <c r="O910"/>
  <c r="N910"/>
  <c r="O909"/>
  <c r="N909"/>
  <c r="O908"/>
  <c r="N908"/>
  <c r="O907"/>
  <c r="N907"/>
  <c r="O906"/>
  <c r="N906"/>
  <c r="O905"/>
  <c r="N905"/>
  <c r="O904"/>
  <c r="N904"/>
  <c r="O903"/>
  <c r="N903"/>
  <c r="O902"/>
  <c r="O901" s="1"/>
  <c r="N902"/>
  <c r="K901"/>
  <c r="O900"/>
  <c r="N900"/>
  <c r="O899"/>
  <c r="N899"/>
  <c r="O898"/>
  <c r="N898"/>
  <c r="O897"/>
  <c r="N897"/>
  <c r="K896"/>
  <c r="O895"/>
  <c r="N895"/>
  <c r="O894"/>
  <c r="N894"/>
  <c r="O893"/>
  <c r="N893"/>
  <c r="O892"/>
  <c r="N892"/>
  <c r="O891"/>
  <c r="N891"/>
  <c r="O890"/>
  <c r="N890"/>
  <c r="O889"/>
  <c r="N889"/>
  <c r="P889" s="1"/>
  <c r="O888"/>
  <c r="N888"/>
  <c r="O887"/>
  <c r="N887"/>
  <c r="P887" s="1"/>
  <c r="O886"/>
  <c r="N886"/>
  <c r="O885"/>
  <c r="N885"/>
  <c r="P885" s="1"/>
  <c r="O884"/>
  <c r="N884"/>
  <c r="O883"/>
  <c r="N883"/>
  <c r="P883" s="1"/>
  <c r="O882"/>
  <c r="N882"/>
  <c r="O881"/>
  <c r="N881"/>
  <c r="P881" s="1"/>
  <c r="K880"/>
  <c r="E878"/>
  <c r="D878"/>
  <c r="O876"/>
  <c r="N876"/>
  <c r="O875"/>
  <c r="N875"/>
  <c r="O874"/>
  <c r="N874"/>
  <c r="O873"/>
  <c r="N873"/>
  <c r="O872"/>
  <c r="N872"/>
  <c r="O871"/>
  <c r="N871"/>
  <c r="O870"/>
  <c r="N870"/>
  <c r="O869"/>
  <c r="N869"/>
  <c r="O868"/>
  <c r="N868"/>
  <c r="K867"/>
  <c r="O867" s="1"/>
  <c r="K866"/>
  <c r="O866" s="1"/>
  <c r="K865"/>
  <c r="O865" s="1"/>
  <c r="K864"/>
  <c r="O864" s="1"/>
  <c r="O863"/>
  <c r="N863"/>
  <c r="O862"/>
  <c r="N862"/>
  <c r="O861"/>
  <c r="N861"/>
  <c r="O860"/>
  <c r="N860"/>
  <c r="O859"/>
  <c r="N859"/>
  <c r="O858"/>
  <c r="N858"/>
  <c r="P857"/>
  <c r="O856"/>
  <c r="N856"/>
  <c r="O855"/>
  <c r="N855"/>
  <c r="O854"/>
  <c r="N854"/>
  <c r="O853"/>
  <c r="N853"/>
  <c r="O852"/>
  <c r="N852"/>
  <c r="O851"/>
  <c r="N851"/>
  <c r="O850"/>
  <c r="N850"/>
  <c r="O849"/>
  <c r="N849"/>
  <c r="O848"/>
  <c r="N848"/>
  <c r="K847"/>
  <c r="N847" s="1"/>
  <c r="K846"/>
  <c r="N846" s="1"/>
  <c r="K845"/>
  <c r="N845" s="1"/>
  <c r="K844"/>
  <c r="N844" s="1"/>
  <c r="O843"/>
  <c r="N843"/>
  <c r="O842"/>
  <c r="N842"/>
  <c r="O841"/>
  <c r="N841"/>
  <c r="O840"/>
  <c r="N840"/>
  <c r="O839"/>
  <c r="N839"/>
  <c r="O838"/>
  <c r="N838"/>
  <c r="O837"/>
  <c r="N837"/>
  <c r="O836"/>
  <c r="N836"/>
  <c r="O835"/>
  <c r="N835"/>
  <c r="O834"/>
  <c r="N834"/>
  <c r="O833"/>
  <c r="N833"/>
  <c r="O832"/>
  <c r="N832"/>
  <c r="O831"/>
  <c r="N831"/>
  <c r="O830"/>
  <c r="N830"/>
  <c r="O829"/>
  <c r="N829"/>
  <c r="O828"/>
  <c r="N828"/>
  <c r="O827"/>
  <c r="N827"/>
  <c r="O826"/>
  <c r="N826"/>
  <c r="O825"/>
  <c r="N825"/>
  <c r="O824"/>
  <c r="N824"/>
  <c r="P824" s="1"/>
  <c r="O823"/>
  <c r="N823"/>
  <c r="O822"/>
  <c r="N822"/>
  <c r="P822" s="1"/>
  <c r="O821"/>
  <c r="N821"/>
  <c r="O820"/>
  <c r="N820"/>
  <c r="P820" s="1"/>
  <c r="O819"/>
  <c r="N819"/>
  <c r="O818"/>
  <c r="N818"/>
  <c r="O817"/>
  <c r="N817"/>
  <c r="O816"/>
  <c r="N816"/>
  <c r="P816" s="1"/>
  <c r="O815"/>
  <c r="N815"/>
  <c r="K814"/>
  <c r="O813"/>
  <c r="N813"/>
  <c r="O812"/>
  <c r="N812"/>
  <c r="O811"/>
  <c r="N811"/>
  <c r="O810"/>
  <c r="N810"/>
  <c r="O809"/>
  <c r="N809"/>
  <c r="O808"/>
  <c r="N808"/>
  <c r="O807"/>
  <c r="N807"/>
  <c r="O806"/>
  <c r="N806"/>
  <c r="O805"/>
  <c r="N805"/>
  <c r="O804"/>
  <c r="N804"/>
  <c r="O803"/>
  <c r="N803"/>
  <c r="O802"/>
  <c r="N802"/>
  <c r="K801"/>
  <c r="O801" s="1"/>
  <c r="K800"/>
  <c r="O800" s="1"/>
  <c r="K799"/>
  <c r="N799" s="1"/>
  <c r="K798"/>
  <c r="K797"/>
  <c r="O796"/>
  <c r="N796"/>
  <c r="O795"/>
  <c r="N795"/>
  <c r="P795" s="1"/>
  <c r="O794"/>
  <c r="N794"/>
  <c r="O793"/>
  <c r="N793"/>
  <c r="O792"/>
  <c r="N792"/>
  <c r="O791"/>
  <c r="N791"/>
  <c r="P791" s="1"/>
  <c r="O790"/>
  <c r="N790"/>
  <c r="O789"/>
  <c r="N789"/>
  <c r="P789" s="1"/>
  <c r="O788"/>
  <c r="N788"/>
  <c r="O787"/>
  <c r="N787"/>
  <c r="O786"/>
  <c r="N786"/>
  <c r="O785"/>
  <c r="N785"/>
  <c r="O784"/>
  <c r="N784"/>
  <c r="O783"/>
  <c r="N783"/>
  <c r="P783" s="1"/>
  <c r="O782"/>
  <c r="N782"/>
  <c r="O781"/>
  <c r="N781"/>
  <c r="P781" s="1"/>
  <c r="O780"/>
  <c r="N780"/>
  <c r="O779"/>
  <c r="N779"/>
  <c r="P779" s="1"/>
  <c r="K778"/>
  <c r="K775"/>
  <c r="O777" s="1"/>
  <c r="K774"/>
  <c r="O773"/>
  <c r="N773"/>
  <c r="O772"/>
  <c r="N772"/>
  <c r="O771"/>
  <c r="P771" s="1"/>
  <c r="N771"/>
  <c r="O770"/>
  <c r="N770"/>
  <c r="O769"/>
  <c r="N769"/>
  <c r="O768"/>
  <c r="N768"/>
  <c r="K767"/>
  <c r="O767" s="1"/>
  <c r="K766"/>
  <c r="N766" s="1"/>
  <c r="O765"/>
  <c r="N765"/>
  <c r="O764"/>
  <c r="N764"/>
  <c r="K763"/>
  <c r="K762"/>
  <c r="O761"/>
  <c r="N761"/>
  <c r="O760"/>
  <c r="N760"/>
  <c r="O759"/>
  <c r="N759"/>
  <c r="O758"/>
  <c r="N758"/>
  <c r="O757"/>
  <c r="N757"/>
  <c r="O756"/>
  <c r="N756"/>
  <c r="O755"/>
  <c r="N755"/>
  <c r="O754"/>
  <c r="N754"/>
  <c r="O753"/>
  <c r="N753"/>
  <c r="O752"/>
  <c r="N752"/>
  <c r="K751"/>
  <c r="O750"/>
  <c r="N750"/>
  <c r="O749"/>
  <c r="N749"/>
  <c r="O748"/>
  <c r="N748"/>
  <c r="P748" s="1"/>
  <c r="O747"/>
  <c r="N747"/>
  <c r="O746"/>
  <c r="N746"/>
  <c r="O745"/>
  <c r="N745"/>
  <c r="O744"/>
  <c r="N744"/>
  <c r="O743"/>
  <c r="N743"/>
  <c r="O742"/>
  <c r="N742"/>
  <c r="K741"/>
  <c r="N741" s="1"/>
  <c r="O740"/>
  <c r="N740"/>
  <c r="O739"/>
  <c r="N739"/>
  <c r="O738"/>
  <c r="N738"/>
  <c r="O737"/>
  <c r="N737"/>
  <c r="O736"/>
  <c r="N736"/>
  <c r="O735"/>
  <c r="N735"/>
  <c r="O734"/>
  <c r="N734"/>
  <c r="O733"/>
  <c r="N733"/>
  <c r="O732"/>
  <c r="N732"/>
  <c r="O731"/>
  <c r="N731"/>
  <c r="O730"/>
  <c r="N730"/>
  <c r="O729"/>
  <c r="N729"/>
  <c r="K728"/>
  <c r="O727"/>
  <c r="N727"/>
  <c r="O726"/>
  <c r="N726"/>
  <c r="O725"/>
  <c r="N725"/>
  <c r="K723"/>
  <c r="N724" s="1"/>
  <c r="O722"/>
  <c r="N722"/>
  <c r="K721"/>
  <c r="O721" s="1"/>
  <c r="O720"/>
  <c r="N720"/>
  <c r="O719"/>
  <c r="N719"/>
  <c r="O718"/>
  <c r="N718"/>
  <c r="O717"/>
  <c r="N717"/>
  <c r="O716"/>
  <c r="N716"/>
  <c r="O715"/>
  <c r="N715"/>
  <c r="O714"/>
  <c r="N714"/>
  <c r="O713"/>
  <c r="N713"/>
  <c r="O712"/>
  <c r="N712"/>
  <c r="O711"/>
  <c r="N711"/>
  <c r="O710"/>
  <c r="N710"/>
  <c r="O709"/>
  <c r="N709"/>
  <c r="O708"/>
  <c r="N708"/>
  <c r="K706"/>
  <c r="N707" s="1"/>
  <c r="O705"/>
  <c r="N705"/>
  <c r="K704"/>
  <c r="O704" s="1"/>
  <c r="O703"/>
  <c r="N703"/>
  <c r="O702"/>
  <c r="N702"/>
  <c r="O701"/>
  <c r="N701"/>
  <c r="O700"/>
  <c r="N700"/>
  <c r="O699"/>
  <c r="N699"/>
  <c r="O698"/>
  <c r="N698"/>
  <c r="K697"/>
  <c r="N697" s="1"/>
  <c r="O696"/>
  <c r="N696"/>
  <c r="O695"/>
  <c r="N695"/>
  <c r="K694"/>
  <c r="O694" s="1"/>
  <c r="K693"/>
  <c r="O693" s="1"/>
  <c r="O692"/>
  <c r="N692"/>
  <c r="O691"/>
  <c r="N691"/>
  <c r="O690"/>
  <c r="N690"/>
  <c r="O689"/>
  <c r="N689"/>
  <c r="O688"/>
  <c r="N688"/>
  <c r="K687"/>
  <c r="K686"/>
  <c r="K685"/>
  <c r="O684"/>
  <c r="N684"/>
  <c r="O683"/>
  <c r="N683"/>
  <c r="O682"/>
  <c r="N682"/>
  <c r="P682" s="1"/>
  <c r="O681"/>
  <c r="N681"/>
  <c r="O680"/>
  <c r="N680"/>
  <c r="O679"/>
  <c r="N679"/>
  <c r="O678"/>
  <c r="N678"/>
  <c r="O677"/>
  <c r="N677"/>
  <c r="K676"/>
  <c r="O675"/>
  <c r="N675"/>
  <c r="K674"/>
  <c r="O674" s="1"/>
  <c r="O673"/>
  <c r="N673"/>
  <c r="O672"/>
  <c r="N672"/>
  <c r="O671"/>
  <c r="N671"/>
  <c r="P671" s="1"/>
  <c r="K670"/>
  <c r="K669"/>
  <c r="O668"/>
  <c r="N668"/>
  <c r="O667"/>
  <c r="N667"/>
  <c r="O666"/>
  <c r="N666"/>
  <c r="O665"/>
  <c r="N665"/>
  <c r="O662"/>
  <c r="O661"/>
  <c r="N661"/>
  <c r="O663"/>
  <c r="O660"/>
  <c r="N660"/>
  <c r="O659"/>
  <c r="N659"/>
  <c r="O658"/>
  <c r="N658"/>
  <c r="O657"/>
  <c r="N657"/>
  <c r="O656"/>
  <c r="N656"/>
  <c r="O655"/>
  <c r="N655"/>
  <c r="O654"/>
  <c r="N654"/>
  <c r="K652"/>
  <c r="K651"/>
  <c r="K649"/>
  <c r="N650" s="1"/>
  <c r="O648"/>
  <c r="N648"/>
  <c r="O647"/>
  <c r="N647"/>
  <c r="O646"/>
  <c r="N646"/>
  <c r="O645"/>
  <c r="N645"/>
  <c r="O644"/>
  <c r="N644"/>
  <c r="O643"/>
  <c r="N643"/>
  <c r="O642"/>
  <c r="O641"/>
  <c r="N641"/>
  <c r="O640"/>
  <c r="N640"/>
  <c r="O639"/>
  <c r="N639"/>
  <c r="L639"/>
  <c r="O638"/>
  <c r="N638"/>
  <c r="O637"/>
  <c r="N637"/>
  <c r="O636"/>
  <c r="N636"/>
  <c r="O635"/>
  <c r="N635"/>
  <c r="O633"/>
  <c r="N633"/>
  <c r="O632"/>
  <c r="N632"/>
  <c r="O631"/>
  <c r="N631"/>
  <c r="O630"/>
  <c r="N630"/>
  <c r="K629"/>
  <c r="O628"/>
  <c r="N628"/>
  <c r="O627"/>
  <c r="N627"/>
  <c r="O626"/>
  <c r="N626"/>
  <c r="O625"/>
  <c r="N625"/>
  <c r="O624"/>
  <c r="N624"/>
  <c r="O623"/>
  <c r="N623"/>
  <c r="O622"/>
  <c r="N622"/>
  <c r="K621"/>
  <c r="O620"/>
  <c r="N620"/>
  <c r="O619"/>
  <c r="N619"/>
  <c r="O618"/>
  <c r="N618"/>
  <c r="O617"/>
  <c r="N617"/>
  <c r="O616"/>
  <c r="N616"/>
  <c r="K615"/>
  <c r="O614"/>
  <c r="N614"/>
  <c r="O613"/>
  <c r="N613"/>
  <c r="O612"/>
  <c r="N612"/>
  <c r="O611"/>
  <c r="N611"/>
  <c r="O610"/>
  <c r="N610"/>
  <c r="O609"/>
  <c r="N609"/>
  <c r="O608"/>
  <c r="N608"/>
  <c r="O607"/>
  <c r="N607"/>
  <c r="O606"/>
  <c r="N606"/>
  <c r="O605"/>
  <c r="N605"/>
  <c r="O604"/>
  <c r="N604"/>
  <c r="O603"/>
  <c r="N603"/>
  <c r="O602"/>
  <c r="N602"/>
  <c r="O601"/>
  <c r="N601"/>
  <c r="O600"/>
  <c r="N600"/>
  <c r="O599"/>
  <c r="N599"/>
  <c r="O598"/>
  <c r="N598"/>
  <c r="O597"/>
  <c r="N597"/>
  <c r="O596"/>
  <c r="N596"/>
  <c r="O595"/>
  <c r="N595"/>
  <c r="O594"/>
  <c r="N594"/>
  <c r="O593"/>
  <c r="N593"/>
  <c r="O592"/>
  <c r="N592"/>
  <c r="O591"/>
  <c r="N591"/>
  <c r="O590"/>
  <c r="N590"/>
  <c r="O589"/>
  <c r="N589"/>
  <c r="K588"/>
  <c r="O587"/>
  <c r="N587"/>
  <c r="O586"/>
  <c r="N586"/>
  <c r="O585"/>
  <c r="N585"/>
  <c r="O584"/>
  <c r="N584"/>
  <c r="O583"/>
  <c r="N583"/>
  <c r="O582"/>
  <c r="N582"/>
  <c r="O581"/>
  <c r="N581"/>
  <c r="O580"/>
  <c r="N580"/>
  <c r="O579"/>
  <c r="N579"/>
  <c r="O578"/>
  <c r="N578"/>
  <c r="O577"/>
  <c r="N577"/>
  <c r="O576"/>
  <c r="N576"/>
  <c r="O575"/>
  <c r="N575"/>
  <c r="O574"/>
  <c r="N574"/>
  <c r="O573"/>
  <c r="N573"/>
  <c r="O572"/>
  <c r="N572"/>
  <c r="O571"/>
  <c r="N571"/>
  <c r="O570"/>
  <c r="N570"/>
  <c r="O569"/>
  <c r="N569"/>
  <c r="O568"/>
  <c r="N568"/>
  <c r="O567"/>
  <c r="N567"/>
  <c r="O566"/>
  <c r="N566"/>
  <c r="O565"/>
  <c r="N565"/>
  <c r="O564"/>
  <c r="N564"/>
  <c r="O563"/>
  <c r="N563"/>
  <c r="O562"/>
  <c r="N562"/>
  <c r="O561"/>
  <c r="N561"/>
  <c r="O560"/>
  <c r="N560"/>
  <c r="O559"/>
  <c r="N559"/>
  <c r="O558"/>
  <c r="N558"/>
  <c r="O557"/>
  <c r="N557"/>
  <c r="O556"/>
  <c r="N556"/>
  <c r="N555"/>
  <c r="P555" s="1"/>
  <c r="O554"/>
  <c r="N554"/>
  <c r="O553"/>
  <c r="N553"/>
  <c r="O552"/>
  <c r="N552"/>
  <c r="O551"/>
  <c r="N551"/>
  <c r="O550"/>
  <c r="N550"/>
  <c r="O549"/>
  <c r="N549"/>
  <c r="O548"/>
  <c r="N548"/>
  <c r="O547"/>
  <c r="N547"/>
  <c r="O546"/>
  <c r="N546"/>
  <c r="O545"/>
  <c r="N545"/>
  <c r="O544"/>
  <c r="N544"/>
  <c r="O543"/>
  <c r="N543"/>
  <c r="O542"/>
  <c r="N542"/>
  <c r="O541"/>
  <c r="N541"/>
  <c r="O540"/>
  <c r="N540"/>
  <c r="O539"/>
  <c r="N539"/>
  <c r="O538"/>
  <c r="N538"/>
  <c r="O537"/>
  <c r="N537"/>
  <c r="O536"/>
  <c r="N536"/>
  <c r="O535"/>
  <c r="N535"/>
  <c r="O534"/>
  <c r="N534"/>
  <c r="O533"/>
  <c r="N533"/>
  <c r="K532"/>
  <c r="O531"/>
  <c r="N531"/>
  <c r="O530"/>
  <c r="N530"/>
  <c r="O529"/>
  <c r="N529"/>
  <c r="O528"/>
  <c r="N528"/>
  <c r="O527"/>
  <c r="N527"/>
  <c r="O526"/>
  <c r="N526"/>
  <c r="O525"/>
  <c r="N525"/>
  <c r="O524"/>
  <c r="N524"/>
  <c r="O523"/>
  <c r="N523"/>
  <c r="O522"/>
  <c r="N522"/>
  <c r="O521"/>
  <c r="N521"/>
  <c r="O520"/>
  <c r="N520"/>
  <c r="K519"/>
  <c r="O518"/>
  <c r="N518"/>
  <c r="O517"/>
  <c r="N517"/>
  <c r="P517" s="1"/>
  <c r="O516"/>
  <c r="N516"/>
  <c r="O515"/>
  <c r="N515"/>
  <c r="O514"/>
  <c r="N514"/>
  <c r="O513"/>
  <c r="N513"/>
  <c r="O512"/>
  <c r="N512"/>
  <c r="O511"/>
  <c r="N511"/>
  <c r="O510"/>
  <c r="N510"/>
  <c r="O509"/>
  <c r="N509"/>
  <c r="O508"/>
  <c r="N508"/>
  <c r="O507"/>
  <c r="N507"/>
  <c r="O506"/>
  <c r="N506"/>
  <c r="O505"/>
  <c r="N505"/>
  <c r="O504"/>
  <c r="N504"/>
  <c r="O503"/>
  <c r="N503"/>
  <c r="O502"/>
  <c r="N502"/>
  <c r="O501"/>
  <c r="N501"/>
  <c r="O500"/>
  <c r="N500"/>
  <c r="O499"/>
  <c r="O498" s="1"/>
  <c r="N499"/>
  <c r="N498" s="1"/>
  <c r="K498"/>
  <c r="O497"/>
  <c r="N497"/>
  <c r="P497" s="1"/>
  <c r="O496"/>
  <c r="N496"/>
  <c r="O495"/>
  <c r="N495"/>
  <c r="O494"/>
  <c r="N494"/>
  <c r="O493"/>
  <c r="N493"/>
  <c r="O492"/>
  <c r="N492"/>
  <c r="O491"/>
  <c r="N491"/>
  <c r="K490"/>
  <c r="O489"/>
  <c r="N489"/>
  <c r="O488"/>
  <c r="N488"/>
  <c r="O487"/>
  <c r="N487"/>
  <c r="O486"/>
  <c r="N486"/>
  <c r="O485"/>
  <c r="N485"/>
  <c r="O484"/>
  <c r="O483" s="1"/>
  <c r="N484"/>
  <c r="N483" s="1"/>
  <c r="K483"/>
  <c r="O482"/>
  <c r="N482"/>
  <c r="O481"/>
  <c r="N481"/>
  <c r="O480"/>
  <c r="N480"/>
  <c r="O479"/>
  <c r="N479"/>
  <c r="O478"/>
  <c r="N478"/>
  <c r="P478" s="1"/>
  <c r="O477"/>
  <c r="N477"/>
  <c r="O476"/>
  <c r="N476"/>
  <c r="O475"/>
  <c r="N475"/>
  <c r="O474"/>
  <c r="N474"/>
  <c r="O473"/>
  <c r="N473"/>
  <c r="O472"/>
  <c r="N472"/>
  <c r="O471"/>
  <c r="N471"/>
  <c r="O470"/>
  <c r="N470"/>
  <c r="O469"/>
  <c r="N469"/>
  <c r="O468"/>
  <c r="N468"/>
  <c r="O467"/>
  <c r="N467"/>
  <c r="O466"/>
  <c r="N466"/>
  <c r="O465"/>
  <c r="N465"/>
  <c r="O464"/>
  <c r="N464"/>
  <c r="P464" s="1"/>
  <c r="O463"/>
  <c r="N463"/>
  <c r="O462"/>
  <c r="N462"/>
  <c r="P462" s="1"/>
  <c r="O461"/>
  <c r="N461"/>
  <c r="O460"/>
  <c r="N460"/>
  <c r="P460" s="1"/>
  <c r="O459"/>
  <c r="N459"/>
  <c r="O458"/>
  <c r="N458"/>
  <c r="O457"/>
  <c r="N457"/>
  <c r="O456"/>
  <c r="N456"/>
  <c r="O455"/>
  <c r="N455"/>
  <c r="K454"/>
  <c r="O453"/>
  <c r="N453"/>
  <c r="O452"/>
  <c r="N452"/>
  <c r="O451"/>
  <c r="N451"/>
  <c r="O450"/>
  <c r="N450"/>
  <c r="O449"/>
  <c r="N449"/>
  <c r="O448"/>
  <c r="N448"/>
  <c r="O447"/>
  <c r="N447"/>
  <c r="O446"/>
  <c r="N446"/>
  <c r="O445"/>
  <c r="N445"/>
  <c r="O444"/>
  <c r="N444"/>
  <c r="O443"/>
  <c r="O442" s="1"/>
  <c r="N443"/>
  <c r="K442"/>
  <c r="O441"/>
  <c r="N441"/>
  <c r="O440"/>
  <c r="N440"/>
  <c r="O439"/>
  <c r="N439"/>
  <c r="O438"/>
  <c r="N438"/>
  <c r="O437"/>
  <c r="N437"/>
  <c r="O436"/>
  <c r="N436"/>
  <c r="O435"/>
  <c r="N435"/>
  <c r="O434"/>
  <c r="N434"/>
  <c r="O433"/>
  <c r="N433"/>
  <c r="O432"/>
  <c r="N432"/>
  <c r="O431"/>
  <c r="N431"/>
  <c r="O430"/>
  <c r="N430"/>
  <c r="K429"/>
  <c r="O428"/>
  <c r="N428"/>
  <c r="O427"/>
  <c r="N427"/>
  <c r="O426"/>
  <c r="N426"/>
  <c r="O425"/>
  <c r="N425"/>
  <c r="O424"/>
  <c r="N424"/>
  <c r="O423"/>
  <c r="N423"/>
  <c r="O422"/>
  <c r="N422"/>
  <c r="O421"/>
  <c r="N421"/>
  <c r="O420"/>
  <c r="N420"/>
  <c r="O419"/>
  <c r="N419"/>
  <c r="O418"/>
  <c r="N418"/>
  <c r="O417"/>
  <c r="N417"/>
  <c r="O416"/>
  <c r="N416"/>
  <c r="O415"/>
  <c r="N415"/>
  <c r="O414"/>
  <c r="N414"/>
  <c r="O413"/>
  <c r="N413"/>
  <c r="O412"/>
  <c r="N412"/>
  <c r="O411"/>
  <c r="N411"/>
  <c r="O410"/>
  <c r="N410"/>
  <c r="O409"/>
  <c r="N409"/>
  <c r="O408"/>
  <c r="N408"/>
  <c r="O407"/>
  <c r="N407"/>
  <c r="O406"/>
  <c r="N406"/>
  <c r="O405"/>
  <c r="N405"/>
  <c r="O404"/>
  <c r="N404"/>
  <c r="O403"/>
  <c r="N403"/>
  <c r="O402"/>
  <c r="N402"/>
  <c r="O401"/>
  <c r="N401"/>
  <c r="O400"/>
  <c r="N400"/>
  <c r="O399"/>
  <c r="N399"/>
  <c r="O398"/>
  <c r="N398"/>
  <c r="O397"/>
  <c r="N397"/>
  <c r="O396"/>
  <c r="N396"/>
  <c r="O395"/>
  <c r="N395"/>
  <c r="N394"/>
  <c r="O393"/>
  <c r="N393"/>
  <c r="O392"/>
  <c r="N392"/>
  <c r="O391"/>
  <c r="N391"/>
  <c r="O390"/>
  <c r="N390"/>
  <c r="O389"/>
  <c r="N389"/>
  <c r="O388"/>
  <c r="N388"/>
  <c r="O387"/>
  <c r="N387"/>
  <c r="O386"/>
  <c r="N386"/>
  <c r="O385"/>
  <c r="N385"/>
  <c r="K384"/>
  <c r="O382"/>
  <c r="O381"/>
  <c r="O380"/>
  <c r="N380"/>
  <c r="O379"/>
  <c r="N379"/>
  <c r="O378"/>
  <c r="N378"/>
  <c r="O377"/>
  <c r="N377"/>
  <c r="O376"/>
  <c r="N376"/>
  <c r="O375"/>
  <c r="N375"/>
  <c r="O374"/>
  <c r="N374"/>
  <c r="O373"/>
  <c r="N373"/>
  <c r="K372"/>
  <c r="O371"/>
  <c r="N371"/>
  <c r="O370"/>
  <c r="O369"/>
  <c r="N369"/>
  <c r="N368"/>
  <c r="O366"/>
  <c r="N370"/>
  <c r="O365"/>
  <c r="N365"/>
  <c r="O364"/>
  <c r="N364"/>
  <c r="O363"/>
  <c r="N363"/>
  <c r="K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N324" s="1"/>
  <c r="K324"/>
  <c r="O323"/>
  <c r="N323"/>
  <c r="O322"/>
  <c r="N322"/>
  <c r="O321"/>
  <c r="N321"/>
  <c r="O320"/>
  <c r="N320"/>
  <c r="O319"/>
  <c r="N319"/>
  <c r="O318"/>
  <c r="N318"/>
  <c r="O317"/>
  <c r="N317"/>
  <c r="O316"/>
  <c r="O315" s="1"/>
  <c r="N316"/>
  <c r="K315"/>
  <c r="O314"/>
  <c r="N314"/>
  <c r="O313"/>
  <c r="N313"/>
  <c r="O312"/>
  <c r="N312"/>
  <c r="O311"/>
  <c r="N311"/>
  <c r="K310"/>
  <c r="O309"/>
  <c r="N309"/>
  <c r="O308"/>
  <c r="N308"/>
  <c r="O307"/>
  <c r="N307"/>
  <c r="O306"/>
  <c r="N306"/>
  <c r="O305"/>
  <c r="N305"/>
  <c r="K304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L258"/>
  <c r="O257"/>
  <c r="N257"/>
  <c r="O256"/>
  <c r="N256"/>
  <c r="P256" s="1"/>
  <c r="O255"/>
  <c r="N255"/>
  <c r="O254"/>
  <c r="N254"/>
  <c r="P254" s="1"/>
  <c r="O253"/>
  <c r="N253"/>
  <c r="O252"/>
  <c r="N252"/>
  <c r="O251"/>
  <c r="N251"/>
  <c r="O250"/>
  <c r="N250"/>
  <c r="O249"/>
  <c r="N249"/>
  <c r="O248"/>
  <c r="N248"/>
  <c r="P248" s="1"/>
  <c r="O247"/>
  <c r="N247"/>
  <c r="O246"/>
  <c r="N246"/>
  <c r="P246" s="1"/>
  <c r="O245"/>
  <c r="N245"/>
  <c r="O244"/>
  <c r="N244"/>
  <c r="O243"/>
  <c r="N243"/>
  <c r="O242"/>
  <c r="N242"/>
  <c r="O241"/>
  <c r="N241"/>
  <c r="O240"/>
  <c r="N240"/>
  <c r="P240" s="1"/>
  <c r="O239"/>
  <c r="N239"/>
  <c r="O238"/>
  <c r="N238"/>
  <c r="P238" s="1"/>
  <c r="O237"/>
  <c r="N237"/>
  <c r="O236"/>
  <c r="N236"/>
  <c r="O235"/>
  <c r="N235"/>
  <c r="O234"/>
  <c r="N234"/>
  <c r="O233"/>
  <c r="N233"/>
  <c r="O232"/>
  <c r="N232"/>
  <c r="P232" s="1"/>
  <c r="O231"/>
  <c r="N231"/>
  <c r="O230"/>
  <c r="N230"/>
  <c r="P230" s="1"/>
  <c r="O229"/>
  <c r="N229"/>
  <c r="L229"/>
  <c r="O228"/>
  <c r="N228"/>
  <c r="O227"/>
  <c r="N227"/>
  <c r="O226"/>
  <c r="N226"/>
  <c r="O225"/>
  <c r="N225"/>
  <c r="O224"/>
  <c r="N224"/>
  <c r="O223"/>
  <c r="N223"/>
  <c r="L223"/>
  <c r="O222"/>
  <c r="N222"/>
  <c r="L222"/>
  <c r="O221"/>
  <c r="N221"/>
  <c r="L221"/>
  <c r="O220"/>
  <c r="N220"/>
  <c r="L220"/>
  <c r="O219"/>
  <c r="N219"/>
  <c r="L219"/>
  <c r="O218"/>
  <c r="N218"/>
  <c r="O217"/>
  <c r="N217"/>
  <c r="O216"/>
  <c r="N216"/>
  <c r="O215"/>
  <c r="N215"/>
  <c r="P215" s="1"/>
  <c r="O214"/>
  <c r="N214"/>
  <c r="O213"/>
  <c r="N213"/>
  <c r="O212"/>
  <c r="N212"/>
  <c r="O211"/>
  <c r="N211"/>
  <c r="P211" s="1"/>
  <c r="O210"/>
  <c r="N210"/>
  <c r="O209"/>
  <c r="N209"/>
  <c r="K208"/>
  <c r="O207"/>
  <c r="N207"/>
  <c r="O206"/>
  <c r="N206"/>
  <c r="K205"/>
  <c r="O204"/>
  <c r="N204"/>
  <c r="O203"/>
  <c r="N203"/>
  <c r="O202"/>
  <c r="N202"/>
  <c r="O201"/>
  <c r="N201"/>
  <c r="O200"/>
  <c r="N200"/>
  <c r="O199"/>
  <c r="N199"/>
  <c r="O198"/>
  <c r="N198"/>
  <c r="K197"/>
  <c r="O196"/>
  <c r="N196"/>
  <c r="O195"/>
  <c r="N195"/>
  <c r="N194"/>
  <c r="P194" s="1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P174" s="1"/>
  <c r="O173"/>
  <c r="N173"/>
  <c r="O172"/>
  <c r="N172"/>
  <c r="K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K154"/>
  <c r="O153"/>
  <c r="N153"/>
  <c r="O152"/>
  <c r="N152"/>
  <c r="O151"/>
  <c r="N151"/>
  <c r="O150"/>
  <c r="N150"/>
  <c r="O149"/>
  <c r="N149"/>
  <c r="P149" s="1"/>
  <c r="O148"/>
  <c r="N148"/>
  <c r="K147"/>
  <c r="O146"/>
  <c r="N146"/>
  <c r="O145"/>
  <c r="N145"/>
  <c r="O144"/>
  <c r="N144"/>
  <c r="O143"/>
  <c r="N143"/>
  <c r="K142"/>
  <c r="O141"/>
  <c r="N141"/>
  <c r="O140"/>
  <c r="N140"/>
  <c r="O139"/>
  <c r="N139"/>
  <c r="O138"/>
  <c r="N138"/>
  <c r="O137"/>
  <c r="N137"/>
  <c r="O136"/>
  <c r="N136"/>
  <c r="O135"/>
  <c r="N135"/>
  <c r="O134"/>
  <c r="O133"/>
  <c r="N133"/>
  <c r="O132"/>
  <c r="N132"/>
  <c r="O131"/>
  <c r="N131"/>
  <c r="K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K105"/>
  <c r="O104"/>
  <c r="O103" s="1"/>
  <c r="N104"/>
  <c r="N103" s="1"/>
  <c r="K103"/>
  <c r="O102"/>
  <c r="O101" s="1"/>
  <c r="N102"/>
  <c r="N101" s="1"/>
  <c r="K101"/>
  <c r="O100"/>
  <c r="N100"/>
  <c r="O99"/>
  <c r="N99"/>
  <c r="O98"/>
  <c r="N98"/>
  <c r="O97"/>
  <c r="N97"/>
  <c r="O96"/>
  <c r="N96"/>
  <c r="O95"/>
  <c r="N95"/>
  <c r="O94"/>
  <c r="N94"/>
  <c r="O93"/>
  <c r="N93"/>
  <c r="L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K61"/>
  <c r="O60"/>
  <c r="O59" s="1"/>
  <c r="N60"/>
  <c r="N59" s="1"/>
  <c r="K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K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P36" s="1"/>
  <c r="O35"/>
  <c r="N35"/>
  <c r="O34"/>
  <c r="N34"/>
  <c r="O33"/>
  <c r="N33"/>
  <c r="O32"/>
  <c r="N32"/>
  <c r="O31"/>
  <c r="N31"/>
  <c r="L31"/>
  <c r="K30"/>
  <c r="O29"/>
  <c r="N29"/>
  <c r="O28"/>
  <c r="N28"/>
  <c r="K27"/>
  <c r="O26"/>
  <c r="O25" s="1"/>
  <c r="N26"/>
  <c r="N25" s="1"/>
  <c r="K25"/>
  <c r="O24"/>
  <c r="N24"/>
  <c r="O23"/>
  <c r="N23"/>
  <c r="O22"/>
  <c r="N22"/>
  <c r="O21"/>
  <c r="N21"/>
  <c r="O20"/>
  <c r="N20"/>
  <c r="K19"/>
  <c r="S18"/>
  <c r="S17" s="1"/>
  <c r="E17"/>
  <c r="D17"/>
  <c r="P466" l="1"/>
  <c r="P213"/>
  <c r="P485"/>
  <c r="P830"/>
  <c r="P1029"/>
  <c r="P456"/>
  <c r="P509"/>
  <c r="P1136"/>
  <c r="P1138"/>
  <c r="P1140"/>
  <c r="P1142"/>
  <c r="P1144"/>
  <c r="P1146"/>
  <c r="P1148"/>
  <c r="P1150"/>
  <c r="P1154"/>
  <c r="P1156"/>
  <c r="P1165"/>
  <c r="P1169"/>
  <c r="P1175"/>
  <c r="P1177"/>
  <c r="P1181"/>
  <c r="P1185"/>
  <c r="P1194"/>
  <c r="P1198"/>
  <c r="P1311"/>
  <c r="P1315"/>
  <c r="P1317"/>
  <c r="P176"/>
  <c r="P1241"/>
  <c r="P1249"/>
  <c r="O896"/>
  <c r="O1082"/>
  <c r="P875"/>
  <c r="P1042"/>
  <c r="P1101"/>
  <c r="O1133"/>
  <c r="P1135"/>
  <c r="P1137"/>
  <c r="P1139"/>
  <c r="P1141"/>
  <c r="P1143"/>
  <c r="P1145"/>
  <c r="P1147"/>
  <c r="P1151"/>
  <c r="P1155"/>
  <c r="P1157"/>
  <c r="P1166"/>
  <c r="P1168"/>
  <c r="P1170"/>
  <c r="P1172"/>
  <c r="P1176"/>
  <c r="P1180"/>
  <c r="P1182"/>
  <c r="P1184"/>
  <c r="P1186"/>
  <c r="P1199"/>
  <c r="P893"/>
  <c r="P895"/>
  <c r="P1094"/>
  <c r="P1096"/>
  <c r="P1098"/>
  <c r="P1100"/>
  <c r="P1105"/>
  <c r="P1107"/>
  <c r="P1109"/>
  <c r="P1111"/>
  <c r="P1113"/>
  <c r="P1115"/>
  <c r="P1117"/>
  <c r="P1204"/>
  <c r="P1208"/>
  <c r="P1232"/>
  <c r="P1282"/>
  <c r="P1288"/>
  <c r="P1290"/>
  <c r="P1321"/>
  <c r="P1330"/>
  <c r="P921"/>
  <c r="P925"/>
  <c r="P944"/>
  <c r="P948"/>
  <c r="P952"/>
  <c r="P956"/>
  <c r="P960"/>
  <c r="P964"/>
  <c r="P1116"/>
  <c r="P1118"/>
  <c r="P1120"/>
  <c r="P1122"/>
  <c r="P1233"/>
  <c r="P50"/>
  <c r="P52"/>
  <c r="P58"/>
  <c r="P899"/>
  <c r="P947"/>
  <c r="P951"/>
  <c r="P953"/>
  <c r="P955"/>
  <c r="P957"/>
  <c r="P959"/>
  <c r="P961"/>
  <c r="P963"/>
  <c r="P1316"/>
  <c r="O310"/>
  <c r="P1119"/>
  <c r="P1121"/>
  <c r="P1123"/>
  <c r="P178"/>
  <c r="P184"/>
  <c r="P186"/>
  <c r="P1223"/>
  <c r="P967"/>
  <c r="P968"/>
  <c r="P969"/>
  <c r="P971"/>
  <c r="P972"/>
  <c r="P973"/>
  <c r="P975"/>
  <c r="P976"/>
  <c r="P977"/>
  <c r="P979"/>
  <c r="P980"/>
  <c r="P981"/>
  <c r="P983"/>
  <c r="P984"/>
  <c r="P985"/>
  <c r="P987"/>
  <c r="P988"/>
  <c r="P989"/>
  <c r="P991"/>
  <c r="P992"/>
  <c r="P993"/>
  <c r="P995"/>
  <c r="P996"/>
  <c r="P997"/>
  <c r="P999"/>
  <c r="P1000"/>
  <c r="P1003"/>
  <c r="P1004"/>
  <c r="P1005"/>
  <c r="P1007"/>
  <c r="P1008"/>
  <c r="P1009"/>
  <c r="P1011"/>
  <c r="P1012"/>
  <c r="P1013"/>
  <c r="P1015"/>
  <c r="P1017"/>
  <c r="P1019"/>
  <c r="P1036"/>
  <c r="P1037"/>
  <c r="P1039"/>
  <c r="P1218"/>
  <c r="P1268"/>
  <c r="P1319"/>
  <c r="P64"/>
  <c r="P70"/>
  <c r="P72"/>
  <c r="P78"/>
  <c r="P86"/>
  <c r="P88"/>
  <c r="P327"/>
  <c r="P329"/>
  <c r="P333"/>
  <c r="P335"/>
  <c r="P337"/>
  <c r="P341"/>
  <c r="P345"/>
  <c r="P349"/>
  <c r="P351"/>
  <c r="P353"/>
  <c r="P357"/>
  <c r="P359"/>
  <c r="P361"/>
  <c r="P374"/>
  <c r="P376"/>
  <c r="P378"/>
  <c r="P397"/>
  <c r="P399"/>
  <c r="P405"/>
  <c r="P407"/>
  <c r="P409"/>
  <c r="P411"/>
  <c r="P413"/>
  <c r="P415"/>
  <c r="P417"/>
  <c r="P905"/>
  <c r="P909"/>
  <c r="P913"/>
  <c r="P917"/>
  <c r="P919"/>
  <c r="P928"/>
  <c r="P930"/>
  <c r="P1124"/>
  <c r="P1125"/>
  <c r="P1126"/>
  <c r="P1128"/>
  <c r="P1130"/>
  <c r="P1190"/>
  <c r="P1213"/>
  <c r="N27"/>
  <c r="P1016"/>
  <c r="P1020"/>
  <c r="O1041"/>
  <c r="P1084"/>
  <c r="P1086"/>
  <c r="P1088"/>
  <c r="P1092"/>
  <c r="O324"/>
  <c r="P759"/>
  <c r="O766"/>
  <c r="P766" s="1"/>
  <c r="P934"/>
  <c r="P936"/>
  <c r="P938"/>
  <c r="P942"/>
  <c r="P1132"/>
  <c r="P1159"/>
  <c r="P1236"/>
  <c r="O142"/>
  <c r="P190"/>
  <c r="P192"/>
  <c r="P1335"/>
  <c r="P1127"/>
  <c r="P1129"/>
  <c r="N30"/>
  <c r="P107"/>
  <c r="P113"/>
  <c r="P115"/>
  <c r="P121"/>
  <c r="P123"/>
  <c r="P129"/>
  <c r="O197"/>
  <c r="N442"/>
  <c r="P523"/>
  <c r="P531"/>
  <c r="P558"/>
  <c r="P560"/>
  <c r="P564"/>
  <c r="P572"/>
  <c r="P578"/>
  <c r="P580"/>
  <c r="P584"/>
  <c r="P586"/>
  <c r="P619"/>
  <c r="P630"/>
  <c r="P637"/>
  <c r="P643"/>
  <c r="P645"/>
  <c r="N1227"/>
  <c r="P1131"/>
  <c r="P1265"/>
  <c r="P853"/>
  <c r="P1103"/>
  <c r="P1102" s="1"/>
  <c r="P1162"/>
  <c r="O205"/>
  <c r="N304"/>
  <c r="N310"/>
  <c r="O519"/>
  <c r="N532"/>
  <c r="N767"/>
  <c r="P856"/>
  <c r="P1163"/>
  <c r="N1274"/>
  <c r="P1286"/>
  <c r="P1134"/>
  <c r="N1133"/>
  <c r="N1273"/>
  <c r="O1273"/>
  <c r="P291"/>
  <c r="P299"/>
  <c r="P51"/>
  <c r="P53"/>
  <c r="P57"/>
  <c r="P63"/>
  <c r="P65"/>
  <c r="P69"/>
  <c r="P71"/>
  <c r="P73"/>
  <c r="P77"/>
  <c r="P81"/>
  <c r="P85"/>
  <c r="P87"/>
  <c r="P89"/>
  <c r="P106"/>
  <c r="P108"/>
  <c r="P112"/>
  <c r="P114"/>
  <c r="P116"/>
  <c r="P120"/>
  <c r="P122"/>
  <c r="P124"/>
  <c r="P128"/>
  <c r="O304"/>
  <c r="N588"/>
  <c r="N621"/>
  <c r="N1104"/>
  <c r="P1193"/>
  <c r="N1192"/>
  <c r="P169"/>
  <c r="P283"/>
  <c r="P635"/>
  <c r="O1263"/>
  <c r="N1263"/>
  <c r="P150"/>
  <c r="P175"/>
  <c r="P177"/>
  <c r="P183"/>
  <c r="P185"/>
  <c r="P191"/>
  <c r="P193"/>
  <c r="P212"/>
  <c r="P214"/>
  <c r="P229"/>
  <c r="P231"/>
  <c r="P233"/>
  <c r="P239"/>
  <c r="P241"/>
  <c r="P245"/>
  <c r="P247"/>
  <c r="P249"/>
  <c r="P255"/>
  <c r="P257"/>
  <c r="N315"/>
  <c r="P326"/>
  <c r="P334"/>
  <c r="P340"/>
  <c r="P344"/>
  <c r="P350"/>
  <c r="P358"/>
  <c r="P373"/>
  <c r="P375"/>
  <c r="P377"/>
  <c r="P398"/>
  <c r="P400"/>
  <c r="P404"/>
  <c r="P406"/>
  <c r="P408"/>
  <c r="P410"/>
  <c r="P412"/>
  <c r="P414"/>
  <c r="P416"/>
  <c r="P418"/>
  <c r="N454"/>
  <c r="P457"/>
  <c r="P459"/>
  <c r="P461"/>
  <c r="P463"/>
  <c r="P465"/>
  <c r="P467"/>
  <c r="P469"/>
  <c r="P496"/>
  <c r="P502"/>
  <c r="P504"/>
  <c r="P508"/>
  <c r="P510"/>
  <c r="P518"/>
  <c r="N519"/>
  <c r="P559"/>
  <c r="P565"/>
  <c r="P569"/>
  <c r="P573"/>
  <c r="P577"/>
  <c r="P579"/>
  <c r="P585"/>
  <c r="P631"/>
  <c r="P636"/>
  <c r="P638"/>
  <c r="N670"/>
  <c r="O670"/>
  <c r="P805"/>
  <c r="P807"/>
  <c r="P811"/>
  <c r="P860"/>
  <c r="P870"/>
  <c r="P1189"/>
  <c r="P1191"/>
  <c r="O1240"/>
  <c r="P1248"/>
  <c r="O1253"/>
  <c r="N1253"/>
  <c r="N1299"/>
  <c r="P1299" s="1"/>
  <c r="N669"/>
  <c r="O669"/>
  <c r="P804"/>
  <c r="P806"/>
  <c r="O880"/>
  <c r="P922"/>
  <c r="P1038"/>
  <c r="P1040"/>
  <c r="P1221"/>
  <c r="P1266"/>
  <c r="P644"/>
  <c r="P646"/>
  <c r="P677"/>
  <c r="P681"/>
  <c r="P743"/>
  <c r="P747"/>
  <c r="P749"/>
  <c r="P780"/>
  <c r="P788"/>
  <c r="P796"/>
  <c r="P823"/>
  <c r="P829"/>
  <c r="P831"/>
  <c r="P882"/>
  <c r="P884"/>
  <c r="P886"/>
  <c r="P888"/>
  <c r="P890"/>
  <c r="P892"/>
  <c r="P894"/>
  <c r="P900"/>
  <c r="N901"/>
  <c r="P904"/>
  <c r="P906"/>
  <c r="P908"/>
  <c r="P910"/>
  <c r="P912"/>
  <c r="P916"/>
  <c r="P918"/>
  <c r="P927"/>
  <c r="P929"/>
  <c r="P935"/>
  <c r="P937"/>
  <c r="P1024"/>
  <c r="P1026"/>
  <c r="P1028"/>
  <c r="P1032"/>
  <c r="P1043"/>
  <c r="P1045"/>
  <c r="P1047"/>
  <c r="P1049"/>
  <c r="P1051"/>
  <c r="P1053"/>
  <c r="P1055"/>
  <c r="P1057"/>
  <c r="P1059"/>
  <c r="P1061"/>
  <c r="P1063"/>
  <c r="P1065"/>
  <c r="P1067"/>
  <c r="P1069"/>
  <c r="P1071"/>
  <c r="P1073"/>
  <c r="P1075"/>
  <c r="P1077"/>
  <c r="P1079"/>
  <c r="P1081"/>
  <c r="P1083"/>
  <c r="P1087"/>
  <c r="P1089"/>
  <c r="P1091"/>
  <c r="O1104"/>
  <c r="P1160"/>
  <c r="P1203"/>
  <c r="P1205"/>
  <c r="P1207"/>
  <c r="P1209"/>
  <c r="P1211"/>
  <c r="P1216"/>
  <c r="P1224"/>
  <c r="P1239"/>
  <c r="N1261"/>
  <c r="P1261" s="1"/>
  <c r="P1269"/>
  <c r="P1274"/>
  <c r="P1292"/>
  <c r="P1303"/>
  <c r="P1306"/>
  <c r="P1322"/>
  <c r="P1329"/>
  <c r="P1336"/>
  <c r="O1341"/>
  <c r="P812"/>
  <c r="P815"/>
  <c r="P556"/>
  <c r="P632"/>
  <c r="P529"/>
  <c r="P530"/>
  <c r="P525"/>
  <c r="P512"/>
  <c r="P477"/>
  <c r="P468"/>
  <c r="P458"/>
  <c r="P80"/>
  <c r="P79"/>
  <c r="P62"/>
  <c r="P491"/>
  <c r="N490"/>
  <c r="P832"/>
  <c r="P836"/>
  <c r="P837"/>
  <c r="P838"/>
  <c r="P839"/>
  <c r="P840"/>
  <c r="P850"/>
  <c r="P851"/>
  <c r="P891"/>
  <c r="P902"/>
  <c r="P903"/>
  <c r="P914"/>
  <c r="O920"/>
  <c r="P931"/>
  <c r="P932"/>
  <c r="P939"/>
  <c r="P940"/>
  <c r="O943"/>
  <c r="P1030"/>
  <c r="P1031"/>
  <c r="P1034"/>
  <c r="O1035"/>
  <c r="P363"/>
  <c r="P364"/>
  <c r="P370"/>
  <c r="P385"/>
  <c r="N384"/>
  <c r="P386"/>
  <c r="P388"/>
  <c r="P389"/>
  <c r="P390"/>
  <c r="P391"/>
  <c r="P392"/>
  <c r="P430"/>
  <c r="N429"/>
  <c r="P431"/>
  <c r="P432"/>
  <c r="P433"/>
  <c r="P434"/>
  <c r="P435"/>
  <c r="P440"/>
  <c r="P441"/>
  <c r="P446"/>
  <c r="P448"/>
  <c r="P452"/>
  <c r="P528"/>
  <c r="P533"/>
  <c r="P538"/>
  <c r="P542"/>
  <c r="P543"/>
  <c r="P589"/>
  <c r="P593"/>
  <c r="P594"/>
  <c r="P595"/>
  <c r="P596"/>
  <c r="P597"/>
  <c r="P599"/>
  <c r="P600"/>
  <c r="P601"/>
  <c r="P605"/>
  <c r="P606"/>
  <c r="P607"/>
  <c r="P608"/>
  <c r="P609"/>
  <c r="P611"/>
  <c r="P612"/>
  <c r="P613"/>
  <c r="P614"/>
  <c r="P623"/>
  <c r="P624"/>
  <c r="P625"/>
  <c r="P626"/>
  <c r="P627"/>
  <c r="P654"/>
  <c r="P655"/>
  <c r="P656"/>
  <c r="P658"/>
  <c r="P659"/>
  <c r="P660"/>
  <c r="P665"/>
  <c r="P667"/>
  <c r="P668"/>
  <c r="P688"/>
  <c r="P692"/>
  <c r="P695"/>
  <c r="P696"/>
  <c r="P698"/>
  <c r="P702"/>
  <c r="P712"/>
  <c r="P715"/>
  <c r="P725"/>
  <c r="P729"/>
  <c r="P731"/>
  <c r="P733"/>
  <c r="P735"/>
  <c r="P740"/>
  <c r="P872"/>
  <c r="K879"/>
  <c r="N896"/>
  <c r="P897"/>
  <c r="P898"/>
  <c r="P949"/>
  <c r="P965"/>
  <c r="P1001"/>
  <c r="O1021"/>
  <c r="P1104"/>
  <c r="P1161"/>
  <c r="P1173"/>
  <c r="P1174"/>
  <c r="O1200"/>
  <c r="O1247"/>
  <c r="P1247" s="1"/>
  <c r="O1262"/>
  <c r="P1262" s="1"/>
  <c r="O1264"/>
  <c r="P1264" s="1"/>
  <c r="P1270"/>
  <c r="O1271"/>
  <c r="O1272"/>
  <c r="O1275"/>
  <c r="P1275" s="1"/>
  <c r="O1280"/>
  <c r="P1280" s="1"/>
  <c r="N1281"/>
  <c r="P1281" s="1"/>
  <c r="P1341"/>
  <c r="N1082"/>
  <c r="P1090"/>
  <c r="O1093"/>
  <c r="P1152"/>
  <c r="P1178"/>
  <c r="P1195"/>
  <c r="P1196"/>
  <c r="N1222"/>
  <c r="P1225"/>
  <c r="O1234"/>
  <c r="P1234" s="1"/>
  <c r="O1235"/>
  <c r="P1235" s="1"/>
  <c r="P1237"/>
  <c r="P1238"/>
  <c r="P1251"/>
  <c r="P1252"/>
  <c r="P1254"/>
  <c r="O1255"/>
  <c r="P1255" s="1"/>
  <c r="P1257"/>
  <c r="P1260"/>
  <c r="P1272"/>
  <c r="P1283"/>
  <c r="P1284"/>
  <c r="P1298"/>
  <c r="O1300"/>
  <c r="O1301"/>
  <c r="O1308"/>
  <c r="P1308" s="1"/>
  <c r="O1309"/>
  <c r="P1309" s="1"/>
  <c r="O1310"/>
  <c r="P1312"/>
  <c r="P1313"/>
  <c r="P1318"/>
  <c r="N1323"/>
  <c r="P1323" s="1"/>
  <c r="N1324"/>
  <c r="N1325"/>
  <c r="P1325" s="1"/>
  <c r="N1326"/>
  <c r="N1327"/>
  <c r="N1328"/>
  <c r="P1331"/>
  <c r="O1338"/>
  <c r="P1338" s="1"/>
  <c r="O1339"/>
  <c r="P1339" s="1"/>
  <c r="O1340"/>
  <c r="P1340" s="1"/>
  <c r="P204"/>
  <c r="P206"/>
  <c r="P323"/>
  <c r="P332"/>
  <c r="P348"/>
  <c r="P356"/>
  <c r="P371"/>
  <c r="P423"/>
  <c r="P424"/>
  <c r="P425"/>
  <c r="P426"/>
  <c r="O429"/>
  <c r="P443"/>
  <c r="P451"/>
  <c r="P479"/>
  <c r="P481"/>
  <c r="P487"/>
  <c r="P488"/>
  <c r="O490"/>
  <c r="P494"/>
  <c r="P499"/>
  <c r="P507"/>
  <c r="P515"/>
  <c r="P520"/>
  <c r="P544"/>
  <c r="P546"/>
  <c r="P550"/>
  <c r="P553"/>
  <c r="P554"/>
  <c r="N649"/>
  <c r="P680"/>
  <c r="N800"/>
  <c r="N801"/>
  <c r="P801" s="1"/>
  <c r="P852"/>
  <c r="P863"/>
  <c r="P380"/>
  <c r="P453"/>
  <c r="O532"/>
  <c r="P541"/>
  <c r="P587"/>
  <c r="N674"/>
  <c r="P674" s="1"/>
  <c r="P683"/>
  <c r="P691"/>
  <c r="P699"/>
  <c r="P703"/>
  <c r="P709"/>
  <c r="P717"/>
  <c r="P719"/>
  <c r="P726"/>
  <c r="P727"/>
  <c r="P738"/>
  <c r="O741"/>
  <c r="P741" s="1"/>
  <c r="P746"/>
  <c r="P752"/>
  <c r="P753"/>
  <c r="P754"/>
  <c r="P756"/>
  <c r="P761"/>
  <c r="P764"/>
  <c r="P768"/>
  <c r="P772"/>
  <c r="P773"/>
  <c r="P786"/>
  <c r="P794"/>
  <c r="P813"/>
  <c r="P825"/>
  <c r="P841"/>
  <c r="O844"/>
  <c r="P844" s="1"/>
  <c r="O845"/>
  <c r="P845" s="1"/>
  <c r="O846"/>
  <c r="P846" s="1"/>
  <c r="O847"/>
  <c r="P861"/>
  <c r="P862"/>
  <c r="P873"/>
  <c r="P874"/>
  <c r="P534"/>
  <c r="O615"/>
  <c r="N651"/>
  <c r="O651"/>
  <c r="K634"/>
  <c r="N676"/>
  <c r="O676"/>
  <c r="N685"/>
  <c r="O685"/>
  <c r="N687"/>
  <c r="O687"/>
  <c r="O814"/>
  <c r="N814"/>
  <c r="P305"/>
  <c r="P306"/>
  <c r="P307"/>
  <c r="P308"/>
  <c r="P309"/>
  <c r="K303"/>
  <c r="P311"/>
  <c r="P312"/>
  <c r="P313"/>
  <c r="P314"/>
  <c r="P316"/>
  <c r="P317"/>
  <c r="P318"/>
  <c r="P319"/>
  <c r="P320"/>
  <c r="P321"/>
  <c r="P322"/>
  <c r="P325"/>
  <c r="P328"/>
  <c r="P330"/>
  <c r="P331"/>
  <c r="P336"/>
  <c r="P338"/>
  <c r="P339"/>
  <c r="P342"/>
  <c r="P343"/>
  <c r="P346"/>
  <c r="P347"/>
  <c r="P352"/>
  <c r="P354"/>
  <c r="P355"/>
  <c r="P360"/>
  <c r="P365"/>
  <c r="P369"/>
  <c r="O372"/>
  <c r="P379"/>
  <c r="O384"/>
  <c r="P396"/>
  <c r="P422"/>
  <c r="P439"/>
  <c r="P444"/>
  <c r="P445"/>
  <c r="P455"/>
  <c r="P486"/>
  <c r="P495"/>
  <c r="P500"/>
  <c r="P501"/>
  <c r="P516"/>
  <c r="P521"/>
  <c r="P522"/>
  <c r="P537"/>
  <c r="P549"/>
  <c r="P557"/>
  <c r="P568"/>
  <c r="P576"/>
  <c r="O588"/>
  <c r="P598"/>
  <c r="P610"/>
  <c r="P618"/>
  <c r="O621"/>
  <c r="O653"/>
  <c r="O652"/>
  <c r="N686"/>
  <c r="O686"/>
  <c r="O697"/>
  <c r="P697" s="1"/>
  <c r="N728"/>
  <c r="O728"/>
  <c r="N751"/>
  <c r="O751"/>
  <c r="N778"/>
  <c r="O778"/>
  <c r="P387"/>
  <c r="P393"/>
  <c r="P394"/>
  <c r="P395"/>
  <c r="P401"/>
  <c r="P402"/>
  <c r="P403"/>
  <c r="P419"/>
  <c r="P420"/>
  <c r="P421"/>
  <c r="P427"/>
  <c r="P428"/>
  <c r="P436"/>
  <c r="P437"/>
  <c r="P438"/>
  <c r="P447"/>
  <c r="P449"/>
  <c r="P450"/>
  <c r="O454"/>
  <c r="P470"/>
  <c r="P471"/>
  <c r="P472"/>
  <c r="P473"/>
  <c r="P474"/>
  <c r="P475"/>
  <c r="P476"/>
  <c r="P480"/>
  <c r="P482"/>
  <c r="P484"/>
  <c r="P489"/>
  <c r="P492"/>
  <c r="P493"/>
  <c r="P503"/>
  <c r="P505"/>
  <c r="P506"/>
  <c r="P511"/>
  <c r="P513"/>
  <c r="P514"/>
  <c r="P524"/>
  <c r="P526"/>
  <c r="P527"/>
  <c r="P535"/>
  <c r="P536"/>
  <c r="P539"/>
  <c r="P540"/>
  <c r="P545"/>
  <c r="P547"/>
  <c r="P548"/>
  <c r="P551"/>
  <c r="P552"/>
  <c r="P561"/>
  <c r="P562"/>
  <c r="P563"/>
  <c r="P566"/>
  <c r="P567"/>
  <c r="P570"/>
  <c r="P571"/>
  <c r="P574"/>
  <c r="P575"/>
  <c r="P581"/>
  <c r="P582"/>
  <c r="P583"/>
  <c r="P590"/>
  <c r="P592"/>
  <c r="P602"/>
  <c r="P603"/>
  <c r="P604"/>
  <c r="P616"/>
  <c r="P617"/>
  <c r="P620"/>
  <c r="P622"/>
  <c r="P628"/>
  <c r="O629"/>
  <c r="P633"/>
  <c r="P629" s="1"/>
  <c r="P639"/>
  <c r="P640"/>
  <c r="P641"/>
  <c r="P647"/>
  <c r="P648"/>
  <c r="O650"/>
  <c r="P650" s="1"/>
  <c r="P657"/>
  <c r="P661"/>
  <c r="P666"/>
  <c r="P672"/>
  <c r="P673"/>
  <c r="P675"/>
  <c r="P678"/>
  <c r="P679"/>
  <c r="P684"/>
  <c r="P689"/>
  <c r="P690"/>
  <c r="P716"/>
  <c r="P739"/>
  <c r="P742"/>
  <c r="P760"/>
  <c r="P767"/>
  <c r="P787"/>
  <c r="P803"/>
  <c r="P828"/>
  <c r="P848"/>
  <c r="P858"/>
  <c r="P700"/>
  <c r="P701"/>
  <c r="P705"/>
  <c r="P708"/>
  <c r="P710"/>
  <c r="P711"/>
  <c r="P713"/>
  <c r="P714"/>
  <c r="P718"/>
  <c r="P720"/>
  <c r="P730"/>
  <c r="P734"/>
  <c r="P736"/>
  <c r="P737"/>
  <c r="P744"/>
  <c r="P745"/>
  <c r="P750"/>
  <c r="P755"/>
  <c r="P757"/>
  <c r="P758"/>
  <c r="P765"/>
  <c r="P769"/>
  <c r="P770"/>
  <c r="P782"/>
  <c r="P784"/>
  <c r="P785"/>
  <c r="P790"/>
  <c r="P792"/>
  <c r="P793"/>
  <c r="P802"/>
  <c r="P808"/>
  <c r="P809"/>
  <c r="P810"/>
  <c r="P817"/>
  <c r="P818"/>
  <c r="P819"/>
  <c r="P821"/>
  <c r="P826"/>
  <c r="P827"/>
  <c r="P833"/>
  <c r="P834"/>
  <c r="P835"/>
  <c r="P842"/>
  <c r="P843"/>
  <c r="P847"/>
  <c r="P849"/>
  <c r="P854"/>
  <c r="P855"/>
  <c r="P859"/>
  <c r="P868"/>
  <c r="P869"/>
  <c r="P871"/>
  <c r="P876"/>
  <c r="O19"/>
  <c r="O154"/>
  <c r="P20"/>
  <c r="P24"/>
  <c r="P28"/>
  <c r="P29"/>
  <c r="P35"/>
  <c r="P37"/>
  <c r="P38"/>
  <c r="P39"/>
  <c r="P43"/>
  <c r="P44"/>
  <c r="P45"/>
  <c r="P46"/>
  <c r="P47"/>
  <c r="P93"/>
  <c r="P94"/>
  <c r="P98"/>
  <c r="P99"/>
  <c r="P100"/>
  <c r="P104"/>
  <c r="P103" s="1"/>
  <c r="T103" s="1"/>
  <c r="P135"/>
  <c r="P136"/>
  <c r="P137"/>
  <c r="P138"/>
  <c r="P145"/>
  <c r="P146"/>
  <c r="P157"/>
  <c r="P158"/>
  <c r="P159"/>
  <c r="P160"/>
  <c r="P165"/>
  <c r="P166"/>
  <c r="P167"/>
  <c r="P168"/>
  <c r="P201"/>
  <c r="P202"/>
  <c r="P203"/>
  <c r="P216"/>
  <c r="P219"/>
  <c r="P221"/>
  <c r="P223"/>
  <c r="P224"/>
  <c r="P258"/>
  <c r="P262"/>
  <c r="P263"/>
  <c r="P264"/>
  <c r="P265"/>
  <c r="P266"/>
  <c r="P271"/>
  <c r="P272"/>
  <c r="P273"/>
  <c r="P274"/>
  <c r="P278"/>
  <c r="P280"/>
  <c r="P281"/>
  <c r="P282"/>
  <c r="P288"/>
  <c r="P289"/>
  <c r="P290"/>
  <c r="P294"/>
  <c r="P296"/>
  <c r="P297"/>
  <c r="P298"/>
  <c r="P26"/>
  <c r="P25" s="1"/>
  <c r="T25" s="1"/>
  <c r="K18"/>
  <c r="K17" s="1"/>
  <c r="P31"/>
  <c r="O30"/>
  <c r="O130"/>
  <c r="P21"/>
  <c r="N19"/>
  <c r="P23"/>
  <c r="O27"/>
  <c r="P32"/>
  <c r="P33"/>
  <c r="P34"/>
  <c r="P40"/>
  <c r="P41"/>
  <c r="P42"/>
  <c r="P48"/>
  <c r="O49"/>
  <c r="P54"/>
  <c r="P55"/>
  <c r="P56"/>
  <c r="P60"/>
  <c r="P59" s="1"/>
  <c r="T59" s="1"/>
  <c r="O61"/>
  <c r="P66"/>
  <c r="P67"/>
  <c r="P68"/>
  <c r="P74"/>
  <c r="P75"/>
  <c r="P76"/>
  <c r="P82"/>
  <c r="P83"/>
  <c r="P84"/>
  <c r="P90"/>
  <c r="P91"/>
  <c r="P92"/>
  <c r="P95"/>
  <c r="P96"/>
  <c r="P97"/>
  <c r="P102"/>
  <c r="P101" s="1"/>
  <c r="T101" s="1"/>
  <c r="N105"/>
  <c r="O105"/>
  <c r="P109"/>
  <c r="P110"/>
  <c r="P111"/>
  <c r="P117"/>
  <c r="P118"/>
  <c r="P119"/>
  <c r="P125"/>
  <c r="P126"/>
  <c r="P127"/>
  <c r="P131"/>
  <c r="P132"/>
  <c r="P134"/>
  <c r="P148"/>
  <c r="N147"/>
  <c r="P164"/>
  <c r="N171"/>
  <c r="O171"/>
  <c r="P182"/>
  <c r="N208"/>
  <c r="O208"/>
  <c r="P228"/>
  <c r="P237"/>
  <c r="P253"/>
  <c r="P270"/>
  <c r="P286"/>
  <c r="P133"/>
  <c r="P139"/>
  <c r="P140"/>
  <c r="P141"/>
  <c r="P143"/>
  <c r="N142"/>
  <c r="P144"/>
  <c r="O147"/>
  <c r="P151"/>
  <c r="P152"/>
  <c r="P153"/>
  <c r="P155"/>
  <c r="N154"/>
  <c r="P156"/>
  <c r="P161"/>
  <c r="P162"/>
  <c r="P163"/>
  <c r="P170"/>
  <c r="P172"/>
  <c r="P173"/>
  <c r="P179"/>
  <c r="P180"/>
  <c r="P181"/>
  <c r="P187"/>
  <c r="P188"/>
  <c r="P189"/>
  <c r="P195"/>
  <c r="P196"/>
  <c r="P198"/>
  <c r="N197"/>
  <c r="P199"/>
  <c r="P200"/>
  <c r="P207"/>
  <c r="P209"/>
  <c r="P210"/>
  <c r="P217"/>
  <c r="P218"/>
  <c r="P220"/>
  <c r="P222"/>
  <c r="P225"/>
  <c r="P226"/>
  <c r="P227"/>
  <c r="P234"/>
  <c r="P235"/>
  <c r="P236"/>
  <c r="P242"/>
  <c r="P243"/>
  <c r="P244"/>
  <c r="P250"/>
  <c r="P251"/>
  <c r="P252"/>
  <c r="P259"/>
  <c r="P260"/>
  <c r="P261"/>
  <c r="P267"/>
  <c r="P268"/>
  <c r="P269"/>
  <c r="P275"/>
  <c r="P276"/>
  <c r="P277"/>
  <c r="P279"/>
  <c r="P284"/>
  <c r="P285"/>
  <c r="P287"/>
  <c r="P292"/>
  <c r="P293"/>
  <c r="P295"/>
  <c r="P300"/>
  <c r="N49"/>
  <c r="N61"/>
  <c r="N130"/>
  <c r="N205"/>
  <c r="P22"/>
  <c r="N615"/>
  <c r="N629"/>
  <c r="N664"/>
  <c r="N706"/>
  <c r="O707"/>
  <c r="P707" s="1"/>
  <c r="N721"/>
  <c r="P721" s="1"/>
  <c r="O724"/>
  <c r="P724" s="1"/>
  <c r="N762"/>
  <c r="O762"/>
  <c r="N776"/>
  <c r="P591"/>
  <c r="O649"/>
  <c r="P649" s="1"/>
  <c r="N663"/>
  <c r="P663" s="1"/>
  <c r="O664"/>
  <c r="N693"/>
  <c r="P693" s="1"/>
  <c r="N694"/>
  <c r="P694" s="1"/>
  <c r="N704"/>
  <c r="P704" s="1"/>
  <c r="O706"/>
  <c r="N723"/>
  <c r="N763"/>
  <c r="O763"/>
  <c r="N367"/>
  <c r="O368"/>
  <c r="P368" s="1"/>
  <c r="N381"/>
  <c r="N382"/>
  <c r="P382" s="1"/>
  <c r="N642"/>
  <c r="N653"/>
  <c r="N662"/>
  <c r="P662" s="1"/>
  <c r="P722"/>
  <c r="O723"/>
  <c r="P732"/>
  <c r="N774"/>
  <c r="O774"/>
  <c r="N797"/>
  <c r="O797"/>
  <c r="P800"/>
  <c r="N366"/>
  <c r="P366" s="1"/>
  <c r="O367"/>
  <c r="N652"/>
  <c r="P652" s="1"/>
  <c r="O776"/>
  <c r="N775"/>
  <c r="N777"/>
  <c r="P777" s="1"/>
  <c r="O775"/>
  <c r="N798"/>
  <c r="O798"/>
  <c r="P896"/>
  <c r="O799"/>
  <c r="P799" s="1"/>
  <c r="N864"/>
  <c r="P864" s="1"/>
  <c r="N865"/>
  <c r="P865" s="1"/>
  <c r="N866"/>
  <c r="P866" s="1"/>
  <c r="N867"/>
  <c r="P867" s="1"/>
  <c r="P907"/>
  <c r="P915"/>
  <c r="P924"/>
  <c r="O926"/>
  <c r="P933"/>
  <c r="P945"/>
  <c r="N943"/>
  <c r="P950"/>
  <c r="P958"/>
  <c r="P966"/>
  <c r="P974"/>
  <c r="P982"/>
  <c r="P990"/>
  <c r="P998"/>
  <c r="P1006"/>
  <c r="P1014"/>
  <c r="N1035"/>
  <c r="N880"/>
  <c r="N1041"/>
  <c r="P1044"/>
  <c r="P911"/>
  <c r="N920"/>
  <c r="P923"/>
  <c r="P941"/>
  <c r="P946"/>
  <c r="P954"/>
  <c r="P962"/>
  <c r="P970"/>
  <c r="P978"/>
  <c r="P986"/>
  <c r="P994"/>
  <c r="P1002"/>
  <c r="P1010"/>
  <c r="P1018"/>
  <c r="P1022"/>
  <c r="N1021"/>
  <c r="N1244"/>
  <c r="O1244"/>
  <c r="N1293"/>
  <c r="O1293"/>
  <c r="N1297"/>
  <c r="O1297"/>
  <c r="N1305"/>
  <c r="O1305"/>
  <c r="N1093"/>
  <c r="N1102"/>
  <c r="P1179"/>
  <c r="O1192"/>
  <c r="P1197"/>
  <c r="N1200"/>
  <c r="P1201"/>
  <c r="P1206"/>
  <c r="P1215"/>
  <c r="P1240"/>
  <c r="O1246"/>
  <c r="P1246" s="1"/>
  <c r="N1245"/>
  <c r="O1245"/>
  <c r="N1258"/>
  <c r="O1258"/>
  <c r="N1294"/>
  <c r="O1294"/>
  <c r="P1310"/>
  <c r="P1324"/>
  <c r="P1326"/>
  <c r="P1328"/>
  <c r="O1333"/>
  <c r="P1333" s="1"/>
  <c r="N1332"/>
  <c r="O1332"/>
  <c r="N926"/>
  <c r="P1085"/>
  <c r="P1149"/>
  <c r="P1167"/>
  <c r="P1183"/>
  <c r="N1219"/>
  <c r="K1212"/>
  <c r="O1219"/>
  <c r="N1259"/>
  <c r="O1259"/>
  <c r="P1271"/>
  <c r="P1285"/>
  <c r="N1295"/>
  <c r="O1295"/>
  <c r="P1314"/>
  <c r="P1153"/>
  <c r="O1158"/>
  <c r="O1164"/>
  <c r="P1171"/>
  <c r="P1187"/>
  <c r="N1188"/>
  <c r="P1202"/>
  <c r="P1210"/>
  <c r="P1214"/>
  <c r="N1220"/>
  <c r="O1220"/>
  <c r="P1222"/>
  <c r="N1230"/>
  <c r="O1227"/>
  <c r="P1227" s="1"/>
  <c r="N1226"/>
  <c r="O1229"/>
  <c r="N1228"/>
  <c r="P1228" s="1"/>
  <c r="O1230"/>
  <c r="N1229"/>
  <c r="O1226"/>
  <c r="N1231"/>
  <c r="O1231"/>
  <c r="P1289"/>
  <c r="N1296"/>
  <c r="O1296"/>
  <c r="N1304"/>
  <c r="O1304"/>
  <c r="P1307"/>
  <c r="P1327"/>
  <c r="P1334"/>
  <c r="N1164"/>
  <c r="N1217"/>
  <c r="P1217" s="1"/>
  <c r="N1242"/>
  <c r="O1243"/>
  <c r="P1243" s="1"/>
  <c r="N1250"/>
  <c r="P1250" s="1"/>
  <c r="N1267"/>
  <c r="P1267" s="1"/>
  <c r="N1291"/>
  <c r="P1291" s="1"/>
  <c r="N1302"/>
  <c r="P1302" s="1"/>
  <c r="N1320"/>
  <c r="P1320" s="1"/>
  <c r="N1158"/>
  <c r="O1242"/>
  <c r="N1300"/>
  <c r="P1300" s="1"/>
  <c r="N1301"/>
  <c r="P1301" s="1"/>
  <c r="P1093" l="1"/>
  <c r="P1158"/>
  <c r="P1035"/>
  <c r="P1253"/>
  <c r="P1188"/>
  <c r="K878"/>
  <c r="P653"/>
  <c r="P1192"/>
  <c r="P651"/>
  <c r="N634"/>
  <c r="P205"/>
  <c r="T205" s="1"/>
  <c r="P1273"/>
  <c r="P880"/>
  <c r="P1263"/>
  <c r="P324"/>
  <c r="P669"/>
  <c r="O879"/>
  <c r="P1082"/>
  <c r="P1041"/>
  <c r="P1229"/>
  <c r="P1226"/>
  <c r="P1021"/>
  <c r="P920"/>
  <c r="P926"/>
  <c r="P588"/>
  <c r="P532"/>
  <c r="P442"/>
  <c r="P384"/>
  <c r="O1212"/>
  <c r="P1164"/>
  <c r="P1133"/>
  <c r="P49"/>
  <c r="T49" s="1"/>
  <c r="P27"/>
  <c r="T27" s="1"/>
  <c r="P901"/>
  <c r="N362"/>
  <c r="P381"/>
  <c r="N372"/>
  <c r="P797"/>
  <c r="P774"/>
  <c r="P621"/>
  <c r="P490"/>
  <c r="P483"/>
  <c r="P429"/>
  <c r="P778"/>
  <c r="P751"/>
  <c r="P686"/>
  <c r="P519"/>
  <c r="P315"/>
  <c r="P304"/>
  <c r="P498"/>
  <c r="P310"/>
  <c r="P798"/>
  <c r="O362"/>
  <c r="O303" s="1"/>
  <c r="P372"/>
  <c r="P763"/>
  <c r="P664"/>
  <c r="P615"/>
  <c r="P728"/>
  <c r="P454"/>
  <c r="K302"/>
  <c r="P814"/>
  <c r="P687"/>
  <c r="P685"/>
  <c r="P676"/>
  <c r="P670"/>
  <c r="P154"/>
  <c r="T154" s="1"/>
  <c r="P19"/>
  <c r="T19" s="1"/>
  <c r="P105"/>
  <c r="T105" s="1"/>
  <c r="P147"/>
  <c r="T147" s="1"/>
  <c r="P130"/>
  <c r="T130" s="1"/>
  <c r="P61"/>
  <c r="T61" s="1"/>
  <c r="P30"/>
  <c r="T30" s="1"/>
  <c r="O18"/>
  <c r="O17" s="1"/>
  <c r="P208"/>
  <c r="T208" s="1"/>
  <c r="N18"/>
  <c r="N17" s="1"/>
  <c r="P197"/>
  <c r="T197" s="1"/>
  <c r="P171"/>
  <c r="T171" s="1"/>
  <c r="P142"/>
  <c r="T142" s="1"/>
  <c r="P1242"/>
  <c r="P1304"/>
  <c r="P1220"/>
  <c r="P1259"/>
  <c r="P1258"/>
  <c r="P1305"/>
  <c r="P1293"/>
  <c r="N879"/>
  <c r="P775"/>
  <c r="P723"/>
  <c r="P776"/>
  <c r="P1200"/>
  <c r="P1230"/>
  <c r="P1219"/>
  <c r="P642"/>
  <c r="P367"/>
  <c r="P362" s="1"/>
  <c r="P1231"/>
  <c r="N1212"/>
  <c r="P1296"/>
  <c r="P1295"/>
  <c r="P1332"/>
  <c r="P1294"/>
  <c r="P1245"/>
  <c r="P1297"/>
  <c r="P1244"/>
  <c r="P943"/>
  <c r="P762"/>
  <c r="P706"/>
  <c r="O634"/>
  <c r="N878" l="1"/>
  <c r="O878"/>
  <c r="P879"/>
  <c r="P1212"/>
  <c r="O302"/>
  <c r="P303"/>
  <c r="T18"/>
  <c r="N303"/>
  <c r="N302" s="1"/>
  <c r="P18"/>
  <c r="P17" s="1"/>
  <c r="T17" s="1"/>
  <c r="P634"/>
  <c r="P878" l="1"/>
  <c r="P302"/>
  <c r="N1535" i="2"/>
  <c r="O1535" s="1"/>
  <c r="O1402" s="1"/>
  <c r="O860" s="1"/>
  <c r="L860"/>
  <c r="N1402" l="1"/>
  <c r="N860" s="1"/>
</calcChain>
</file>

<file path=xl/comments1.xml><?xml version="1.0" encoding="utf-8"?>
<comments xmlns="http://schemas.openxmlformats.org/spreadsheetml/2006/main">
  <authors>
    <author>x</author>
    <author>123</author>
  </authors>
  <commentList>
    <comment ref="J377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ошибочно было 1876,8, испралено по письму МО "Иволгинский район от 15.05.2018 № 1239</t>
        </r>
      </text>
    </comment>
    <comment ref="M659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формула вместо цифр</t>
        </r>
      </text>
    </comment>
    <comment ref="J706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уточнение площади с 456,0 до 833,3 (КГХ, ФКР)
</t>
        </r>
      </text>
    </comment>
    <comment ref="J712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было 9 559,30</t>
        </r>
      </text>
    </comment>
    <comment ref="M847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формула вместо значения</t>
        </r>
      </text>
    </comment>
    <comment ref="J933" authorId="1">
      <text>
        <r>
          <rPr>
            <b/>
            <sz val="14"/>
            <color indexed="81"/>
            <rFont val="Tahoma"/>
            <family val="2"/>
            <charset val="204"/>
          </rPr>
          <t>123:</t>
        </r>
        <r>
          <rPr>
            <sz val="14"/>
            <color indexed="81"/>
            <rFont val="Tahoma"/>
            <family val="2"/>
            <charset val="204"/>
          </rPr>
          <t xml:space="preserve">
было 1895,9, уточнили по техпаспорту 2530,4</t>
        </r>
      </text>
    </comment>
    <comment ref="L1055" authorId="1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ошибочно был указан ремонт системы электроснабжения, по 517 перенос по крыше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165" authorId="1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пределка по 543 (до передвижки)</t>
        </r>
      </text>
    </comment>
  </commentList>
</comments>
</file>

<file path=xl/comments2.xml><?xml version="1.0" encoding="utf-8"?>
<comments xmlns="http://schemas.openxmlformats.org/spreadsheetml/2006/main">
  <authors>
    <author>x</author>
    <author>123</author>
  </authors>
  <commentList>
    <comment ref="I373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ошибочно было 1876,8, испралено по письму МО "Иволгинский район от 15.05.2018 № 1239</t>
        </r>
      </text>
    </comment>
    <comment ref="I698" authorId="0">
      <text>
        <r>
          <rPr>
            <b/>
            <sz val="9"/>
            <color indexed="81"/>
            <rFont val="Tahoma"/>
            <family val="2"/>
            <charset val="204"/>
          </rPr>
          <t>x:</t>
        </r>
        <r>
          <rPr>
            <sz val="9"/>
            <color indexed="81"/>
            <rFont val="Tahoma"/>
            <family val="2"/>
            <charset val="204"/>
          </rPr>
          <t xml:space="preserve">
уточнение площади с 456,0 до 833,3 (КГХ, ФКР)
</t>
        </r>
      </text>
    </comment>
    <comment ref="I957" authorId="1">
      <text>
        <r>
          <rPr>
            <b/>
            <sz val="14"/>
            <color indexed="81"/>
            <rFont val="Tahoma"/>
            <family val="2"/>
            <charset val="204"/>
          </rPr>
          <t>123:</t>
        </r>
        <r>
          <rPr>
            <sz val="14"/>
            <color indexed="81"/>
            <rFont val="Tahoma"/>
            <family val="2"/>
            <charset val="204"/>
          </rPr>
          <t xml:space="preserve">
было 1895,9, уточнили по техпаспорту 2530,4</t>
        </r>
      </text>
    </comment>
    <comment ref="K1173" authorId="1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ошибочно был указан ремонт системы электроснабжения, по 517 перенос по крыше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360" authorId="1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пределка по 543 (до передвижки)</t>
        </r>
      </text>
    </comment>
  </commentList>
</comments>
</file>

<file path=xl/sharedStrings.xml><?xml version="1.0" encoding="utf-8"?>
<sst xmlns="http://schemas.openxmlformats.org/spreadsheetml/2006/main" count="28631" uniqueCount="1606">
  <si>
    <t>ПРИЛОЖЕНИЕ №3</t>
  </si>
  <si>
    <t xml:space="preserve">к постановлению </t>
  </si>
  <si>
    <t xml:space="preserve">Правительства Республики Бурятия </t>
  </si>
  <si>
    <t>от __________ № _______</t>
  </si>
  <si>
    <t>"УТВЕРЖДЕН</t>
  </si>
  <si>
    <t xml:space="preserve">постановлением Правительства </t>
  </si>
  <si>
    <t xml:space="preserve">Республики Бурятия </t>
  </si>
  <si>
    <t>от 18.07.2016  № 320</t>
  </si>
  <si>
    <t>РЕСПУБЛИКАНСКИЙ КРАТКОСРОЧНЫЙ ПЛАН</t>
  </si>
  <si>
    <t>реализации  Республиканской программы «Капитальный ремонт общего имущества в многоквартирных домах, расположенных на территории Республики Бурятия, на 2014-2043 годы»  на 2017 -2019 г.г.</t>
  </si>
  <si>
    <t>Тип дома</t>
  </si>
  <si>
    <t>Виды работ</t>
  </si>
  <si>
    <t>№ п/п МКД</t>
  </si>
  <si>
    <t>Адрес МКД</t>
  </si>
  <si>
    <t xml:space="preserve">Год </t>
  </si>
  <si>
    <t>Материал стен</t>
  </si>
  <si>
    <t xml:space="preserve"> Количество этажей</t>
  </si>
  <si>
    <t>Общая площадь МКД, всего, кв.м</t>
  </si>
  <si>
    <t>В том числе площадь помещений МКД, кв.м</t>
  </si>
  <si>
    <t xml:space="preserve">Вид работ/услуг по капитальному ремонту </t>
  </si>
  <si>
    <t>Стоимость ремонтных работ, руб.</t>
  </si>
  <si>
    <t>Стоимость разработки проектной документации, руб.</t>
  </si>
  <si>
    <t>Общая стоимость капитального ремонта, руб.</t>
  </si>
  <si>
    <t>Предельная стоимость услуг и (или) работ по капитальному ремонту общего имущества в МКД (ремонтные работы), руб./кв.м</t>
  </si>
  <si>
    <t>Предельная стоимость услуг и (или) работ по капитальному ремонту общего имущества в МКД (проектные работы), руб./кв.м</t>
  </si>
  <si>
    <t>Лимит МО</t>
  </si>
  <si>
    <t>Разница</t>
  </si>
  <si>
    <t xml:space="preserve">Плановый срок завершения </t>
  </si>
  <si>
    <t>редакция март</t>
  </si>
  <si>
    <t>ввода в эксплуатацию</t>
  </si>
  <si>
    <t>завершения последнего капитального ремонта</t>
  </si>
  <si>
    <t>разработки проектной документации</t>
  </si>
  <si>
    <t xml:space="preserve"> ремонтных работ</t>
  </si>
  <si>
    <t>Итого 2017 год</t>
  </si>
  <si>
    <t>Итого районы РБ</t>
  </si>
  <si>
    <t>МО "Баргузинский район"</t>
  </si>
  <si>
    <t>с.Баргузин, ул. Дзержинского, д.9</t>
  </si>
  <si>
    <t>нет данных</t>
  </si>
  <si>
    <t>Кирпич</t>
  </si>
  <si>
    <t>Ремонт системы холодного водоснабжения</t>
  </si>
  <si>
    <t>2017г.</t>
  </si>
  <si>
    <t>2018г.</t>
  </si>
  <si>
    <t>Ремонт системы канализации и водоотведения</t>
  </si>
  <si>
    <t>с.Баргузин, ул. Дзержинского, д.15</t>
  </si>
  <si>
    <t>п. Усть-Баргузин, ул. Ватутина, д.63</t>
  </si>
  <si>
    <t>Дерево (брус)</t>
  </si>
  <si>
    <t>Ремонт системы электроснабжения</t>
  </si>
  <si>
    <t>МО "Бичурский район"</t>
  </si>
  <si>
    <t>с. Бичура, ул. Советская, д.77</t>
  </si>
  <si>
    <t>Ремонт системы отопления</t>
  </si>
  <si>
    <t>МО "Джидинский район"</t>
  </si>
  <si>
    <t>с. Петропавловка, ул. Свердлова, д.46</t>
  </si>
  <si>
    <t xml:space="preserve">Ремонт крыши </t>
  </si>
  <si>
    <t>с. Петропавловка, ул. Свердлова, д.46А</t>
  </si>
  <si>
    <t>МО "Заиграевский район"</t>
  </si>
  <si>
    <t>п. Татарский Ключ, ул. Комсомольская, д. 1</t>
  </si>
  <si>
    <t>п. Татарский Ключ, ул. Строителей, д. 4А</t>
  </si>
  <si>
    <t>Ремонт системы водоотведения</t>
  </si>
  <si>
    <t>п. Татарский Ключ, ул. Сосновая, д. 1А</t>
  </si>
  <si>
    <t>с. Новая Брянь, ул. Рабочая, д. 23</t>
  </si>
  <si>
    <t>Шлакоблок (оштукат.)</t>
  </si>
  <si>
    <t>пгт. Заиграево, ул. Ленина, д. 40</t>
  </si>
  <si>
    <t>пгт. Заиграево, ул. Ленина, д. 42</t>
  </si>
  <si>
    <t>пгт. Заиграево, ул. Серова, д. 14</t>
  </si>
  <si>
    <t>пгт. Заиграево, ул. Громова, д. 11</t>
  </si>
  <si>
    <t>пгт. Заиграево, ул. Ленина, д. 10</t>
  </si>
  <si>
    <t>пгт. Онохой, ул. Гагарина, д. 8</t>
  </si>
  <si>
    <t>Дерево</t>
  </si>
  <si>
    <t>пгт. Онохой, ул. Гагарина, д. 9</t>
  </si>
  <si>
    <t>пгт. Онохой, ул. Нагорная, д. 4</t>
  </si>
  <si>
    <t>пгт. Онохой, ул. Гагарина, д. 3</t>
  </si>
  <si>
    <t>пгт. Онохой, ул. Гагарина, д. 5</t>
  </si>
  <si>
    <t>МО "Закаменский район"</t>
  </si>
  <si>
    <t>г. Закаменск, ул. Ленина, д.30</t>
  </si>
  <si>
    <t>г. Закаменск, ул. Ленина, д.29</t>
  </si>
  <si>
    <t>с. Баянгол, ул. Набережная, д.15</t>
  </si>
  <si>
    <t>г. Закаменск, ул. Юбилейная, д.8А</t>
  </si>
  <si>
    <t>г. Закаменск, ул. Ленина, д.42</t>
  </si>
  <si>
    <t>МО "Иволгинский район"</t>
  </si>
  <si>
    <t>с. Сотниково, ул. Трактовая, д.1А</t>
  </si>
  <si>
    <t>МО "Кабанский район"</t>
  </si>
  <si>
    <t>с. Выдрино, ул. Пионерская, д.11</t>
  </si>
  <si>
    <t xml:space="preserve">Ремонт крыши  </t>
  </si>
  <si>
    <t>с. Выдрино, ул. Школьная, д.4</t>
  </si>
  <si>
    <t>г. Бабушкин, ул. Заречная, д.16</t>
  </si>
  <si>
    <t>г. Бабушкин, ул. Ленина, д.2</t>
  </si>
  <si>
    <t>пгт. Селенгинск, мкр. Солнечный, д.18</t>
  </si>
  <si>
    <t>Панель</t>
  </si>
  <si>
    <t>Ремонт системы горячего водоснабжения</t>
  </si>
  <si>
    <t>пгт. Селенгинск, мкр. Южный, д.2</t>
  </si>
  <si>
    <t>с. Творогово, 2 квартал, д.5</t>
  </si>
  <si>
    <t>с. Шигаево, 3 квартал, д.1</t>
  </si>
  <si>
    <t>с. Шигаево, 3 квартал, д.2</t>
  </si>
  <si>
    <t>пгт. Каменск, ул. Прибайкальская, д. 2</t>
  </si>
  <si>
    <t xml:space="preserve">Шлакоблок (оштукат.) </t>
  </si>
  <si>
    <t>пгт. Каменск, ул. Прибайкальская, д. 4</t>
  </si>
  <si>
    <t>пгт. Каменск, ул. Октябрьская, д. 63</t>
  </si>
  <si>
    <t>пгт. Каменск, ул. Школьная, д. 5</t>
  </si>
  <si>
    <t>п.Каменск, 18 квартал. д.59</t>
  </si>
  <si>
    <t>п.Каменск, ул..Прибайкальская, д.9</t>
  </si>
  <si>
    <t>с.Кабанск, кв-л.1-й, д.1</t>
  </si>
  <si>
    <t>с.Кабанск, кв-л.1-й, д.2</t>
  </si>
  <si>
    <t>Система канализации и водоотведения</t>
  </si>
  <si>
    <t>Ремонт cистемы холодного водоснабжения</t>
  </si>
  <si>
    <t xml:space="preserve">с.Кабанск,ул.Ленина, д.8 </t>
  </si>
  <si>
    <t>с.Кабанск, ул.Ленина, д.17</t>
  </si>
  <si>
    <t>с.Кабанск, ул.8 марта, д.20</t>
  </si>
  <si>
    <t>пгт. Селенгинск, мкр. Южный, д.17</t>
  </si>
  <si>
    <t>Ремонт фасада</t>
  </si>
  <si>
    <t>Ремонт фундамента</t>
  </si>
  <si>
    <t>Ремонт подвальных помещений, относящихся к общему имуществу</t>
  </si>
  <si>
    <t>МО "Кижингинский район"</t>
  </si>
  <si>
    <t>с. Новокижингинск, тер. Микрорайон, д. 28</t>
  </si>
  <si>
    <t>МО "Курумканский район"</t>
  </si>
  <si>
    <t>с. Курумкан, ул. Балдакова, д.28</t>
  </si>
  <si>
    <t>МО "Кяхтинский район"</t>
  </si>
  <si>
    <t>г. Кяхта, ул. Ленина, д.106</t>
  </si>
  <si>
    <t>г. Кяхта, ул. Ленина, д.108</t>
  </si>
  <si>
    <t>г. Кяхта, ул. Чикойская, д.9</t>
  </si>
  <si>
    <t>г. Кяхта, ул. Чикойская, д.10</t>
  </si>
  <si>
    <t>г. Кяхта, ул. Крупской, д.10</t>
  </si>
  <si>
    <t>г. Кяхта, ул. Сухэ-Батора, д.44</t>
  </si>
  <si>
    <t>п.Хоронхой ул.Ленина, д.15</t>
  </si>
  <si>
    <t>п.Хоронхой ул.Гагарина, д.10</t>
  </si>
  <si>
    <t>п.Хоронхой ул.Зеленая, д.7</t>
  </si>
  <si>
    <t>п.Хоронхой ул.Фабричная, д.13</t>
  </si>
  <si>
    <t>МО "Муйский район"</t>
  </si>
  <si>
    <t>п. Таксимо, ул. Латвийская, д.3</t>
  </si>
  <si>
    <t>п. Таксимо, ул. Латвийская, д.14</t>
  </si>
  <si>
    <t>п. Таксимо, ул.Советская, д.2</t>
  </si>
  <si>
    <t>МО "Мухоршибирский район"</t>
  </si>
  <si>
    <t>п. Саган-Нур, ул. Ширяева, д.6</t>
  </si>
  <si>
    <t>с. Мухоршибирь, ул. 30 лет Победы, д.11</t>
  </si>
  <si>
    <t>МО "Прибайкальский район"</t>
  </si>
  <si>
    <t>с. Ильинка, ул. Коммунистическая, д.2Б</t>
  </si>
  <si>
    <t>1972</t>
  </si>
  <si>
    <t>п/ст. Таловка, городок Социальный, д.5</t>
  </si>
  <si>
    <t>Керамзитобетон (оштукат.)</t>
  </si>
  <si>
    <t>с. Старое Татаурово, ул. Юбилейная , д.89</t>
  </si>
  <si>
    <t>с.  Турунтаево, ул. Спортивная, д.3</t>
  </si>
  <si>
    <t>с. Турунтаево, ул. Юбилейная, д.1</t>
  </si>
  <si>
    <t>МО "Северо-Байкальский район"</t>
  </si>
  <si>
    <t>пгт. Кичера, ул. Таллинская, д.3</t>
  </si>
  <si>
    <t>пгт. Кичера, ул. Таллинская, д.4</t>
  </si>
  <si>
    <t>пгт. Новый Уоян, ул. 70 лет Октября, д.29</t>
  </si>
  <si>
    <t>пгт. Нижнеангарск, ул. Победы, д.6</t>
  </si>
  <si>
    <t>пгт. Нижнеангарск, ул. Победы, д.8</t>
  </si>
  <si>
    <t>МО "Селенгинский район"</t>
  </si>
  <si>
    <t>г. Гусиноозерск, ул. Пушкина, д.2</t>
  </si>
  <si>
    <t xml:space="preserve">г. Гусиноозерск, ул.Пушкина, д.4 </t>
  </si>
  <si>
    <t xml:space="preserve">г. Гусиноозерск, ул. Пушкина, д.6 </t>
  </si>
  <si>
    <t xml:space="preserve">г. Гусиноозерск, ул. Пушкина, д.9 </t>
  </si>
  <si>
    <t>г. Гусиноозерск, 6 микрорайон,  д.9</t>
  </si>
  <si>
    <t>г. Гусиноозерск, ул. Ключевская, д.15</t>
  </si>
  <si>
    <t>г. Гусиноозерск, ул. Ключевская, д.16</t>
  </si>
  <si>
    <t>г. Гусиноозерск, ул. Ключевская, д.17</t>
  </si>
  <si>
    <t>г. Гусиноозерск, ул. Ключевская, д.23</t>
  </si>
  <si>
    <t>г. Гусиноозерск, ул. Комсомольская, д.21</t>
  </si>
  <si>
    <t>г. Гусиноозерск, ул. Комсомольская, д.23</t>
  </si>
  <si>
    <t>г. Гусиноозерск, ул. Ленина, д.24</t>
  </si>
  <si>
    <t>с. Гусиное Озеро, ул. Первомайская, д. 1</t>
  </si>
  <si>
    <t>с. Гусиное Озеро, ул. Первомайская, д. 2</t>
  </si>
  <si>
    <t>с. Гусиное Озеро, ул. Первомайская, д.3</t>
  </si>
  <si>
    <t>с. Гусиное Озеро, кв. Молодежный, д.2</t>
  </si>
  <si>
    <t>с. Гусиное Озеро, кв. Молодежный, д.3</t>
  </si>
  <si>
    <t>с. Гусиное Озеро, ул. Советская, д. 23</t>
  </si>
  <si>
    <t>МО "Тарбагатайский район"</t>
  </si>
  <si>
    <t>с. Тарбагатай, ул. Некрасова, д.21</t>
  </si>
  <si>
    <t>с. Тарбагатай, ул. Пушкина, д.96</t>
  </si>
  <si>
    <t>с. Тарбагатай, ул. Молодежная, д.9</t>
  </si>
  <si>
    <t>с. Тарбагатай, ул. Лощенкова, д.9</t>
  </si>
  <si>
    <t>с. Тарбагатай, ул. Лощенкова, д.11</t>
  </si>
  <si>
    <t>с. Тарбагатай, ул. Молодежная, д.11</t>
  </si>
  <si>
    <t>МО "Хоринский район"</t>
  </si>
  <si>
    <t>с. Хоринск, ул. Первомайская, д.14</t>
  </si>
  <si>
    <t>нужно письмо от МО о возвращении в РП</t>
  </si>
  <si>
    <t>с. Хоринск, городок Больничный, д.1</t>
  </si>
  <si>
    <t>МО ГО "город Улан-Удэ"</t>
  </si>
  <si>
    <t>г. Улан-Удэ, кв-л 148-й, д.8/2</t>
  </si>
  <si>
    <t>Ремонт или замена лифтов и лифтового оборудования</t>
  </si>
  <si>
    <t>г. Улан-Удэ, ул. 3 Интернационала, д.18</t>
  </si>
  <si>
    <t>г. Улан-Удэ, ул. 3 Интернационала, д.18А</t>
  </si>
  <si>
    <t>г. Улан-Удэ, б-р Карла Маркса, д.31</t>
  </si>
  <si>
    <t>г. Улан-Удэ, п. Аэропорт, д.21</t>
  </si>
  <si>
    <t>г. Улан-Удэ, п. Аэропорт, д.22</t>
  </si>
  <si>
    <t>г. Улан-Удэ, п. Сокол, д.6</t>
  </si>
  <si>
    <t>г. Улан-Удэ, пр-кт 50-летия Октября, д.46</t>
  </si>
  <si>
    <t>г. Улан-Удэ, пр-кт 50 летия Октября, д.19</t>
  </si>
  <si>
    <t>г. Улан-Удэ, пр-кт 50 летия Октября, д.23</t>
  </si>
  <si>
    <t>г. Улан-Удэ, пр-кт 50 летия Октября, д.25А</t>
  </si>
  <si>
    <t>г. Улан-Удэ, пр-кт Победы, д.5</t>
  </si>
  <si>
    <t>г. Улан-Удэ, пр-кт Победы, д.9</t>
  </si>
  <si>
    <t>г. Улан-Удэ, пр-кт Победы, д.10</t>
  </si>
  <si>
    <t>г. Улан-Удэ, пр-кт Победы, д.12</t>
  </si>
  <si>
    <t>г. Улан-Удэ, пр-кт Победы, д.15</t>
  </si>
  <si>
    <t>г. Улан-Удэ, пр-кт Строителей, д.8</t>
  </si>
  <si>
    <t>г. Улан-Удэ, пр-кт Строителей, д.12</t>
  </si>
  <si>
    <t>г. Улан-Удэ, пр-кт Строителей, д.42</t>
  </si>
  <si>
    <t xml:space="preserve">г. Улан-Удэ, пр-кт Строителей, д.46 </t>
  </si>
  <si>
    <t>г. Улан-Удэ, ул. Асеева,  д.8</t>
  </si>
  <si>
    <t>г. Улан-Удэ, ул. Буйко, д.19</t>
  </si>
  <si>
    <t>г. Улан-Удэ, ул. Воронежская, д.1</t>
  </si>
  <si>
    <t>г. Улан-Удэ, ул. Воронежская, д.2</t>
  </si>
  <si>
    <t>г. Улан-Удэ, ул. Воронежская, д.6</t>
  </si>
  <si>
    <t>г. Улан-Удэ, ул. Гагарина, д.32</t>
  </si>
  <si>
    <t>г. Улан-Удэ, ул. Гагарина, д.49</t>
  </si>
  <si>
    <t>г. Улан-Удэ, ул. Гагарина, д.61</t>
  </si>
  <si>
    <t>г. Улан-Удэ, ул. Гагарина, д.63</t>
  </si>
  <si>
    <t>г. Улан-Удэ, ул. Гагарина, д.71</t>
  </si>
  <si>
    <t>г. Улан-Удэ, ул. Гармаева, д.55</t>
  </si>
  <si>
    <t>г. Улан-Удэ, ул. Геологическая, д.22а</t>
  </si>
  <si>
    <t>г. Улан-Удэ, ул. Геологическая, д.24</t>
  </si>
  <si>
    <t>г. Улан-Удэ, ул. Ермаковская, д.22</t>
  </si>
  <si>
    <t xml:space="preserve">г. Улан-Удэ, ул. Жердева, д.68 </t>
  </si>
  <si>
    <t>г. Улан-Удэ, ул. Жердева, д.142</t>
  </si>
  <si>
    <t>г. Улан-Удэ, ул. Заиграевская, д.5</t>
  </si>
  <si>
    <t>г. Улан-Удэ, ул. Кабанская, д.6</t>
  </si>
  <si>
    <t>г. Улан-Удэ, ул. Кабанская, д.8</t>
  </si>
  <si>
    <t>г. Улан-Удэ, ул. Кабанская, д. 18</t>
  </si>
  <si>
    <t>2017 г.</t>
  </si>
  <si>
    <t>2018 г.</t>
  </si>
  <si>
    <t>г. Улан-Удэ, ул. Кабанская, д. 20</t>
  </si>
  <si>
    <t>г. Улан-Удэ, ул. Кабанская, д. 22</t>
  </si>
  <si>
    <t>г. Улан-Удэ, ул. Клыпина, д.7</t>
  </si>
  <si>
    <t>г. Улан-Удэ, ул. Клыпина, д.9</t>
  </si>
  <si>
    <t>г. Улан-Удэ, ул. Клыпина, д.11</t>
  </si>
  <si>
    <t>г. Улан-Удэ, ул. Клыпина, д.13</t>
  </si>
  <si>
    <t>г. Улан-Удэ, ул. Куйбышева, д.24</t>
  </si>
  <si>
    <t>г. Улан-Удэ, ул. Ленина, д.63</t>
  </si>
  <si>
    <t>г. Улан-Удэ, ул. Лысогорская, д.85</t>
  </si>
  <si>
    <t>г. Улан-Удэ, ул. Октябрьская, д.1А</t>
  </si>
  <si>
    <t>г. Улан-Удэ, ул. Октябрьская, д.28</t>
  </si>
  <si>
    <t>г. Улан-Удэ, ул. Павлова,  д.3</t>
  </si>
  <si>
    <t>г. Улан-Удэ, ул. Павлова,  д.21</t>
  </si>
  <si>
    <t>Ремонт крыши</t>
  </si>
  <si>
    <t>г. Улан-Удэ, ул. Павлова, д.19</t>
  </si>
  <si>
    <t>г. Улан-Удэ, ул. Партизанская, д.29</t>
  </si>
  <si>
    <t>г. Улан-Удэ, ул. Приречная, д.3</t>
  </si>
  <si>
    <t>г. Улан-Удэ, ул. Силикатная, д.7</t>
  </si>
  <si>
    <t>г. Улан-Удэ, ул. Смолина, д.1</t>
  </si>
  <si>
    <t>г. Улан-Удэ, ул. Смолина, д.9</t>
  </si>
  <si>
    <t>г. Улан-Удэ, ул. Смолина, д.10/1</t>
  </si>
  <si>
    <t>г. Улан-Удэ, ул. Смолина, д.44/2</t>
  </si>
  <si>
    <t>г. Улан-Удэ, ул. Советская, д.9</t>
  </si>
  <si>
    <t>г. Улан-Удэ, ул. Сосновая, д.14</t>
  </si>
  <si>
    <t>г. Улан-Удэ, ул. Сосновая, д.14А</t>
  </si>
  <si>
    <t>г. Улан-Удэ, ул. Строителей, д.38</t>
  </si>
  <si>
    <t>г. Улан-Удэ, ул. Удинская, д.28а</t>
  </si>
  <si>
    <t>г. Улан-Удэ, ул. Терешковой, д.4</t>
  </si>
  <si>
    <t>г. Улан-Удэ, ул. Терешковой, д.6</t>
  </si>
  <si>
    <t>г. Улан-Удэ, ул. Терешковой, д.8</t>
  </si>
  <si>
    <t>г. Улан-Удэ, ул. Терешковой, д.8/1</t>
  </si>
  <si>
    <t>г. Улан-Удэ, ул. Терешковой, д.10</t>
  </si>
  <si>
    <t>г. Улан-Удэ, ул. Терешковой, д.14</t>
  </si>
  <si>
    <t>г. Улан-Удэ, ул. Толстихина, д. 2а</t>
  </si>
  <si>
    <t>г. Улан-Удэ, ул. Толстихина, д. 2</t>
  </si>
  <si>
    <t>г. Улан-Удэ, ул. Тулаева, д.136</t>
  </si>
  <si>
    <t>г. Улан-Удэ, ул. Туполева, д.7</t>
  </si>
  <si>
    <t>г. Улан-Удэ, ул. Туполева,д. 9</t>
  </si>
  <si>
    <t>г. Улан-Удэ, ул. Фрунзе, д.7</t>
  </si>
  <si>
    <t>г. Улан-Удэ, ул. Фрунзе, д.16</t>
  </si>
  <si>
    <t>г. Улан-Удэ, ул. Цивилева, д. 4</t>
  </si>
  <si>
    <t>г. Улан-Удэ, ул. Цивилева, д. 33</t>
  </si>
  <si>
    <t>г. Улан-Удэ, ул. Цивилева, д. 50</t>
  </si>
  <si>
    <t>г. Улан-Удэ, ул. Цыбикова, д. 11</t>
  </si>
  <si>
    <t>г. Улан-Удэ, ул. Х. Намсараева, д.30</t>
  </si>
  <si>
    <t>г. Улан-Удэ, ул. Чайковского, д.16</t>
  </si>
  <si>
    <t>г. Улан-Удэ, ул. Чайковского, д.18</t>
  </si>
  <si>
    <t>Итого 2018 год</t>
  </si>
  <si>
    <t>3.1.2.</t>
  </si>
  <si>
    <t>2019г.</t>
  </si>
  <si>
    <t>с.Баргузин, ул. Дзержинского, д.13</t>
  </si>
  <si>
    <t>с.Баргузин, ул. Дзержинского, д.22</t>
  </si>
  <si>
    <t>5.1.2.</t>
  </si>
  <si>
    <t>с.Баргузин, ул. Дзержинского, д.59</t>
  </si>
  <si>
    <t>5.2.1.</t>
  </si>
  <si>
    <t>с. Бичура, ул. Ленина, д.242</t>
  </si>
  <si>
    <t>с. Бичура, ул. Мира, д.14</t>
  </si>
  <si>
    <t>с. Бичура, ул. Мира, д.18</t>
  </si>
  <si>
    <t>с. Петропавловка, ул. Ленина, д.2</t>
  </si>
  <si>
    <t>3.2.2.</t>
  </si>
  <si>
    <t>с. Петропавловка, ул. Свердлова, д.25</t>
  </si>
  <si>
    <t>с. Петропавловка, ул. Свердлова, д.49</t>
  </si>
  <si>
    <t>с. Петропавловка, ул. Свердлова, д.64А</t>
  </si>
  <si>
    <t>с. Петропавловка, ул. Свердлова, д.64Б</t>
  </si>
  <si>
    <t>3.1.1.</t>
  </si>
  <si>
    <t>п. Горхон, ул. Вокзальная, д.17</t>
  </si>
  <si>
    <t>2.2.1.</t>
  </si>
  <si>
    <t>п. Татарский Ключ, ул. Строителей, д.4А</t>
  </si>
  <si>
    <t>2.1.1.</t>
  </si>
  <si>
    <t>с. Новая Брянь, ул. Рабочая, д.23</t>
  </si>
  <si>
    <t>2.1.2.</t>
  </si>
  <si>
    <t>с. Новая Брянь, ул. Русина, д.13</t>
  </si>
  <si>
    <t>пгт. Заиграево, ул. Громова, д.11</t>
  </si>
  <si>
    <t>пгт. Заиграево, ул. Громова, д.13</t>
  </si>
  <si>
    <t>пгт. Заиграево, ул. Ленина, д.16А</t>
  </si>
  <si>
    <t>пгт. Заиграево, ул. Ленина, д.40</t>
  </si>
  <si>
    <t>пгт. Заиграево, ул. Ленина, д.42</t>
  </si>
  <si>
    <t>пгт. Заиграево, ул. Серова, д.25А</t>
  </si>
  <si>
    <t>пгт. Заиграево, ул. Трактовая, д.1</t>
  </si>
  <si>
    <t>пгт. Онохой, ул. Гагарина, д.2</t>
  </si>
  <si>
    <t>пгт. Онохой, ул. Гагарина, д.3</t>
  </si>
  <si>
    <t>пгт. Онохой, ул. Гагарина, д.5</t>
  </si>
  <si>
    <t>пгт. Онохой, ул. Гагарина, д.6</t>
  </si>
  <si>
    <t>пгт. Онохой, ул. Гагарина, д.7</t>
  </si>
  <si>
    <t>пгт. Онохой, ул. Гагарина, д.9</t>
  </si>
  <si>
    <t>2.2.2.</t>
  </si>
  <si>
    <t>г. Закаменск, ул. Гагарина, д.23</t>
  </si>
  <si>
    <t>г. Закаменск, ул. Комсомольская, д.7</t>
  </si>
  <si>
    <t>г. Закаменск, ул. Юбилейная, д.14</t>
  </si>
  <si>
    <t>г. Закаменск, ул. Ленина, д.27</t>
  </si>
  <si>
    <t>с. Баянгол, ул. Луговая, д.11</t>
  </si>
  <si>
    <t>сумма неправильно посчитана</t>
  </si>
  <si>
    <t>с. Иволгинск, кв-л Студенческий, д.1</t>
  </si>
  <si>
    <t>с. Иволгинск, кв-л Студенческий, д.2</t>
  </si>
  <si>
    <t>с. Иволгинск, кв-л Студенческий, д.5</t>
  </si>
  <si>
    <t>с. Иволгинск, кв-л Студенческий, д.6</t>
  </si>
  <si>
    <t>с. Иволгинск, ул. Лебедева, д.3</t>
  </si>
  <si>
    <t>с. Иволгинск, ул. Набережная, д.1А</t>
  </si>
  <si>
    <t>с. Сотниково, ул. Трактовая, д.10</t>
  </si>
  <si>
    <t>нужен акт по 517</t>
  </si>
  <si>
    <t>с. Сотниково, ул. Трактовая, д.3</t>
  </si>
  <si>
    <t>с. Сотниково, ул. Трактовая, д. 22</t>
  </si>
  <si>
    <t>6.1.</t>
  </si>
  <si>
    <t>р.п. Танхой, ул.Центральная,53</t>
  </si>
  <si>
    <t>п/ст. Выдрино, ул. Красных Партизан, д.43</t>
  </si>
  <si>
    <t>п/ст. Выдрино, ул. Красных Партизан, д.47</t>
  </si>
  <si>
    <t>п/ст. Выдрино, ул. Красных Партизан, д.53</t>
  </si>
  <si>
    <t>п/ст. Выдрино, ул. Красных Партизан, д.55</t>
  </si>
  <si>
    <t>4.1.1.</t>
  </si>
  <si>
    <t>с. Выдрино, ул. Набережная, д.17</t>
  </si>
  <si>
    <t>5.1.1.</t>
  </si>
  <si>
    <t>г. Бабушкин, ул.Комсомольская, д.46</t>
  </si>
  <si>
    <t>г. Бабушкин, ул. Кяхтинская, д.2</t>
  </si>
  <si>
    <t>г. Бабушкин, ул.Октябрьская, д.2/1</t>
  </si>
  <si>
    <t>г. Бабушкин, ул. Советская, д.2</t>
  </si>
  <si>
    <t>пгт. Каменск, кв-л 18-й, д.59</t>
  </si>
  <si>
    <t>пгт. Каменск, ул. Кирова, д.5</t>
  </si>
  <si>
    <t>пгт. Каменск, ул. Кирова, д.12</t>
  </si>
  <si>
    <t>пгт. Каменск, ул. Кирова, д.22</t>
  </si>
  <si>
    <t>пгт.Каменск, ул.Комсомольская, д.12</t>
  </si>
  <si>
    <t>пгт. Каменск, ул. Комсомольская, д.19</t>
  </si>
  <si>
    <t>пгт. Каменск, ул. Октябрьская, д.63</t>
  </si>
  <si>
    <t>пгт. Каменск, ул. Советская, д.2</t>
  </si>
  <si>
    <t>пгт. Каменск, ул. Советская, д.23</t>
  </si>
  <si>
    <t>пгт. Каменск, ул. Сухомлина, д.16</t>
  </si>
  <si>
    <t>пгт. Каменск, мкр. Молодежный, д.14</t>
  </si>
  <si>
    <t>с. Кабанск, кв-л 1-й, д.1</t>
  </si>
  <si>
    <t>с. Кабанск, кв-л 1-й, д.2</t>
  </si>
  <si>
    <t>с. Кабанск, кв-л 1-й, д.4</t>
  </si>
  <si>
    <t>с. Кабанск, кв-л 1-й, д.5</t>
  </si>
  <si>
    <t>с. Кабанск, ул. Кирова, д.12</t>
  </si>
  <si>
    <t>с. Кабанск, ул. Кирова, д.4</t>
  </si>
  <si>
    <t>с. Кабанск, ул. Ленина, д.17</t>
  </si>
  <si>
    <t>с. Кабанск, ул. Ленина, д.19</t>
  </si>
  <si>
    <t>с. Кабанск, ул. Ленина, д.21</t>
  </si>
  <si>
    <t>с. Кабанск, ул. Ленина, д.29</t>
  </si>
  <si>
    <t>с. Кабанск, ул. 8 марта, д.20</t>
  </si>
  <si>
    <t>с. Кижинга, ул. Коммунистическая, д.2</t>
  </si>
  <si>
    <t>с. Кижинга, ул. Трактовая, д.30</t>
  </si>
  <si>
    <t>с. Кижинга, ул. Трактовая, д.32</t>
  </si>
  <si>
    <t>с. Новокижингинск, тер. Микрорайон, д.13</t>
  </si>
  <si>
    <t>с. Новокижингинск, тер. Микрорайон, д.15</t>
  </si>
  <si>
    <t>с. Новокижингинск, тер. Микрорайон, д.16</t>
  </si>
  <si>
    <t>с. Новокижингинск, тер. Микрорайон, д.17</t>
  </si>
  <si>
    <t>с. Новокижингинск, тер. Микрорайон, д.18</t>
  </si>
  <si>
    <t>с. Курумкан, ул. Балдакова, д.17</t>
  </si>
  <si>
    <t>с. Курумкан, ул. Балдакова, д.30</t>
  </si>
  <si>
    <t>с. Курумкан, ул. Будаина, д.1</t>
  </si>
  <si>
    <t>с. Курумкан, ул. Ленина, д.42А</t>
  </si>
  <si>
    <t>с. Курумкан, ул. Школьная, д.7</t>
  </si>
  <si>
    <t>г. Кяхта, ул. Ленина, д.104</t>
  </si>
  <si>
    <t>г. Кяхта, ул. Ленина, д.28</t>
  </si>
  <si>
    <t>г. Кяхта, ул. Ленина, д.5</t>
  </si>
  <si>
    <t>п.Хоронхой ул.Ленина, д.9</t>
  </si>
  <si>
    <t>Ремонт горячего водоснабжения</t>
  </si>
  <si>
    <t>Ремонт холодного водоснабжения</t>
  </si>
  <si>
    <t>п.Хоронхой ул.Ленина, д.13</t>
  </si>
  <si>
    <t>п.Хоронхой ул.Ленина, д.7</t>
  </si>
  <si>
    <t>Ремонт систем электроснабжения</t>
  </si>
  <si>
    <t>п.Хоронхой ул.Гагарина, д.4</t>
  </si>
  <si>
    <t>п.Хоронхой ул.Гагарина, д.6</t>
  </si>
  <si>
    <t>п. Хоронхой, ул. Школьная, д.1</t>
  </si>
  <si>
    <t>пгт. Наушки, ул. Железнодорожная, д.18А</t>
  </si>
  <si>
    <t>пгт. Наушки, ул. Пионерская, д.13</t>
  </si>
  <si>
    <t>п. Таксимо, ул. 70 лет Октября, д.38</t>
  </si>
  <si>
    <t>по 517, нет акта</t>
  </si>
  <si>
    <t>п. Таксимо, ул. 70 лет Октября, д.40</t>
  </si>
  <si>
    <t>п. Таксимо, ул. 70 лет Октября, д.44</t>
  </si>
  <si>
    <t>5.2.2.</t>
  </si>
  <si>
    <t>с. Мухоршибирь, ул. 30 лет Победы, д.10</t>
  </si>
  <si>
    <t>с. Мухоршибирь, ул. 30 лет Победы, д.12</t>
  </si>
  <si>
    <t>4.1.2.</t>
  </si>
  <si>
    <t>с. Мухоршибирь, ул. Новая, д.1А</t>
  </si>
  <si>
    <t>п. Саган-Нур, пер. Центральный, д.1</t>
  </si>
  <si>
    <t>п. Саган-Нур, пер. Центральный, д.3</t>
  </si>
  <si>
    <t>п. Саган-Нур, пр-кт 70 лет Октября, д.9</t>
  </si>
  <si>
    <t>п/ст. Таловка, городок Социальный, д.3</t>
  </si>
  <si>
    <t>Керамзитобетон</t>
  </si>
  <si>
    <t>с. Татаурово, ул. Новая, д.4</t>
  </si>
  <si>
    <t>с. Татаурово, ул. Трактовая, д11</t>
  </si>
  <si>
    <t>с. Татаурово, ул. Сельскохозяйственная, д.1</t>
  </si>
  <si>
    <t>Ремонт водоотведения</t>
  </si>
  <si>
    <t>с. Татаурово, ул. Сельскохозяйственная, д.11</t>
  </si>
  <si>
    <t>с. Татаурово, ул. Сельскохозяйственная, д.24</t>
  </si>
  <si>
    <t>МО "Город Северобайкальск"</t>
  </si>
  <si>
    <t>г. Северобайкальск, пр-кт Ленинградский, д.3</t>
  </si>
  <si>
    <t>г. Северобайкальск, ул. Днепропетровская, д.4</t>
  </si>
  <si>
    <t>г. Северобайкальск, ул. Промышленная, д.3</t>
  </si>
  <si>
    <t>г. Северобайкальск, ул. Промышленная, д.5</t>
  </si>
  <si>
    <t>г. Северобайкальск, ул. Студенческая, д.12</t>
  </si>
  <si>
    <t>г. Северобайкальск, ул. Ленинградская, д.16</t>
  </si>
  <si>
    <t>г. Северобайкальск, ул. Ленинградская, д.20</t>
  </si>
  <si>
    <t>г. Северобайкальск, ул. Ленинградская, д.22</t>
  </si>
  <si>
    <t>г. Северобайкальск, ул. Ленинградская, д.41</t>
  </si>
  <si>
    <t>г. Северобайкальск, ул. Ленинградская, д.43</t>
  </si>
  <si>
    <t>г. Северобайкальск, ул. Ленинградская, д.45</t>
  </si>
  <si>
    <t>г. Северобайкальск, пр-т 60 лет СССР, д.16</t>
  </si>
  <si>
    <t>пгт. Кичера, ул. Таллинская, д.1</t>
  </si>
  <si>
    <t>пгт. Кичера, ул. Таллинская, д. 11</t>
  </si>
  <si>
    <t>517 акта нет</t>
  </si>
  <si>
    <t>2.1.</t>
  </si>
  <si>
    <t>не было в  РП</t>
  </si>
  <si>
    <t>2.2.</t>
  </si>
  <si>
    <t>пгт. Кичера, ул. Зеленая, д.1</t>
  </si>
  <si>
    <t>Панели</t>
  </si>
  <si>
    <t>пгт. Кичера, ул. Зеленая, д.3</t>
  </si>
  <si>
    <t>пгт. Нижнеангарск, пер. Клубный, д.1</t>
  </si>
  <si>
    <t>пгт. Нижнеангарск, пер. Клубный, д.1А</t>
  </si>
  <si>
    <t>пгт. Нижнеангарск, пер. Клубный, д.3</t>
  </si>
  <si>
    <t>пгт. Нижнеангарск, ул. Ленина, д.36</t>
  </si>
  <si>
    <t>пгт. Нижнеангарск, ул. 50 лет Октября, д.15</t>
  </si>
  <si>
    <t>пгт. Нижнеангарск, ул. Ленина, д.127</t>
  </si>
  <si>
    <t>пгт. Новый Уоян, ул. 70 лет Октября ,д.1</t>
  </si>
  <si>
    <t>нет техплана</t>
  </si>
  <si>
    <t>пгт. Новый Уоян, ул. 70 лет Октября ,д.4</t>
  </si>
  <si>
    <t xml:space="preserve">Ремонт системы горячего водоснабжения </t>
  </si>
  <si>
    <t>пгт. Новый Уоян, ул. 70 лет Октября ,д.5</t>
  </si>
  <si>
    <t>пгт. Новый Уоян, ул. 70 лет Октября , д.6</t>
  </si>
  <si>
    <t>пгт. Новый Уоян, ул. 70 лет Октября ,д.13</t>
  </si>
  <si>
    <t xml:space="preserve">Ремонт системы холодного водоснобжения </t>
  </si>
  <si>
    <t>пгт. Новый Уоян, ул. 70 лет Октября ,д.26</t>
  </si>
  <si>
    <t>пгт. Новый Уоян, ул. 70 лет Октября ,д.24</t>
  </si>
  <si>
    <t>г. Гусиноозерск, ул. Ленина, д.30</t>
  </si>
  <si>
    <t>Ремонт канализации и  водоотведения</t>
  </si>
  <si>
    <t>г. Гусиноозерск, ул. Ленина, д.3А</t>
  </si>
  <si>
    <t>г. Гусиноозерск, ул. Пушкина, д.3</t>
  </si>
  <si>
    <t>Кирпич (оштукат)</t>
  </si>
  <si>
    <t>г. Гусиноозерск, ул. Пушкина, д. 7</t>
  </si>
  <si>
    <t>БЕЗ ПОДВАЛА ОШТУКАТУРЕННЫЙ</t>
  </si>
  <si>
    <t>Система горячего водоснабжения</t>
  </si>
  <si>
    <t>г. Гусиноозерск, ул. Пушкина, д.31</t>
  </si>
  <si>
    <t>г. Гусиноозерск, ул. Пушкина, д.6</t>
  </si>
  <si>
    <t>с. Гусиное Озеро, кв-л Молодежный, д.2</t>
  </si>
  <si>
    <t>с. Гусиное Озеро, ул. Первомайская, д.1</t>
  </si>
  <si>
    <t>с. Гусиное Озеро, ул. Первомайская, д.2</t>
  </si>
  <si>
    <t>с. Гусиное Озеро, ул. Путейская, д.1</t>
  </si>
  <si>
    <t>с. Гусиное Озеро, ул. Советская, д.20</t>
  </si>
  <si>
    <t>с. Тарбагатай, ул. Лощенкова, д.12</t>
  </si>
  <si>
    <t>с. Тарбагатай, ул. Молодежная, д.1</t>
  </si>
  <si>
    <t>Ркемонт фундамента</t>
  </si>
  <si>
    <t xml:space="preserve">по 517, скан акта </t>
  </si>
  <si>
    <t>с. Тарбагатай, ул. Рокоссовского, д.9</t>
  </si>
  <si>
    <t>МО "Тункинский район"</t>
  </si>
  <si>
    <t>с. Кырен, ул. П.Морозова, д.7</t>
  </si>
  <si>
    <t>с. Кырен, ул. Каландаришвили, д.7</t>
  </si>
  <si>
    <t>с. Хоринск, ул. Ленина, д.22</t>
  </si>
  <si>
    <t>1.2.</t>
  </si>
  <si>
    <t>г. Улан-Удэ, пер. Толстого, д. 2</t>
  </si>
  <si>
    <t>Ремонт или замена лифтового оборудования</t>
  </si>
  <si>
    <t>2019 г.</t>
  </si>
  <si>
    <t>2020 г.</t>
  </si>
  <si>
    <t>перенос с 2019</t>
  </si>
  <si>
    <t>нет акта по 517 от КГХ в ноябре</t>
  </si>
  <si>
    <t>1.1.</t>
  </si>
  <si>
    <t>г. Улан-Удэ, кв-л 113-й , д. 1</t>
  </si>
  <si>
    <t>г. Улан-Удэ, кв-л 113-й , д. 5</t>
  </si>
  <si>
    <t>г. Улан-Удэ, мкр. Энергетик, д .38</t>
  </si>
  <si>
    <t>г. Улан-Удэ, пр. Победы, д. 5</t>
  </si>
  <si>
    <t xml:space="preserve">Ремонт фундамента </t>
  </si>
  <si>
    <t>г. Улан-Удэ, пр. Строителей, д.10</t>
  </si>
  <si>
    <t>спецсчет</t>
  </si>
  <si>
    <t>г. Улан-Удэ, пр-кт Строителей, д.20</t>
  </si>
  <si>
    <t>г. Улан-Удэ, пр-кт Строителей, д. 74</t>
  </si>
  <si>
    <t>нет акта по 517 от КГХ</t>
  </si>
  <si>
    <t>3.2.</t>
  </si>
  <si>
    <t>г. Улан-Удэ, ул. 1-й уч-к Дивизионная, д. 523</t>
  </si>
  <si>
    <t>по 517</t>
  </si>
  <si>
    <t>г. Улан-Удэ, ул. 502 км., д. 116</t>
  </si>
  <si>
    <t>г. Улан-Удэ, ул. 502 км., д. 120</t>
  </si>
  <si>
    <t>г. Улан-Удэ, ул. Антонова, д.14</t>
  </si>
  <si>
    <t>Оштукат.</t>
  </si>
  <si>
    <t>г. Улан-Удэ, ул. Антонова, д.16</t>
  </si>
  <si>
    <t>г. Улан-Удэ, ул. Асеева, д.7</t>
  </si>
  <si>
    <t>г. Улан-Удэ, ул. Асеева, д.8</t>
  </si>
  <si>
    <t>нет акта по 517</t>
  </si>
  <si>
    <t>г. Улан-Удэ, ул. Бабушкина, д. 11</t>
  </si>
  <si>
    <t>г. Улан-Удэ, ул. Балдынова, д.5А</t>
  </si>
  <si>
    <t>г. Улан-Удэ, ул. Бограда, д. 68</t>
  </si>
  <si>
    <t>г. Улан-Удэ, ул. Борсоева, д. 9</t>
  </si>
  <si>
    <t>г. Улан-Удэ, ул. Буйко, д. 25а</t>
  </si>
  <si>
    <t>Системы отопления</t>
  </si>
  <si>
    <t>г. Улан-Удэ, ул. Воровского, д. 27</t>
  </si>
  <si>
    <t>г. Улан-Удэ, ул. Гагарина, д.13</t>
  </si>
  <si>
    <t>г. Улан-Удэ, ул. Гагарина, д. 14</t>
  </si>
  <si>
    <t>г. Улан-Удэ, ул. Гагарина, д.31</t>
  </si>
  <si>
    <t>г. Улан-Удэ, ул. Гагарина, д.32П</t>
  </si>
  <si>
    <t>г. Улан-Удэ, ул. Гагарина, д.35</t>
  </si>
  <si>
    <t>г. Улан-Удэ, ул. Гагарина, д.36</t>
  </si>
  <si>
    <t>г. Улан-Удэ, ул. Гагарина, д.37</t>
  </si>
  <si>
    <t>по 517 есть акт только на фасад</t>
  </si>
  <si>
    <t>г. Улан-Удэ, ул. Гагарина, д. 39</t>
  </si>
  <si>
    <t>г. Улан-Удэ, ул. Гагарина, д.47</t>
  </si>
  <si>
    <t>г. Улан-Удэ, ул. Гагарина, д.51</t>
  </si>
  <si>
    <t>г. Улан-Удэ, ул. Гагарина, д.53</t>
  </si>
  <si>
    <t>г. Улан-Удэ, ул. Гагарина, д.57</t>
  </si>
  <si>
    <t>г. Улан-Удэ, ул. Гагарина, д.69</t>
  </si>
  <si>
    <t>г. Улан-Удэ, ул. Гастелло, д.3</t>
  </si>
  <si>
    <t>г. Улан-Удэ, ул. Гастелло, д.4</t>
  </si>
  <si>
    <t>г. Улан-Удэ, ул. Гастелло, д.5</t>
  </si>
  <si>
    <t>г. Улан-Удэ, ул. Гвардейская, д. 1а</t>
  </si>
  <si>
    <t>г. Улан-Удэ, ул. Геологическая, д. 20</t>
  </si>
  <si>
    <t>г. Улан-Удэ, ул. Геологическая, д. 21</t>
  </si>
  <si>
    <t>г. Улан-Удэ, ул. Д.Банзарова, д.20/1</t>
  </si>
  <si>
    <t>г. Улан-Удэ, ул. Д.Банзарова, д.21</t>
  </si>
  <si>
    <t>г. Улан-Удэ, ул Добролюбова, д. 7</t>
  </si>
  <si>
    <t>Ремонт лифтов и лифтового оборудования</t>
  </si>
  <si>
    <t>г. Улан-Удэ, ул Добролюбова, д. 9</t>
  </si>
  <si>
    <t xml:space="preserve">г. Улан-Удэ, ул. Ербанова, д. 22 </t>
  </si>
  <si>
    <t>г. Улан-Удэ, ул. Ермаковская, д. 24</t>
  </si>
  <si>
    <t>г. Улан-Удэ, ул. Жердева, д.35</t>
  </si>
  <si>
    <t>1994, 1996</t>
  </si>
  <si>
    <t>7,9,10</t>
  </si>
  <si>
    <t>г. Улан-Удэ, ул. Жердева, д. 70</t>
  </si>
  <si>
    <t>г. Улан-Удэ, ул. Кабанская, д.2</t>
  </si>
  <si>
    <t>г. Улан-Удэ, ул. Кабанская, д.4</t>
  </si>
  <si>
    <t>г. Улан-Удэ, ул. Кабанская, д.18</t>
  </si>
  <si>
    <t>г. Улан-Удэ, ул. Калашникова, д.14</t>
  </si>
  <si>
    <t>г. Улан-Удэ, ул. Калашникова, д. 16</t>
  </si>
  <si>
    <t xml:space="preserve">Ремонь крыши </t>
  </si>
  <si>
    <t>г. Улан-Удэ, ул. Каландаришвили, д.5</t>
  </si>
  <si>
    <t>г. Улан-Удэ, ул. Каландаришвили, д.6/1</t>
  </si>
  <si>
    <t>г. Улан-Удэ, ул. Каландаришвили, д.6/2</t>
  </si>
  <si>
    <t>г. Улан-Удэ, ул. Каландаришвили, д.6/3</t>
  </si>
  <si>
    <t>г. Улан-Удэ, ул. Каландаришвили, д.21</t>
  </si>
  <si>
    <t>г. Улан-Удэ, ул. Каландаришвили, д.25</t>
  </si>
  <si>
    <t>г. Улан-Удэ, ул. Камова, д.11</t>
  </si>
  <si>
    <t>г. Улан-Удэ, ул. Камова, д.15</t>
  </si>
  <si>
    <t>г. Улан-Удэ, ул. Камова, д.17</t>
  </si>
  <si>
    <t>г. Улан-Удэ, ул. Керамическая, д.2</t>
  </si>
  <si>
    <t>г. Улан-Удэ, ул. Керамическая, д.5</t>
  </si>
  <si>
    <t>панель</t>
  </si>
  <si>
    <t>г. Улан-Удэ, ул. Керамическая, д.6</t>
  </si>
  <si>
    <t>г. Улан-Удэ, ул. Керамическая, д.7</t>
  </si>
  <si>
    <t>г. Улан-Удэ, ул. Кирова, д.31</t>
  </si>
  <si>
    <t>г. Улан-Удэ, ул. Ключевская, д. 2а</t>
  </si>
  <si>
    <t>г. Улан-Удэ, ул. Ключевская, д. 4</t>
  </si>
  <si>
    <t>г. Улан-Удэ, ул. Ключевская, д. 4а</t>
  </si>
  <si>
    <t>г. Улан-Удэ, ул. Ключевская, д.39</t>
  </si>
  <si>
    <t>г. Улан-Удэ, ул. Ключевская, д. 44</t>
  </si>
  <si>
    <t>г. Улан-Удэ, ул. Ключевская, д. 46</t>
  </si>
  <si>
    <t>г. Улан-Удэ, ул. Ключевская, д. 48</t>
  </si>
  <si>
    <t>г. Улан-Удэ, ул. Ключевская, д.86</t>
  </si>
  <si>
    <t>г. Улан-Удэ, ул. Клыпина, д. 24</t>
  </si>
  <si>
    <t>г. Улан-Удэ, ул. Коммунистическая, д.16</t>
  </si>
  <si>
    <t>г. Улан-Удэ, ул. Коммунистическая, д.41</t>
  </si>
  <si>
    <t>г. Улан-Удэ, ул. Коммунистическая, д.45</t>
  </si>
  <si>
    <t>г. Улан-Удэ, ул. Коммунистическая, д.46</t>
  </si>
  <si>
    <t>г. Улан-Удэ, ул. Комсомольская, д. 1</t>
  </si>
  <si>
    <t>г. Улан-Удэ. Ул. Краснофлотская, д. 2а</t>
  </si>
  <si>
    <t>г. Улан-Удэ, ул. Краснофлотская, д. 24</t>
  </si>
  <si>
    <t>г. Улан-Удэ, ул. Куйбышева, д.15</t>
  </si>
  <si>
    <t>г.Улан-Удэ, ул. Куйбышева, д. 28</t>
  </si>
  <si>
    <t>г. Улан-Удэ, ул. Куйбышева, д. 29</t>
  </si>
  <si>
    <t>Кирпич.</t>
  </si>
  <si>
    <t>г. Улан-Удэ, ул. Куйбышева, д.42</t>
  </si>
  <si>
    <t>г. Улан-Удэ, ул. Лимонова, д. 2</t>
  </si>
  <si>
    <t>г. Улан-Удэ, ул. Лимонова, д. 6</t>
  </si>
  <si>
    <t>г. Улан-Удэ, ул. Лимонова, д. 12</t>
  </si>
  <si>
    <t>г. Улан-Удэ, ул. Маршала Жукова, д. 15</t>
  </si>
  <si>
    <t>г. Улан-Удэ, ул. Маршала Жукова, д. 16</t>
  </si>
  <si>
    <t>г. Улан-Удэ, ул. Мерецкова, д.20</t>
  </si>
  <si>
    <t>г. Улан-Удэ, ул. Мерецкова, д.21</t>
  </si>
  <si>
    <t>г. Улан-Удэ, ул. Мерецкова, д.22</t>
  </si>
  <si>
    <t>г. Улан-Удэ, ул. Мерецкова, д.27</t>
  </si>
  <si>
    <t>г. Улан-Удэ, ул. Мерецкова, д. 23</t>
  </si>
  <si>
    <t>1960</t>
  </si>
  <si>
    <t>2</t>
  </si>
  <si>
    <t>г. Улан-Удэ, ул. Мерецкова, д. 24</t>
  </si>
  <si>
    <t>г. Улан-Удэ, ул. Мерецкова, д. 25</t>
  </si>
  <si>
    <t>г. Улан-Удэ, ул. Мерецкова, д. 26</t>
  </si>
  <si>
    <t>1963</t>
  </si>
  <si>
    <t>г. Улан-Удэ, ул. Мерецкова, д. 28</t>
  </si>
  <si>
    <t>г. Улан-Удэ, ул. Мерецкова, д. 29</t>
  </si>
  <si>
    <t>г. Улан-Удэ, ул. Мерецкова, д.32</t>
  </si>
  <si>
    <t>г. Улан-Удэ, ул. Мерецкова, д. 33</t>
  </si>
  <si>
    <t>Ремонт электроснабжения</t>
  </si>
  <si>
    <t>г. Улан-Удэ, ул. Мерецкова, д.35</t>
  </si>
  <si>
    <t>г. Улан-Удэ, ул. Московская, д. 1</t>
  </si>
  <si>
    <t xml:space="preserve"> г. Улан-Удэ, ул. Норильская, д. 24</t>
  </si>
  <si>
    <t>г. Улан-Удэ, ул. Пирогова, д. 34</t>
  </si>
  <si>
    <t>г. Улан-Удэ, ул. Приречная, д. 7</t>
  </si>
  <si>
    <t>г. Улан-Удэ, ул. Пушкина, д. 14</t>
  </si>
  <si>
    <t>г. Улан-Удэ, ул. Родины, д. 3</t>
  </si>
  <si>
    <t>г. Улан-Удэ, ул. Родины, д. 7</t>
  </si>
  <si>
    <t>г. Улан-Удэ, ул. Родины, д. 7/2</t>
  </si>
  <si>
    <t>г. Улан-Удэ, ул. Родины, д. 7/3</t>
  </si>
  <si>
    <t>в ГИС 5.1.</t>
  </si>
  <si>
    <t>г. Улан-Удэ, ул. Саянская, д.1</t>
  </si>
  <si>
    <t>г. Улан-Удэ, ул. Саянская, д.3</t>
  </si>
  <si>
    <t>Кирпич. (оштукат.)</t>
  </si>
  <si>
    <t>в ГИС 2.1.</t>
  </si>
  <si>
    <t>г. Улан-Удэ, ул. Саянская, д.7</t>
  </si>
  <si>
    <t>624,30</t>
  </si>
  <si>
    <t xml:space="preserve">г. Улан-Удэ, ул. Сахьяновой, д.10 </t>
  </si>
  <si>
    <t xml:space="preserve">г. Улан-Удэ, ул. Сахьяновой, д.11А </t>
  </si>
  <si>
    <t>г. Улан-Удэ, ул. Сахьяновой, д.17</t>
  </si>
  <si>
    <t>1962</t>
  </si>
  <si>
    <t>г. Улан-Удэ, ул. Сахьяновой, д.19</t>
  </si>
  <si>
    <t>г. Улан-Удэ, ул. Свердлова, д.7</t>
  </si>
  <si>
    <t>г. Улан-Удэ, ул. Смолина, д. 9</t>
  </si>
  <si>
    <t>г. Улан-Удэ, ул. Смолина, д.11</t>
  </si>
  <si>
    <t>г. Улан-Удэ, ул. Смолина, д.15</t>
  </si>
  <si>
    <t>г. Улан-Удэ, ул. Смолина, д.41/2</t>
  </si>
  <si>
    <t>г. Улан-Удэ, ул. Смолина, д. 44/1</t>
  </si>
  <si>
    <t>г. Улан-Удэ, ул. Смолина, д.46</t>
  </si>
  <si>
    <t>г. Улан-Удэ, ул. Смолина, д.47</t>
  </si>
  <si>
    <t>г. Улан-Удэ, ул. Смолина, д.49</t>
  </si>
  <si>
    <t>г. Улан-Удэ, ул. Советская, д.16</t>
  </si>
  <si>
    <t>г. Улан-Удэ, ул. Солнечная, д. 11</t>
  </si>
  <si>
    <t>г. Улан-Удэ, ул. Солнечная, д. 13</t>
  </si>
  <si>
    <t>г. Улан-Удэ, ул. Солнечная, д. 20</t>
  </si>
  <si>
    <t>г. Улан-Удэ, ул. Солнечная, д. 16</t>
  </si>
  <si>
    <t>г. Улан-Удэ, ул. Столбовая, д. 56</t>
  </si>
  <si>
    <t>г. Улан-Удэ, ул. Строителей, д. 9</t>
  </si>
  <si>
    <t>г. Улан-Удэ, ул. Строителей, д. 38</t>
  </si>
  <si>
    <t>г. Улан-Удэ, ул. Тобольская, д.1</t>
  </si>
  <si>
    <t>г. Улан-Удэ, ул. Тобольская, д.3</t>
  </si>
  <si>
    <t>г. Улан-Удэ, ул. Тобольская, д.7</t>
  </si>
  <si>
    <t>г. Улан-Удэ, ул. Тобольская, д.11</t>
  </si>
  <si>
    <t>г. Улан-Удэ, ул. Тобольская, д.13</t>
  </si>
  <si>
    <t>г. Улан-Удэ, ул. Тобольская, д.13А</t>
  </si>
  <si>
    <t>г. Улан-Удэ, ул. Тобольская, д.15</t>
  </si>
  <si>
    <t>г. Улан-Удэ, ул. Тобольская, д.15А</t>
  </si>
  <si>
    <t>г. Улан-Удэ, ул. Тобольская, д.17</t>
  </si>
  <si>
    <t>г. Улан-Удэ, ул. Тобольская, д.17А</t>
  </si>
  <si>
    <t>г. Улан-Удэ, ул. Тобольская, д.19</t>
  </si>
  <si>
    <t>г. Улан-Удэ, ул. Тобольская, д.21</t>
  </si>
  <si>
    <t>г. Улан-Удэ, ул. Тобольская, д.23</t>
  </si>
  <si>
    <t>г. Улан-Удэ, ул. Тобольская, д.25</t>
  </si>
  <si>
    <t>г. Улан-Удэ, ул. Тобольская, д.27</t>
  </si>
  <si>
    <t>г. Улан-Удэ, ул. Тобольская, д.29</t>
  </si>
  <si>
    <t>г. Улан-Удэ, ул. Тобольская, д.31</t>
  </si>
  <si>
    <t>г. Улан-Удэ, ул. Тобольская, д. 41</t>
  </si>
  <si>
    <t>г. Улан-Удэ, ул. Тобольская, д.66</t>
  </si>
  <si>
    <t>г. Улан-Удэ, ул. Хахалова, д.10А</t>
  </si>
  <si>
    <t>г. Улан-Удэ, ул. Хахалова, д.8</t>
  </si>
  <si>
    <t>г. Улан-Удэ, ул. Хоринская, д.4</t>
  </si>
  <si>
    <t>г. Улан-Удэ, ул. Хоринская, д.6</t>
  </si>
  <si>
    <t>г. Улан-Удэ, ул. Хоца Намсараева, д. 2А</t>
  </si>
  <si>
    <t>г. Улан-Удэ, ул. Хоца Намсараева, д.30</t>
  </si>
  <si>
    <t>г. Улан-Удэ, ул. Хоца Намсараева, д.4</t>
  </si>
  <si>
    <t>г. Улан-Удэ, ул. Хоца Намсараева, д.6</t>
  </si>
  <si>
    <t>г. Улан-Удэ, ул. Хрустальная, д. 17</t>
  </si>
  <si>
    <t>г. Улан-Удэ, ул. Цыбикова, д. 6</t>
  </si>
  <si>
    <t>г. Улан-Удэ, ул. Чаадаева, д.3</t>
  </si>
  <si>
    <t>г. Улан-Удэ, ул. Чайковского, д. 16</t>
  </si>
  <si>
    <t>г. Улан-Удэ, ул. Чертенкова, д.1</t>
  </si>
  <si>
    <t>г. Улан-Удэ, ул. Чертенкова, д.2</t>
  </si>
  <si>
    <t>г. Улан-Удэ, ул. Чертенкова, д.6</t>
  </si>
  <si>
    <t>Ремонт подвала</t>
  </si>
  <si>
    <t>г. Улан-Удэ, ул. Чертенкова, д.6А</t>
  </si>
  <si>
    <t>г. Улан-Удэ, ул. Чертенкова, д.8</t>
  </si>
  <si>
    <t>г. Улан-Удэ, ул. Чертенкова, д.8А</t>
  </si>
  <si>
    <t>г. Улан-Удэ, ул. Чертенкова, д.9</t>
  </si>
  <si>
    <t>1977, 2012</t>
  </si>
  <si>
    <t>г. Улан-Удэ, ул. Чертенкова, д.49</t>
  </si>
  <si>
    <t>г. Улан-Удэ, ул. Чкалова, д. 12</t>
  </si>
  <si>
    <t>г. Улан-Удэ, ул. Чкалова, д. 15</t>
  </si>
  <si>
    <t>нет актов по 517</t>
  </si>
  <si>
    <t>г. Улан-Удэ, ул. Шумяцкого, д. 20</t>
  </si>
  <si>
    <t>г. Улан-Удэ, ул. Шумяцкого, д. 21</t>
  </si>
  <si>
    <t>г. Улан-Удэ, ул. Яковлева, д. 1</t>
  </si>
  <si>
    <t>г. Улан-Удэ, ул. Яковлева, д. 3</t>
  </si>
  <si>
    <t>паспорт не представили</t>
  </si>
  <si>
    <t>г. Улан-Удэ, ул. Яковлева, д. 10</t>
  </si>
  <si>
    <t>г. Улан-Удэ, ул. Яковлева, д. 13</t>
  </si>
  <si>
    <t>г. Улан-Удэ, ул. Ясная, д.102/15</t>
  </si>
  <si>
    <t>Ремонт системы системы водоотведения</t>
  </si>
  <si>
    <t>Итого 2019 год</t>
  </si>
  <si>
    <t>с.Баргузин, ул. Дзержинского, д.14</t>
  </si>
  <si>
    <t>2020г.</t>
  </si>
  <si>
    <t>с.Баргузин, ул. Дзержинского, д.16</t>
  </si>
  <si>
    <t>с.Баргузин, ул. Дзержинского, д.24</t>
  </si>
  <si>
    <t>с. Баргузин, ул. Братьев Козулиных, д.44А</t>
  </si>
  <si>
    <t>нет паспорта</t>
  </si>
  <si>
    <t>с. Баргузин, ул. Гагарина, д.1</t>
  </si>
  <si>
    <t>с. Баргузин, ул. Гагарина, д.2</t>
  </si>
  <si>
    <t>с. Баргузин, ул. Гагарина, д.3</t>
  </si>
  <si>
    <t>с. Баргузин, ул. Гагарина, д.4</t>
  </si>
  <si>
    <t>с. Баргузин, ул. Гагарина, д.5</t>
  </si>
  <si>
    <t>с. Баргузин, ул. Гагарина, д.6</t>
  </si>
  <si>
    <t>пгт. Усть-Баргузин, ул. Ватутина, д.55</t>
  </si>
  <si>
    <t>пгт. Усть-Баргузин, ул. Ватутина, д.59</t>
  </si>
  <si>
    <t>пгт. Усть-Баргузин, ул. Ватутина, д.61</t>
  </si>
  <si>
    <t>с. Петропавловка, ул. Ленина, д.4</t>
  </si>
  <si>
    <t>с. Петропавловка, ул. Свердлова, д.53</t>
  </si>
  <si>
    <t>п. Татарский Ключ, ул. Гагарина, д.11</t>
  </si>
  <si>
    <t>п. Татарский Ключ, ул. Гагарина, д.13</t>
  </si>
  <si>
    <t>п. Татарский Ключ, ул. Гагарина, д.9</t>
  </si>
  <si>
    <t>п. Татарский Ключ, ул. Строителей, д.6А</t>
  </si>
  <si>
    <t>нет паспорта, д.перейти на спецсчет</t>
  </si>
  <si>
    <t>с. Новая Брянь, ул. Русина, д.9</t>
  </si>
  <si>
    <t>с. Новая Брянь, ул. Юбилейная, д.3</t>
  </si>
  <si>
    <t>с. Новая Брянь, ул. Юбилейная, д.5</t>
  </si>
  <si>
    <t>с. Новая Брянь, ул. Терешковой, д.5</t>
  </si>
  <si>
    <t>с. Новая Брянь, ул. Терешковой, д.9</t>
  </si>
  <si>
    <t>с. Новая Брянь, ул. Юбилейная, д.1</t>
  </si>
  <si>
    <t>пгт. Заиграево, ул. Громова, д.15</t>
  </si>
  <si>
    <t>пгт. Заиграево, ул. Громова, д.17</t>
  </si>
  <si>
    <t>пгт. Заиграево, ул. Громова, д.21</t>
  </si>
  <si>
    <t>пгт. Заиграево, ул. Серова, д.12</t>
  </si>
  <si>
    <t>пгт. Заиграево, ул. Серова, д.49</t>
  </si>
  <si>
    <t>акт по 517</t>
  </si>
  <si>
    <t>п. Горхон, ул. Железнодорожная, д.20А</t>
  </si>
  <si>
    <t>уточнить тип дома: в ГИС 3.1. (нет ГВС), ГВС есть</t>
  </si>
  <si>
    <t>г. Закаменск, ул. Ленина, д.15</t>
  </si>
  <si>
    <t>г. Закаменск, ул. Юбилейная, д.12</t>
  </si>
  <si>
    <t>с. Иволгинск, ул. Октябрьская, д.44</t>
  </si>
  <si>
    <t>с. Иволгинск, ул. Советская, д.4</t>
  </si>
  <si>
    <t>с. Иволгинск, кв-л Студенческий, д.7</t>
  </si>
  <si>
    <t>с. Иволгинск, кв-л Студенческий, д.9</t>
  </si>
  <si>
    <t>с. Нижняя Иволга, ул. Школьная, д.10</t>
  </si>
  <si>
    <t>с. Сужа, ул. Советская, д.30</t>
  </si>
  <si>
    <t>п. Тапхар, ул. Тапхар, д.1</t>
  </si>
  <si>
    <t>п. Тапхар, ул. Тапхар, д.2</t>
  </si>
  <si>
    <t>п. Тапхар, ул. Тапхар, д.3</t>
  </si>
  <si>
    <t>п. Тапхар, ул. Тапхар, д.4</t>
  </si>
  <si>
    <t>п. Тапхар, ул. Тапхар, д.8</t>
  </si>
  <si>
    <t>с. Сотниково, ул. Трактовая, д.1</t>
  </si>
  <si>
    <t>с. Сотниково, ул. Трактовая, д.16</t>
  </si>
  <si>
    <t>не было в РП</t>
  </si>
  <si>
    <t>с. Сотниково, ул. Трактовая, д.8</t>
  </si>
  <si>
    <t>с. Сотниково, ул. Трактовая, д.87</t>
  </si>
  <si>
    <t>с. Посольское, ул. Набережная, д.15В</t>
  </si>
  <si>
    <t>в ГИС 6.1.</t>
  </si>
  <si>
    <t>с.Посольское, ул.Набережная,53А</t>
  </si>
  <si>
    <t>паспорт не представили, не верный тариф</t>
  </si>
  <si>
    <t>с. Выдрино, пер. Больничный, д.1</t>
  </si>
  <si>
    <t>с. Выдрино, пер. Больничный, д.2</t>
  </si>
  <si>
    <t>с. Выдрино, пер. Больничный, д.6</t>
  </si>
  <si>
    <t>п/ст. Выдрино, ул. Красных Партизан, д.41</t>
  </si>
  <si>
    <t>п/ст. Выдрино, ул. Красных Партизан, д.45</t>
  </si>
  <si>
    <t>п/ст. Выдрино, ул. Красных Партизан, д.49</t>
  </si>
  <si>
    <t>с. Выдрино, ул. Набережная, д.1</t>
  </si>
  <si>
    <t>с. Выдрино, ул. Набережная, д.10</t>
  </si>
  <si>
    <t>с. Выдрино, ул. Набережная, д.11</t>
  </si>
  <si>
    <t>с. Выдрино, ул. Набережная, д.15</t>
  </si>
  <si>
    <t>c. Выдрино, ул. Набережная,д. 13</t>
  </si>
  <si>
    <t>г. Бабушкин, ул. Красноармейская, д.1</t>
  </si>
  <si>
    <t>г. Бабушкин, ул. Ленина, д.44</t>
  </si>
  <si>
    <t>г. Бабушкин, ул. Ленина, д.45</t>
  </si>
  <si>
    <t>г. Бабушкин, ул. Набережная, д.7</t>
  </si>
  <si>
    <t>с. Творогово, кв-л 2-й, д.1</t>
  </si>
  <si>
    <t>с. Творогово, кв-л 2-й, д.2</t>
  </si>
  <si>
    <t>с. Творогово, кв-л 2-й, д.3</t>
  </si>
  <si>
    <t>с. Творогово, кв-л 2-й, д.4</t>
  </si>
  <si>
    <t>пгт. Каменск, кв-л 18-й, д.54</t>
  </si>
  <si>
    <t>пгт. Каменск, кв-л 18-й, д.58</t>
  </si>
  <si>
    <t>пгт. Каменск, кв-л 18-й, д.6</t>
  </si>
  <si>
    <t>пгт. Каменск, ул. Комсомольская, д.10</t>
  </si>
  <si>
    <t>пгт. Каменск, ул. Комсомольская, д.14</t>
  </si>
  <si>
    <t>пгт. Каменск, ул. Комсомольская, д.16</t>
  </si>
  <si>
    <t>с. Кабанск, кв-л 1-й, д.3</t>
  </si>
  <si>
    <t>с. Кабанск, кв-л 1-й, д.6</t>
  </si>
  <si>
    <t>с. Кабанск, ул. Кирова, д.14</t>
  </si>
  <si>
    <t>с. Кабанск, ул. Кирова, д.6</t>
  </si>
  <si>
    <t>с. Кабанск, ул. Ленина, д.11</t>
  </si>
  <si>
    <t>с. Кабанск, ул. Ленина, д.13</t>
  </si>
  <si>
    <t>с. Кабанск, ул. Ленина, д.15</t>
  </si>
  <si>
    <t>ППРБ 517</t>
  </si>
  <si>
    <t>с. Кабанск, ул. Ленина, д.23</t>
  </si>
  <si>
    <t>с. Кабанск, ул. Ленина, д.27</t>
  </si>
  <si>
    <t>с. Кабанск, ул. Ленина, д.31</t>
  </si>
  <si>
    <t>с. Кабанск, ул. Ленина, д.35</t>
  </si>
  <si>
    <t>с. Кабанск, ул. Октябрьская, д.87</t>
  </si>
  <si>
    <t>с. Кабанск, ул.Совхозная, д.18</t>
  </si>
  <si>
    <t>с. Кабанск, ул. Юных Коммунаров, д.32</t>
  </si>
  <si>
    <t>с. Кабанск, пер. Больничный, д.1</t>
  </si>
  <si>
    <t>пгт. Селенгинск, мкр. Березовый, д.10</t>
  </si>
  <si>
    <t>пгт. Селенгинск, мкр. Березовый, д.11</t>
  </si>
  <si>
    <t>пгт. Селенгинск, мкр. Березовый, д.12</t>
  </si>
  <si>
    <t>паспорт не представили, спецсчет</t>
  </si>
  <si>
    <t>пгт. Селенгинск, мкр. Березовый, д.14</t>
  </si>
  <si>
    <t>пгт. Селенгинск, мкр. Березовый, д.15</t>
  </si>
  <si>
    <t>пгт. Селенгинск, мкр. Березовый, д.16</t>
  </si>
  <si>
    <t>пгт. Селенгинск, мкр. Березовый, д.17</t>
  </si>
  <si>
    <t>пгт. Селенгинск, мкр. Березовый, д.18</t>
  </si>
  <si>
    <t>пгт. Селенгинск, мкр. Березовый, д.20</t>
  </si>
  <si>
    <t>пгт. Селенгинск, мкр. Березовый, д.21</t>
  </si>
  <si>
    <t>пгт. Селенгинск, мкр. Березовый, д.22</t>
  </si>
  <si>
    <t>пгт. Селенгинск, мкр. Березовый, д.23</t>
  </si>
  <si>
    <t>пгт. Селенгинск, мкр. Березовый, д.24</t>
  </si>
  <si>
    <t>пгт. Селенгинск, мкр. Березовый, д.25</t>
  </si>
  <si>
    <t>с. Кижинга, ул. Кижингинская, д.2</t>
  </si>
  <si>
    <t>с. Кижинга, ул. Коммунистическая, д.10</t>
  </si>
  <si>
    <t>с. Кижинга, ул. Коммунистическая, д.16</t>
  </si>
  <si>
    <t>с. Кижинга, ул. Коммунистическая, д.6</t>
  </si>
  <si>
    <t>с. Кижинга, ул. Солнечная, д.1</t>
  </si>
  <si>
    <t>с. Кижинга, ул. Солнечная, д.3</t>
  </si>
  <si>
    <t>с. Новокижингинск, тер. Микрорайон, д.12</t>
  </si>
  <si>
    <t>с. Новокижингинск, тер. Микрорайон, д.14</t>
  </si>
  <si>
    <t>с. Новокижингинск, тер. Микрорайон, д.38</t>
  </si>
  <si>
    <t>с. Курумкан, ул. Балдакова, д.26</t>
  </si>
  <si>
    <t>с. Курумкан, ул. Балдакова, д.26А</t>
  </si>
  <si>
    <t>с. Курумкан, ул. Школьная, д.3</t>
  </si>
  <si>
    <t>с. Курумкан, ул. Школьная, д.5</t>
  </si>
  <si>
    <t>г. Кяхта, ул. Ленина, д.23</t>
  </si>
  <si>
    <t>г. Кяхта, ул. Ленина, д.24</t>
  </si>
  <si>
    <t>г. Кяхта, ул. Ленина, д.3</t>
  </si>
  <si>
    <t>г. Кяхта, ул. Ленина, д.45</t>
  </si>
  <si>
    <t>3.2.1.</t>
  </si>
  <si>
    <t>г. Кяхта, ул. Ленина, д.85А</t>
  </si>
  <si>
    <t>г. Кяхта, ул.  Ленина, д.102</t>
  </si>
  <si>
    <t>г. Кяхта, ул.  Мичурина, д.1</t>
  </si>
  <si>
    <t>с. Усть-Кяхта, ул. Колхозная, д.5</t>
  </si>
  <si>
    <t>пгт. Наушки, ул. Пионерская, д.1</t>
  </si>
  <si>
    <t>не предусмотрен вид работ в тарифе</t>
  </si>
  <si>
    <t>пгт. Наушки, ул. Пионерская, д.6</t>
  </si>
  <si>
    <t>пгт. Наушки, ул. Песчаная, д.26А</t>
  </si>
  <si>
    <t>п. Хоронхой, ул.Зеленая, д.6</t>
  </si>
  <si>
    <t>Ремонт подвальных помещений</t>
  </si>
  <si>
    <t>п. Хоронхой, ул.Зеленая, д.7</t>
  </si>
  <si>
    <t>п. Хоронхой, ул. Ленина, д.11</t>
  </si>
  <si>
    <t>п. Хоронхой, ул. Ленина, д.15</t>
  </si>
  <si>
    <t>п. Иракинда, ул. Витимская, д.1</t>
  </si>
  <si>
    <t>п. Иракинда, ул. Витимская, д.3</t>
  </si>
  <si>
    <t>п. Иракинда, ул. Витимская, д.5</t>
  </si>
  <si>
    <t>в ГИС 5.1., подвал на полдома</t>
  </si>
  <si>
    <t>пгт. Северомуйск, ул. Забайкальская, д.3</t>
  </si>
  <si>
    <t>пгт. Северомуйск, ул. Ленина, д.57</t>
  </si>
  <si>
    <t>пгт. Северомуйск, ул. Ленина, д.57А</t>
  </si>
  <si>
    <t>пгт. Таксимо, ул. 70 лет Октября, д.42</t>
  </si>
  <si>
    <t>пгт. Таксимо, ул. 70 лет Октября, д.46</t>
  </si>
  <si>
    <t>с. Мухоршибирь, ул. 30 лет Победы, д.13</t>
  </si>
  <si>
    <t>с. Мухоршибирь, ул. 30 лет Победы, д.7</t>
  </si>
  <si>
    <t>с. Мухоршибирь, ул. Новая, д.2</t>
  </si>
  <si>
    <t>п. Саган-Нур, ул. Лесная, д.4</t>
  </si>
  <si>
    <t>п. Саган-Нур, ул. Лесная, д.6</t>
  </si>
  <si>
    <t>п. Саган-Нур, ул. Лесная, д.7</t>
  </si>
  <si>
    <t>п. Саган-Нур, ул. Лесная, д.8</t>
  </si>
  <si>
    <t>п. Саган-Нур, ул. Ширяева, д.4</t>
  </si>
  <si>
    <t>МО "Окинский район"</t>
  </si>
  <si>
    <t>с. Орлик, ул. Аюшеева, д.15</t>
  </si>
  <si>
    <t>п/ст. Таловка, городок Социальный, д.4</t>
  </si>
  <si>
    <t>п/ст. Таловка, городок Социальный, д.7</t>
  </si>
  <si>
    <t>п/ст. Таловка, ул. Привокзальная, д.3А</t>
  </si>
  <si>
    <t>с. Ильинка, ул. Коммунистическая, д.11</t>
  </si>
  <si>
    <t>с. Ильинка, ул. Коммунистическая, д.13</t>
  </si>
  <si>
    <t>с. Ильинка, ул. Коммунистическая, д.15</t>
  </si>
  <si>
    <t>с. Ильинка, ул. Советская, д.5</t>
  </si>
  <si>
    <t>с. Ильинка, ул. Сосновая, д.1</t>
  </si>
  <si>
    <t>с. Старое Татаурово, ул. Комсомольская, д.1</t>
  </si>
  <si>
    <t>с. Старое Татаурово, ул. Комсомольская, д.11</t>
  </si>
  <si>
    <t>с. Старое Татаурово, ул. Комсомольская, д.13</t>
  </si>
  <si>
    <t>с. Турунтаево, кв-л 16-й, д.1</t>
  </si>
  <si>
    <t>с. Турунтаево, кв-л 1-й, д.2</t>
  </si>
  <si>
    <t>с. Турунтаево, кв-л 1-й, д.5</t>
  </si>
  <si>
    <t>с. Турунтаево, кв-л 1-й, д.6</t>
  </si>
  <si>
    <t>с. Татаурово, ул. Новая, д.2</t>
  </si>
  <si>
    <t>с. Татаурово, ул. Новая, д.6</t>
  </si>
  <si>
    <t>с. Татаурово, ул. Новая, д.8</t>
  </si>
  <si>
    <t>с. Татаурово, ул. Новая, д.10</t>
  </si>
  <si>
    <t>г. Северобайкальск, пр-кт Ленинградский, д.1</t>
  </si>
  <si>
    <t>г. Северобайкальск, пр-кт Ленинградский, д.2</t>
  </si>
  <si>
    <t>г. Северобайкальск, пр-кт Ленинградский, д.4</t>
  </si>
  <si>
    <t>г. Северобайкальск, пр-кт Ленинградский, д.5</t>
  </si>
  <si>
    <t>г. Северобайкальск, пр-кт Ленинградский, д.6А</t>
  </si>
  <si>
    <t>г. Северобайкальск, пр-кт. Ленинградский, д.9</t>
  </si>
  <si>
    <t>г. Северобайкальск, пр-кт. Ленинградский, д.19</t>
  </si>
  <si>
    <t>г. Северобайкальск, пр-кт. 60 лет СССР, д.2</t>
  </si>
  <si>
    <t>г. Северобайкальск, пр-кт. 60 лет СССР, д.4</t>
  </si>
  <si>
    <t>г. Северобайкальск, пр-кт. 60 лет СССР, д.8</t>
  </si>
  <si>
    <t>г. Северобайкальск, пр-кт. 60 лет СССР, д.10</t>
  </si>
  <si>
    <t>г. Северобайкальск, пр-кт. 60 лет СССР, д.14</t>
  </si>
  <si>
    <t>г. Северобайкальск, пр-кт. 60 лет СССР, д.16</t>
  </si>
  <si>
    <t>г. Северобайкальск, пр-кт 60 лет СССР, д.20</t>
  </si>
  <si>
    <t>г. Северобайкальск, пр-кт 60 лет СССР, д.26</t>
  </si>
  <si>
    <t>г. Северобайкальск, пр-кт 60 лет СССР, д.30</t>
  </si>
  <si>
    <t>г. Северобайкальск, пр-кт. 60 лет СССР, д.32</t>
  </si>
  <si>
    <t>г. Северобайкальск, ул. Промышленная, д.7</t>
  </si>
  <si>
    <t>г. Северобайкальск, ул. Промышленная, д.9</t>
  </si>
  <si>
    <t>г. Северобайкальск, ул. Студенческая, д.4</t>
  </si>
  <si>
    <t>г. Северобайкальск, ул. Парковая, д.7</t>
  </si>
  <si>
    <t>г. Северобайкальск, ул. Парковая, д.11</t>
  </si>
  <si>
    <t>г. Северобайкальск, ул. Полиграфистов, д.1</t>
  </si>
  <si>
    <t>г. Северобайкальск, ул. Полиграфистов, д.6</t>
  </si>
  <si>
    <t>пгт. Кичера, ул. Таллинская, д.2</t>
  </si>
  <si>
    <t>пгт. Новый Уоян, пр-кт Литовский, д.12</t>
  </si>
  <si>
    <t>пгт. Новый Уоян, пр-кт Литовский, д.14</t>
  </si>
  <si>
    <t>пгт. Новый Уоян, пр-кт Литовский, д.16</t>
  </si>
  <si>
    <t>пгт. Новый Уоян, ул. 70 лет Октября, д.10</t>
  </si>
  <si>
    <t>г. Гусиноозерск, ул. Гагарина, д.5-1</t>
  </si>
  <si>
    <t>г. Гусиноозерск, ул. Ленина, д.13</t>
  </si>
  <si>
    <t>г. Гусиноозерск, ул. Ленина, д.15</t>
  </si>
  <si>
    <t>г. Гусиноозерск, ул. Ленина, д.26</t>
  </si>
  <si>
    <t>г. Гусиноозерск, ул. Ленина, д.28</t>
  </si>
  <si>
    <t>г. Гусиноозерск, ул. Ленина, д.7А</t>
  </si>
  <si>
    <t>г. Гусиноозерск, ул. Проезжая, д.23</t>
  </si>
  <si>
    <t>г. Гусиноозерск, ул. Проезжая, д.7</t>
  </si>
  <si>
    <t>г. Гусиноозерск, ул. Проезжая, д.9</t>
  </si>
  <si>
    <t>г. Гусиноозерск, ул. Пушкина, д.5</t>
  </si>
  <si>
    <t>г. Гусиноозерск, ул. Пушкина, д.56</t>
  </si>
  <si>
    <t>г. Гусиноозерск, ул. Фрунзе, д.9</t>
  </si>
  <si>
    <t>с. Гусиное Озеро, ул. Первомайская, д.4</t>
  </si>
  <si>
    <t>с. Гусиное Озеро, кв-л Молодежный, д.1</t>
  </si>
  <si>
    <t>с. Гусиное Озеро, ул. Советская, д.23</t>
  </si>
  <si>
    <t>с. Гусиное Озеро, ул. Школьная, д.3</t>
  </si>
  <si>
    <t>с. Тарбагатай, ул. Некрасова, д.52</t>
  </si>
  <si>
    <t>с. Тарбагатай, ул. Рокоссовского, д.3</t>
  </si>
  <si>
    <t>с. Тарбагатай, ул. Рокоссовского, д.7</t>
  </si>
  <si>
    <t>с. Кырен, ул. Первомайская, д.1</t>
  </si>
  <si>
    <t>с. Кырен, ул. Первомайская, д.2</t>
  </si>
  <si>
    <t>с. Кырен, ул. Советская, д.7</t>
  </si>
  <si>
    <t>с. Кырен, ул. Советская, д.9</t>
  </si>
  <si>
    <t>с. Кырен, ул. Каландаришвили, д.9</t>
  </si>
  <si>
    <t>с. Кырен, ул. Каландаришвили, д.11</t>
  </si>
  <si>
    <t>с. Кырен, ул. Горького, д.14</t>
  </si>
  <si>
    <t>с. Хоринск, ул. Аптечная, д.12</t>
  </si>
  <si>
    <t>с. Хоринск, ул. Гражданская, д.2</t>
  </si>
  <si>
    <t>с. Хоринск, ул. Гражданская, д.4</t>
  </si>
  <si>
    <t>с. Хоринск, ул. Заводская, д.2</t>
  </si>
  <si>
    <t>с. Хоринск, ул. Октябрьская, д.2</t>
  </si>
  <si>
    <t>с. Хоринск, ул. Октябрьская, д.6</t>
  </si>
  <si>
    <t>г. Улан-Удэ, б-р Карла Маркса, д.2</t>
  </si>
  <si>
    <t>г. Улан-Удэ, б-р Карла Маркса, д.4</t>
  </si>
  <si>
    <t>г. Улан-Удэ, б-р Карла Маркса, д.5</t>
  </si>
  <si>
    <t>г. Улан-Удэ, б-р Карла Маркса, д.6</t>
  </si>
  <si>
    <t>г. Улан-Удэ, б-р Карла Маркса, д.7</t>
  </si>
  <si>
    <t>г. Улан-Удэ, б-р Карла Маркса, д.9</t>
  </si>
  <si>
    <t>г. Улан-Удэ, б-р Карла Маркса, д.15А</t>
  </si>
  <si>
    <t>г. Улан-Удэ, б-р Карла Маркса, д.17</t>
  </si>
  <si>
    <t>г. Улан-Удэ, б-р Карла Маркса, д.18</t>
  </si>
  <si>
    <t>г. Улан-Удэ, б-р Карла Маркса, д.20</t>
  </si>
  <si>
    <t>г. Улан-Удэ, бульвар Карла Маркса,  19</t>
  </si>
  <si>
    <t>г. Улан-Удэ, пр. Строителей, д. 10</t>
  </si>
  <si>
    <t>г. Улан-Удэ, пр-кт Строителей, д.66</t>
  </si>
  <si>
    <t>г. Улан-Удэ, ул. А.У. Модогоева, д.3</t>
  </si>
  <si>
    <t>г. Улан-Удэ, ул. Антонова, д.12</t>
  </si>
  <si>
    <t>перенесли с 2018</t>
  </si>
  <si>
    <t>г. Улан-Удэ, ул. Асеева, д.6</t>
  </si>
  <si>
    <t>г. Улан-Удэ, ул. Гагарина, д.15</t>
  </si>
  <si>
    <t>г. Улан-Удэ, ул. Гагарина, д.16</t>
  </si>
  <si>
    <t>г. Улан-Удэ, ул. Гагарина, д.16А</t>
  </si>
  <si>
    <t>г. Улан-Удэ, ул. Гагарина, д.16Б</t>
  </si>
  <si>
    <t>г. Улан-Удэ, ул. Гагарина, д.17</t>
  </si>
  <si>
    <t>г. Улан-Удэ, ул. Гагарина, д.18</t>
  </si>
  <si>
    <t>г. Улан-Удэ, ул. Гагарина, д.3</t>
  </si>
  <si>
    <t>г. Улан-Удэ, ул. Гагарина, д.33</t>
  </si>
  <si>
    <t>г. Улан-Удэ, ул. Гагарина, д.38</t>
  </si>
  <si>
    <t>г. Улан-Удэ, ул. Гагарина, д.4</t>
  </si>
  <si>
    <t>г. Улан-Удэ, ул. Гагарина, д.40</t>
  </si>
  <si>
    <t>г. Улан-Удэ, ул. Гастелло, д.2А</t>
  </si>
  <si>
    <t>г. Улан-Удэ, ул. Гастелло, д.10</t>
  </si>
  <si>
    <t>г. Улан-Удэ, ул. Гастелло, д.12</t>
  </si>
  <si>
    <t>г. Улан-Удэ, ул. Гастелло, д.15</t>
  </si>
  <si>
    <t>г. Улан-Удэ, ул. Гастелло, д. 6</t>
  </si>
  <si>
    <t>г. Улан-Удэ, ул. Гастелло, д.7</t>
  </si>
  <si>
    <t>г. Улан-Удэ, ул. Гастелло, д. 8</t>
  </si>
  <si>
    <t>г. Улан-Удэ, ул. Геологическая, д.12</t>
  </si>
  <si>
    <t>г. Улан-Удэ, ул. Геологическая, д.15</t>
  </si>
  <si>
    <t>г. Улан-Удэ, ул. Геологическая, д.16</t>
  </si>
  <si>
    <t>г. Улан-Удэ, ул. Герцена, д. 11</t>
  </si>
  <si>
    <t>перенос с 2018</t>
  </si>
  <si>
    <t>г. Улан-Удэ, ул. Д.Банзарова, д.4</t>
  </si>
  <si>
    <t>г. Улан-Удэ, ул. Д.Банзарова, д.6</t>
  </si>
  <si>
    <t>г. Улан-Удэ, ул. Д.Банзарова, д.8</t>
  </si>
  <si>
    <t>г. Улан-Удэ, ул. Д.Банзарова, д.10</t>
  </si>
  <si>
    <t>блокир????</t>
  </si>
  <si>
    <t>г. Улан-Удэ, ул. Д.Банзарова, д.30/2</t>
  </si>
  <si>
    <t>г. Улан-Удэ, ул. Димитрова, д. 4а</t>
  </si>
  <si>
    <t>г. Улан-Удэ, ул. Земнухова, д.23</t>
  </si>
  <si>
    <t>г. Улан-Удэ, ул. Кабанская, д.24</t>
  </si>
  <si>
    <t>г. Улан-Удэ, ул. Каландаришвили, д.17</t>
  </si>
  <si>
    <t>г. Улан-Удэ, ул. Калашникова, д.10</t>
  </si>
  <si>
    <t>г. Улан-Удэ, ул. Калашникова, д.17</t>
  </si>
  <si>
    <t>г. Улан-Удэ, ул. Калашникова, д.8</t>
  </si>
  <si>
    <t>г. Улан-Удэ, ул. Камова, д.1</t>
  </si>
  <si>
    <t>г. Улан-Удэ, ул. Камова, д.19</t>
  </si>
  <si>
    <t>г. Улан-Удэ, ул. Камова, д.3</t>
  </si>
  <si>
    <t>г. Улан-Удэ, ул. Камова, д.5</t>
  </si>
  <si>
    <t>г. Улан-Удэ, ул. Камова, д.9</t>
  </si>
  <si>
    <t>г. Улан-Удэ, ул. Кирзаводская, д.1</t>
  </si>
  <si>
    <t>г. Улан-Удэ, ул. Кирзаводская, д.2</t>
  </si>
  <si>
    <t>г. Улан-Удэ, ул. Кирова, д.21</t>
  </si>
  <si>
    <t>г. Улан-Удэ, ул. Ключевская, д. 62</t>
  </si>
  <si>
    <t>г. Улан-Удэ, ул. Ключевская, д. 64а</t>
  </si>
  <si>
    <t>г. Улан-Удэ, ул. Ключевская, д. 66</t>
  </si>
  <si>
    <t>г. Улан-Удэ, ул. Королева, д.16</t>
  </si>
  <si>
    <t>г. Улан-Удэ, ул. Королева, д.18</t>
  </si>
  <si>
    <t>г. Улан-Удэ, ул. Куйбышева, д.1</t>
  </si>
  <si>
    <t>г. Улан-Удэ, ул. Куйбышева, д. 3</t>
  </si>
  <si>
    <t>г. Улан-Удэ, ул. Куйбышева, д. 2/1</t>
  </si>
  <si>
    <t>г. Улан-Удэ, ул. Куйбышева, д. 2/3</t>
  </si>
  <si>
    <t>г. Улан-Удэ, ул. Мокрова, д. 28</t>
  </si>
  <si>
    <t>г. Улан-Удэ, ул. Мокрова, д.32</t>
  </si>
  <si>
    <t>г. Улан-Удэ, ул. Мокрова, д.34</t>
  </si>
  <si>
    <t>неблаг</t>
  </si>
  <si>
    <t>г. Улан-Удэ, ул. Моховая, д.2</t>
  </si>
  <si>
    <t>г. Улан-Удэ, ул. Моховая, д.4</t>
  </si>
  <si>
    <t>г. Улан-Удэ, ул. Моховая, д.8</t>
  </si>
  <si>
    <t>г. Улан-Удэ, ул. Октябрьская,, д.2а</t>
  </si>
  <si>
    <t>г. Улан-Удэ, ул. Пушкина, д.12</t>
  </si>
  <si>
    <t>г. Улан-Удэ, ул. Пушкина, д.12П</t>
  </si>
  <si>
    <t>4.1.</t>
  </si>
  <si>
    <t>г. Улан-Удэ, ул. Пушкина, д.3</t>
  </si>
  <si>
    <t>г. Улан-Удэ, ул. Пушкина, д.3А</t>
  </si>
  <si>
    <t>г. Улан-Удэ, ул. Пушкина, д.4</t>
  </si>
  <si>
    <t>г. Улан-Удэ, ул. Пушкина, д.5</t>
  </si>
  <si>
    <t xml:space="preserve"> г. Улан-Удэ, ул. Пушкина, д. 10</t>
  </si>
  <si>
    <t>г. Улан-Удэ, ул. Революции 1905 года, д.12</t>
  </si>
  <si>
    <t>г. Улан-Удэ, ул. Революции 1905 года, д.3</t>
  </si>
  <si>
    <t>г. Улан-Удэ, ул. Революции 1905 года, д.32А</t>
  </si>
  <si>
    <t>г. Улан-Удэ, ул. Революции 1905г, д. 32</t>
  </si>
  <si>
    <t xml:space="preserve">г. Улан-Удэ, ул. Сахьяновой, д.13 </t>
  </si>
  <si>
    <t xml:space="preserve">г. Улан-Удэ, ул. Сахьяновой, д.15 </t>
  </si>
  <si>
    <t>г. Улан-Удэ, ул. Свердлова, д.16</t>
  </si>
  <si>
    <t>г. Улан-Удэ, ул. Свердлова, д.35</t>
  </si>
  <si>
    <t>г. Улан-Удэ, ул. Смолина, д.13</t>
  </si>
  <si>
    <t>г. Улан-Удэ, ул. Смолина, д.3</t>
  </si>
  <si>
    <t>г. Улан-Удэ, ул. Смолина, д. 30</t>
  </si>
  <si>
    <t>Системы электроснабжения</t>
  </si>
  <si>
    <t>г. Улан-Удэ, ул. Советская, д. 1</t>
  </si>
  <si>
    <t>г. Улан-Удэ, ул. Советская, д. 9</t>
  </si>
  <si>
    <t>г. Улан-Удэ, ул. Терешковой, д. 22</t>
  </si>
  <si>
    <t>г. Улан-Удэ, ул. Тобольская, д.55</t>
  </si>
  <si>
    <t>г. Улан-Удэ, ул. Тобольская, д.59</t>
  </si>
  <si>
    <t>г. Улан-Удэ, ул. Тобольская, д.61</t>
  </si>
  <si>
    <t>г. Улан-Удэ, ул. Тобольская, д.63</t>
  </si>
  <si>
    <t>г. Улан-Удэ, ул. Тобольская, д.65</t>
  </si>
  <si>
    <t>г. Улан-Удэ, ул. Тобольская, д.67</t>
  </si>
  <si>
    <t>г. Улан-Удэ, ул. Трубачеева, д.10</t>
  </si>
  <si>
    <t>г. Улан-Удэ, ул. Х. Намсараева, д. 8</t>
  </si>
  <si>
    <t>г. Улан-Удэ, ул. Цыбикова, д.1А</t>
  </si>
  <si>
    <t>Кирпич (оштук.)</t>
  </si>
  <si>
    <t>г. Улан-Удэ, ул. Цыбикова, д.4</t>
  </si>
  <si>
    <t>по 517 нужен акт</t>
  </si>
  <si>
    <t>г. Улан-Удэ, ул. Цыбикова 7</t>
  </si>
  <si>
    <t>г. Улан-Удэ, ул. Цыбикова 9</t>
  </si>
  <si>
    <t>г. Улан-Удэ, ул. Цыбикова, д.11</t>
  </si>
  <si>
    <t>г. Улан-Удэ, ул. Чертенкова, д.51</t>
  </si>
  <si>
    <t>г. Улан-Удэ, ул. Яковлева, д.1</t>
  </si>
  <si>
    <t>в ГИС 1.1.</t>
  </si>
  <si>
    <t>г. Улан-Удэ, ул. Яковлева, д.17</t>
  </si>
  <si>
    <t>г. Улан-Удэ, ул. Яковлева, д.5</t>
  </si>
  <si>
    <t>г. Улан-Удэ, ул. Яковлева, д.7</t>
  </si>
  <si>
    <t>исправлено с 15,86</t>
  </si>
  <si>
    <t>г. Улан-Удэ, ул. Смолина, д.5/1</t>
  </si>
  <si>
    <t>г. Улан-Удэ, ул. Коммунистическая, д. 15</t>
  </si>
  <si>
    <t>г. Улан-Удэ, ул. Коммунистическая, д. 17</t>
  </si>
  <si>
    <t>к приказу Министерства строительства и модернизации</t>
  </si>
  <si>
    <t xml:space="preserve">модернизации жилищно-коммунального </t>
  </si>
  <si>
    <t xml:space="preserve">комплекса Республики Бурятия </t>
  </si>
  <si>
    <t xml:space="preserve">ПРИЛОЖЕНИЕ </t>
  </si>
  <si>
    <t>(реализация в 2017 - 2020 г.г.)</t>
  </si>
  <si>
    <t xml:space="preserve"> спецсчет</t>
  </si>
  <si>
    <t>г. Улан-Удэ, ул. Октябрьская, д.2а</t>
  </si>
  <si>
    <t>п.Каменск, пер.Почтовый, д.8</t>
  </si>
  <si>
    <t>п.Каменск, пер.Почтовый, д.5</t>
  </si>
  <si>
    <t>перенос по 517 ППРБ</t>
  </si>
  <si>
    <t>г. Гусиноозерск, ул. Карла Маркса, д.23</t>
  </si>
  <si>
    <t xml:space="preserve">перенос с 2016 в связи с недопуском. Письмо АМО Г. Гусиноозерск от 29.06.2018 № 1174 </t>
  </si>
  <si>
    <t>с. Сотниково, ул. Трактовая, д.2</t>
  </si>
  <si>
    <t>с. Сотниково, ул. Трактовая, д.20</t>
  </si>
  <si>
    <t>уточнение стоимости, были введены значения, заменено на расчет по формуле</t>
  </si>
  <si>
    <t>уточнение площади по техпаспорту (отправлен МО Иволгинский район" 07.08.2018  с 1895,9 до 2530,4</t>
  </si>
  <si>
    <t>пока оставляем,  будет перенос по 517 ремонт крыши на 2023</t>
  </si>
  <si>
    <t>уточнение по виду работ (был ремонт электроснабжения, а должен быть ремонт крыши,стоимость без изменений</t>
  </si>
  <si>
    <t>пгт. Новый Уоян, ул. 70 лет Октября, д.1</t>
  </si>
  <si>
    <t>пгт. Новый Уоян, ул. 70 лет Октября, д.4</t>
  </si>
  <si>
    <t>пгт. Новый Уоян, ул. 70 лет Октября, д.5</t>
  </si>
  <si>
    <t>пгт. Новый Уоян, ул. 70 лет Октября, д.6</t>
  </si>
  <si>
    <t>пгт. Новый Уоян, ул. 70 лет Октября, д.13</t>
  </si>
  <si>
    <t>пгт. Новый Уоян, ул. 70 лет Октября, д.26</t>
  </si>
  <si>
    <t>пгт. Новый Уоян, ул. 70 лет Октября, д.24</t>
  </si>
  <si>
    <t>в формуле суммы не было Горхон, Железнодорожная 20а</t>
  </si>
  <si>
    <t>уточнение площади МКД по письму АМО Иволгинский район от 15.05.2018 № 1239</t>
  </si>
  <si>
    <t>перенос по 517, стоимости по пределке до передвижке (т.к. все остальные МКД до передвижки)</t>
  </si>
  <si>
    <t>уточнение площади МКД (КГХ, согласовано с ФКР)</t>
  </si>
  <si>
    <t>уточнение от ФКР - письмо от 13.07.2018 № 2513/05-18</t>
  </si>
  <si>
    <t xml:space="preserve">добавление , не было в РП, по обращению АМО Иволгинский район от 24.05.2018 №22-и001-409 </t>
  </si>
  <si>
    <t>добавление , не было в РП, по обращению АМО Иволгинский район от 24.05.2018 №22-и001-410</t>
  </si>
  <si>
    <t>Пределку на ПД не меняем , т.к. заключен договор с ПСБ</t>
  </si>
  <si>
    <t>г. Улан-Удэ, ул. Туполева, д. 9</t>
  </si>
  <si>
    <t>от 08.08.2018 № 06-ПР55/18</t>
  </si>
  <si>
    <t>п. Татарский Ключ, ул. Комсомольская, д.3</t>
  </si>
  <si>
    <t>г. Закаменск, ул. Ленина, д.21</t>
  </si>
  <si>
    <t>п. Саган-Нур, пер. Центральный, 
д.2</t>
  </si>
  <si>
    <t>с. Старое Татаурово, ул. Комсомольская, д.2а</t>
  </si>
  <si>
    <t>с. Старое Татаурово, ул. Комсомольская, д.2б</t>
  </si>
  <si>
    <t>с. Старое Татаурово, ул. Юбилейная, д.89</t>
  </si>
  <si>
    <t>с. Старое Татаурово, ул. Юбилейная, д.91</t>
  </si>
  <si>
    <t>с. Татаурово, ул. Школьная, д.27</t>
  </si>
  <si>
    <t>пгт. Нижнеангарск, ул. 50 лет Октября, д.17</t>
  </si>
  <si>
    <t>пгт. Нижнеангарск, ул. Ленина, д.54</t>
  </si>
  <si>
    <t>пгт. Нижнеангарск, ул. Ленина, д.56</t>
  </si>
  <si>
    <t>с. Ангоя, ул. Ленина, д.12</t>
  </si>
  <si>
    <t>с. Ангоя, ул. Ленина, д.14</t>
  </si>
  <si>
    <t>п. Янчукан, ул. Большая Секция, д.103</t>
  </si>
  <si>
    <t>г. Улан-Удэ, пр. 50-летия Октября, д.25</t>
  </si>
  <si>
    <t>г. Улан-Удэ, ул. Гусиноозерская, д. 9/2</t>
  </si>
  <si>
    <t>г. Улан-Удэ, ул. Керамическая, д. 4</t>
  </si>
  <si>
    <t>г. Улан-Удэ, ул. Коммунистическая, д. 41</t>
  </si>
  <si>
    <t>г. Улан-Удэ, ул. Кундо, д. 10</t>
  </si>
  <si>
    <t>г. Улан-Удэ, ул. Мокрова, д. 22</t>
  </si>
  <si>
    <t>г. Улан-Удэ, ул. Мокрова, д. 30</t>
  </si>
  <si>
    <t>г. Улан-Удэ, ул. Октябрьская, д. 38</t>
  </si>
  <si>
    <t>г. Улан-Удэ, ул. Профсоюзная, д. 33</t>
  </si>
  <si>
    <t>г. Улан-Удэ, ул. Сенчихина, д.1</t>
  </si>
  <si>
    <t>г. Улан-Удэ, ул. Тобольская, д.41</t>
  </si>
  <si>
    <t>г. Улан-Удэ, ул. Толстого, д.10</t>
  </si>
  <si>
    <t>г. Улан-Удэ, ул. Туполева, д.6</t>
  </si>
  <si>
    <t>г. Улан-Удэ, ул. Хрустальная, д. 10</t>
  </si>
  <si>
    <t>г. Улан-Удэ, ул. Цивилева, д.44п</t>
  </si>
  <si>
    <t>перенос на 2019 -по 124 ППРБ_ недоступ</t>
  </si>
  <si>
    <t>перенос Удинская 28 на 2019</t>
  </si>
  <si>
    <t>перенос ремонта канализации на 2019г.</t>
  </si>
  <si>
    <t>п.Каменск, 18 квартал, д.59</t>
  </si>
  <si>
    <t xml:space="preserve">г. Бабушкин, ул. Кяхтинская, д.2 -Признан аварийным, исключен </t>
  </si>
  <si>
    <t>изменение пределки</t>
  </si>
  <si>
    <t>с учетом переноса ремонта по 124ППРБ и искл. Аварийного МКД</t>
  </si>
  <si>
    <t>с. Ярцы, д.1</t>
  </si>
  <si>
    <t>письмо ФКР от 10.10.2018 № 3580/05-18</t>
  </si>
  <si>
    <t>Изменение пределки в соотвв. С ППРБ № 399 от 20.07.2018 "Внес изм в ПС 2018"</t>
  </si>
  <si>
    <t>Уточнение площади МКД (с 4769,0 на 5249,2) по письму Адм У-У в ФКР  от 18.09.2018№ 00512410</t>
  </si>
  <si>
    <t>Уточнение площади МКД (с 11318,9 на 12109,7) по письму Адм У-У в ФКР  от 06.08.2018 № 00511858</t>
  </si>
  <si>
    <t>письмо ФКР от 10.10.2018 № 3580/05-18: возвращаем предыдущую редакцию пределки (договор заключен  по старой )</t>
  </si>
  <si>
    <t>г. Улан-Удэ, ул. 3-го Интернационала, д.20</t>
  </si>
  <si>
    <t>г. Улан-Удэ, ул. 3-го Интернационала, д.22</t>
  </si>
  <si>
    <t>2.2.2</t>
  </si>
  <si>
    <t>6.1</t>
  </si>
  <si>
    <t>г. Улан-Удэ, б-р Карла Маркса,  д.19</t>
  </si>
  <si>
    <t>г. Улан-Удэ, ул. Ключевская, д. 31</t>
  </si>
  <si>
    <t>2.1.1</t>
  </si>
  <si>
    <t>1.2</t>
  </si>
  <si>
    <t>г. Закаменск, ул. Ленина, д.28А</t>
  </si>
  <si>
    <t>Общая стоимость капитального ремонта, руб. (будет скрыта в Приказе Минстроя РБ)</t>
  </si>
  <si>
    <t>г. Улан-Удэ, ул. Революции 1905 г., д. 104</t>
  </si>
  <si>
    <t>не было вида работ в РП</t>
  </si>
  <si>
    <t>г. Улан-Удэ, ул. Октябрьская, д. 36</t>
  </si>
  <si>
    <t>г. Улан-Удэ, ул. Пушкина, д. 35</t>
  </si>
  <si>
    <t>г. Улан-Удэ, ул. Пристанская, д.4</t>
  </si>
  <si>
    <t>г. Улан-Удэ, ул. Забайкальская, д. 24</t>
  </si>
  <si>
    <t>3.2.2</t>
  </si>
  <si>
    <t>г. Улан-Удэ, ул. Забайкальская, д. 25</t>
  </si>
  <si>
    <t>г. Улан-Удэ, ул. Забайкальская, д. 26</t>
  </si>
  <si>
    <t>г. Улан-Удэ, ул. Забайкальская, д. 27</t>
  </si>
  <si>
    <t>г. Улан-Удэ, ул. Автотранспортная, д. 4а</t>
  </si>
  <si>
    <t>5</t>
  </si>
  <si>
    <t xml:space="preserve">г. Улан-Удэ, б-р Карла Маркса, д.2 </t>
  </si>
  <si>
    <t>с. Кабанск, ул. Ленина, д.9</t>
  </si>
  <si>
    <t>пгт. Каменск, ул. Комсомольская, д.12</t>
  </si>
  <si>
    <t>пгт. Каменск, мкр. Молодежный, д.11</t>
  </si>
  <si>
    <t>пгт. Каменск, мкр. Молодежный, д.13</t>
  </si>
  <si>
    <t>с. Усть-Кяхта, ул. Колхозная, д.5 - признан аварийным</t>
  </si>
  <si>
    <t>пгт. Новый Уоян, ул. 70 лет Октября, д.31</t>
  </si>
  <si>
    <t>пгт. Новый Уоян, пр-кт Литовский, д.12 - признан аварийным</t>
  </si>
  <si>
    <t>г. Улан-Удэ, ул. Солнечная, д. 6</t>
  </si>
  <si>
    <t>г. Улан-Удэ, ул. Мерецкова, д. 20</t>
  </si>
  <si>
    <t>г. Улан-Удэ, ул. Буйко, д.20А</t>
  </si>
  <si>
    <t>6</t>
  </si>
  <si>
    <t>г. Улан-Удэ, пр. 50-летия Октября, д. 25А</t>
  </si>
  <si>
    <t>г. Улан-Удэ, ул. Л. Шевцовой, д. 2А</t>
  </si>
  <si>
    <t>г. Улан-Удэ, ул. Октябрьская, д.2А</t>
  </si>
  <si>
    <t xml:space="preserve">2.1.1. </t>
  </si>
  <si>
    <t>Работы по капремонту завершены в январе 2018, в марте 2018 дом признан аварийным</t>
  </si>
  <si>
    <t>Спецсчет_ не было вида работ в РП</t>
  </si>
  <si>
    <t>г. Улан-Удэ, ул. А.У.Модогоева, д. 3а</t>
  </si>
  <si>
    <t>Спецсчет</t>
  </si>
  <si>
    <t xml:space="preserve"> + по 517, Приказ Минстроя РБ от 05.10.2018 № 06-ПР119/18</t>
  </si>
  <si>
    <t xml:space="preserve"> + по 517, Приказ Минстроя РБ от 19.10.2018 № 06-ПР136/18</t>
  </si>
  <si>
    <t>удален Тапхар, 8 - перенос срока на 2023 г. Приказ Минстроя РБ от 05.10.2018 № 06-ПР119/18</t>
  </si>
  <si>
    <t xml:space="preserve"> + по 517, Приказ Минстроя РБ от 30.11.2018 № 06-ПР172/18</t>
  </si>
  <si>
    <t xml:space="preserve"> + по 517, Приказ Минстроя РБ от 19.10.2018 № 06-ПР136/18 - э/с нп 2030, ремонт крыши на 2019</t>
  </si>
  <si>
    <t>перенос с 2016 по 124 ППРБ (Письмо МО ГП «Кабанское» от 14.11.2018 №859)</t>
  </si>
  <si>
    <t xml:space="preserve"> + по 517, Приказ Минстроя РБ от 12.11.2018 № 06-ПР157/18</t>
  </si>
  <si>
    <t xml:space="preserve"> + по 517, Приказ Минстроя РБ от 05.10.2018 № 06-ПР119/19</t>
  </si>
  <si>
    <t>новый МКД по поручению Главы РБ (передача в МО от Байкалкурорт)</t>
  </si>
  <si>
    <t>г. Улан-Удэ, ул. Чертенкова, д.9 перенос на 2028 (реконструкция в 2013)</t>
  </si>
  <si>
    <t>пгт. Каменск, ул. Октябрьская, д.78</t>
  </si>
  <si>
    <t>в 2018 г.  проведены работы в рамках ЧС ( ППРБ 366 от 27.07.2017)</t>
  </si>
  <si>
    <t>с. Творогово, 2 квартал, д.5 - Перенос с 2018 на 2032 по 517 ППРБ  (по решению собственников) - приказ Минстроя РБ от 19.10.2088 № 06-ПР136/18</t>
  </si>
  <si>
    <t>с. Кабанск, кв-л 1-й, д.5 - перенос с 2018 на 2030 по 517 ППРБ (по решению собственников) - приказ Минстроя РБ от 19.10.208 № 06-ПР136/18</t>
  </si>
  <si>
    <t>перенос с 2017 по 124 ППРБ (письмо МО ГП "Селенгинское" от 19.11.2018 № 1477)</t>
  </si>
  <si>
    <t>перенос по 124 ППРБ с 2017г. (письмо КГХ Адм. У-У от 09.11.2018 № 06-2783)</t>
  </si>
  <si>
    <t>В приказе предусмотрен ремонт крыши Ленина 127, но есть в плане 2018г.(исключаем дублирование)</t>
  </si>
  <si>
    <t>Перенос по 124 ППРБ с 2017- письмо МО СП "Каменское" от 20.11.2018 №1570</t>
  </si>
  <si>
    <t>Всего в краткосрочном плане КР 2019 г:</t>
  </si>
  <si>
    <t>крыши</t>
  </si>
  <si>
    <t>лифт</t>
  </si>
  <si>
    <t>подвалы</t>
  </si>
  <si>
    <t>ГВС</t>
  </si>
  <si>
    <t>ХВС</t>
  </si>
  <si>
    <t>канализация</t>
  </si>
  <si>
    <t>отопление</t>
  </si>
  <si>
    <t>эл.снабжение</t>
  </si>
  <si>
    <t>фасад</t>
  </si>
  <si>
    <t>фундамент</t>
  </si>
  <si>
    <t>Итого:</t>
  </si>
  <si>
    <t xml:space="preserve">от </t>
  </si>
  <si>
    <t>от "____ " ________2019 № 06-ПР____ /18</t>
  </si>
  <si>
    <t>реализации  Республиканской программы «Капитальный ремонт общего имущества в многоквартирных домах, расположенных на территории Республики Бурятия, на 2014-2043 годы»  на 2020 -2022 г.г.</t>
  </si>
  <si>
    <t>(реализация в 2020 - 2023 г.г.)</t>
  </si>
  <si>
    <t>Итого 2020 год</t>
  </si>
  <si>
    <t>2021г.</t>
  </si>
  <si>
    <t>2022г.</t>
  </si>
  <si>
    <t>2023г.</t>
  </si>
  <si>
    <t>Итого 2022 год</t>
  </si>
  <si>
    <t>Итого 2021 год</t>
  </si>
  <si>
    <t>с. Сотниково, ул. Трактовая, д.7</t>
  </si>
  <si>
    <t>п. Тапхар, д.1</t>
  </si>
  <si>
    <t>п. Тапхар, д.2</t>
  </si>
  <si>
    <t>с. Иволгинск, кв. Студенческая, д.8</t>
  </si>
  <si>
    <t>п. Тапхар, д.9</t>
  </si>
  <si>
    <t>с. Иволгинск, ул. Ленина, д.2</t>
  </si>
  <si>
    <t>с.Кабанск, ул.8 марта, д.5</t>
  </si>
  <si>
    <t>с.Кабанск, ул.8 марта, д.19</t>
  </si>
  <si>
    <t>с.Кабанск, ул.8 марта, д.21</t>
  </si>
  <si>
    <t>с.Кабанск, ул.8 марта, д.22</t>
  </si>
  <si>
    <t>с.Кабанск, ул.Октябрьская, д.87</t>
  </si>
  <si>
    <t>с.Кабанск, ул.Селенгинская, д.1</t>
  </si>
  <si>
    <t>с.Кабанск, ул.1 Мая, д.38</t>
  </si>
  <si>
    <t>г. Бабушкин, ул. 3 Интернационала, д.10</t>
  </si>
  <si>
    <t>г. Бабушкин, ул. 3 Интернационала, д.17</t>
  </si>
  <si>
    <t>г. Бабушкин, ул. 3 Интернационала, д.20</t>
  </si>
  <si>
    <t>г. Бабушкин, ул. 3 Интернационала, д.25</t>
  </si>
  <si>
    <t>г. Бабушкин, ул. 3 Интернационала, д.49</t>
  </si>
  <si>
    <t>г. Бабушкин, ул. 3 Интернационала, д.51</t>
  </si>
  <si>
    <t>г. Бабушкин, ул. 3 Интернационала, д.53</t>
  </si>
  <si>
    <t>г. Бабушкин, ул. Интернационала, д.53/1</t>
  </si>
  <si>
    <t>кирпич</t>
  </si>
  <si>
    <t>г. Бабушкин, ул. Интернационала, д.55а</t>
  </si>
  <si>
    <t>Монолитный</t>
  </si>
  <si>
    <t>г. Бабушкин, ул. Интернационала, д.55б</t>
  </si>
  <si>
    <t>г. Бабушкин, ул. Комсомольская, д.10А</t>
  </si>
  <si>
    <t>г. Бабушкин, ул. Комсомольская, д.27</t>
  </si>
  <si>
    <t>г. Бабушкин, ул. Комсомольская, д.35</t>
  </si>
  <si>
    <t>г. Бабушкин, ул. Комсомольская, д.35/3</t>
  </si>
  <si>
    <t>г. Бабушкин, ул. Комсомольская, д.37</t>
  </si>
  <si>
    <t>г. Бабушкин, ул. Комсомольская, д.43</t>
  </si>
  <si>
    <t>г. Бабушкин, ул. Комсомольская, д.50</t>
  </si>
  <si>
    <t>г. Бабушкин, ул. Красноармейская, д.3</t>
  </si>
  <si>
    <t>г. Бабушкин, ул. Ленская, д.4</t>
  </si>
  <si>
    <t>г. Бабушкин, ул. Комсомольская, д.13А</t>
  </si>
  <si>
    <t>с. Кижингинск, ул. Коммунистическая, д. 2</t>
  </si>
  <si>
    <t>с. Кижингинск, ул. Коммунистическая, д. 6</t>
  </si>
  <si>
    <t>с. Кижингинск, ул. Коммунистическая, д. 10</t>
  </si>
  <si>
    <t>с. Новокижингинск, тер. Микрорайон, д. 32</t>
  </si>
  <si>
    <t>с. Новокижингинск, ул. Кижингинская, д. 2</t>
  </si>
  <si>
    <t>с. Новокижингинск, тер. Микрорайон, д. 30</t>
  </si>
  <si>
    <t>с. Новокижингинск, тер. Микрорайон, д. 24</t>
  </si>
  <si>
    <t>с. Кижинга, ул.Садова, д.19</t>
  </si>
  <si>
    <t>с. Кижинга, ул.Солнечная, д.1</t>
  </si>
  <si>
    <t>с. Новокижингинск, тер. Микрорайон, д.23</t>
  </si>
  <si>
    <t>с. Новокижингинск, тер. Микрорайон, д.20</t>
  </si>
  <si>
    <t>с. Новокижингинск, тер. Микрорайон, д.22</t>
  </si>
  <si>
    <t>с. Новокижингинск, тер. Микрорайон, д.25</t>
  </si>
  <si>
    <t>с. Петропавловка, ул. Свердлова, д.24</t>
  </si>
  <si>
    <t>г. Северобайкальск, ул.Парковая д.1</t>
  </si>
  <si>
    <t>г. Северобайкальск, ул.Парковая д.3</t>
  </si>
  <si>
    <t>г. Северобайкальск, ул.Парковая д.4</t>
  </si>
  <si>
    <t>г. Северобайкальск, ул.Парковая д.5</t>
  </si>
  <si>
    <t>г. Северобайкальск, ул.Парковая д.9</t>
  </si>
  <si>
    <t>г. Северобайкальск, ул.Парковая д.13</t>
  </si>
  <si>
    <t>г. Северобайкальск, ул.Парковая д.17</t>
  </si>
  <si>
    <t>г. Северобайкальск, ул.Полиграфистов д.2</t>
  </si>
  <si>
    <t>г. Северобайкальск, ул.Полиграфистов д.3</t>
  </si>
  <si>
    <t>г. Северобайкальск, ул.Полиграфистов д.5</t>
  </si>
  <si>
    <t>г. Северобайкальск, ул.Полиграфистов д.7</t>
  </si>
  <si>
    <t>г. Северобайкальск, ул.Студенчкеская д.8</t>
  </si>
  <si>
    <t>г. Северобайкальск, ул.Молодогвардейская д.10а</t>
  </si>
  <si>
    <t>г. Северобайкальск, ул.Светлая д.3</t>
  </si>
  <si>
    <t>г. Северобайкальск, ул.Светлая д.4</t>
  </si>
  <si>
    <t>г. Северобайкальск, ул.Светлая д.5</t>
  </si>
  <si>
    <t>г. Северобайкальск, ул.Туполева д.1</t>
  </si>
  <si>
    <t>пгт Онохой, ул. Николая Петрова, д. 5</t>
  </si>
  <si>
    <t>3.1.1</t>
  </si>
  <si>
    <t>пгт Онохой, ул. Серова, д. 8</t>
  </si>
  <si>
    <t>пгт Онохой, ул. Серова, д. 12</t>
  </si>
  <si>
    <t>пгт Онохой, ул. Серова, д. 16</t>
  </si>
  <si>
    <t>пгт Онохой, ул. Серова, д. 18</t>
  </si>
  <si>
    <t>пгт Онохой, ул. Пионерская, д. 2</t>
  </si>
  <si>
    <t>пгт Онохой, ул. Пионерская, д. 4</t>
  </si>
  <si>
    <t>пгт Онохой, ул. Пионерская, д. 7</t>
  </si>
  <si>
    <t>пгт Онохой, ул. Строительная, д. 14</t>
  </si>
  <si>
    <t>пгт Онохой, ул. Терешковой, д. 2</t>
  </si>
  <si>
    <t>пгт Онохой, ул. Терешковой, д. 3</t>
  </si>
  <si>
    <t>3.1.2</t>
  </si>
  <si>
    <t>пгт Онохой, ул. Терешковой, д. 5</t>
  </si>
  <si>
    <t>пгт Онохой, ул. Терешковой, д. 6</t>
  </si>
  <si>
    <t>пгт Онохой, ул. Терешковой, д. 7</t>
  </si>
  <si>
    <t>пгт Онохой, ул. Терешковой, д. 9</t>
  </si>
  <si>
    <t>пгт Онохой, ул. Терешковой, д. 10</t>
  </si>
  <si>
    <t>пгт Онохой, ул. Терешковой, д. 10а</t>
  </si>
  <si>
    <t>пгт Онохой, ул. Терешковой, д. 14</t>
  </si>
  <si>
    <t>п. Челутай (3 км), мкр. Молодежный, д. 14</t>
  </si>
  <si>
    <t>п. Татарский Ключ, ул. Юбилейная, д. 1а</t>
  </si>
  <si>
    <t>п. Татарский Ключ, ул. Юбилейная, д. 7а</t>
  </si>
  <si>
    <t>п. Татарский Ключ, ул. Юбилейная, д. 11</t>
  </si>
  <si>
    <t>п. Татарский Ключ, ул. Юбилейная, д. 12</t>
  </si>
  <si>
    <t>п. Татарский Ключ, ул. Комсомольская, д. 3</t>
  </si>
  <si>
    <t>п. Татарский Ключ, ул. Софронова, д. 1а</t>
  </si>
  <si>
    <t>п. Татарский Ключ, ул. Софронова, д. 9</t>
  </si>
  <si>
    <t>п. Татарский Ключ, ул. Спортивная, д. 8</t>
  </si>
  <si>
    <t>п. Татарский Ключ, ул. Строителей, д. 2а</t>
  </si>
  <si>
    <t>п. Татарский Ключ, ул. Гагарина, д. 6</t>
  </si>
  <si>
    <t>п. Татарский Ключ, ул. Гагарина, д. 8</t>
  </si>
  <si>
    <t>п. Татарский Ключ, ул. Гагарина, д. 13</t>
  </si>
  <si>
    <t>с. Новая Брянь, ул. Пирогова, д. 16</t>
  </si>
  <si>
    <t>с. Новая Брянь, ул. Пирогова, д. 18</t>
  </si>
  <si>
    <t>с. Новая Брянь, ул. Октябрьская, д. 2</t>
  </si>
  <si>
    <t>с. Новая Брянь, ул. Октябрьская, д. 6</t>
  </si>
  <si>
    <t>с. Новая Брянь, ул. Коммунистическая, д. 24</t>
  </si>
  <si>
    <t>с. Усть-Брянь, д. 24</t>
  </si>
  <si>
    <t>пгт Онохой, ул. Юбилейная, д. 4</t>
  </si>
  <si>
    <t>пгт Онохой, ул. Юбилейная, д. 6</t>
  </si>
  <si>
    <t>пгт Онохой, ул. Юбилейная, д. 8</t>
  </si>
  <si>
    <t>пгт Онохой, ул. Юбилейная, д. 13</t>
  </si>
  <si>
    <t>с. Илька, ул. Заводская, д. 34</t>
  </si>
  <si>
    <t>с. Илька, ул. Заводская, д. 32</t>
  </si>
  <si>
    <t>с. Илька, ул. Трактовая, д. 3а</t>
  </si>
  <si>
    <t>п. Татарский Ключ, ул. Софронова, д. 1</t>
  </si>
  <si>
    <t>п. Татарский Ключ, ул. Софронова, д. 7</t>
  </si>
  <si>
    <t>п. Татарский Ключ, ул. Юбилейная, д. 4</t>
  </si>
  <si>
    <t>п. Татарский Ключ, ул. Юбилейная, д. 7</t>
  </si>
  <si>
    <t>п. Татарский Ключ, ул. Юбилейная, д. 9а</t>
  </si>
  <si>
    <t>п. Татарский Ключ, ул. Гагарина, д. 9</t>
  </si>
  <si>
    <t>п. Татарский Ключ, ул. Гагарина, д. 11</t>
  </si>
  <si>
    <t>п. Татарский Ключ, ул. Гагарина, д. 17</t>
  </si>
  <si>
    <t>п. Татарский Ключ, ул. Юбилейная, д. 3а</t>
  </si>
  <si>
    <t>п. Татарский Ключ, ул. Юбилейная, д. 5а</t>
  </si>
  <si>
    <t>пгт Онохой, ул. Николая Петрова, д. 7</t>
  </si>
  <si>
    <t>пгт Онохой, ул. Первомайская, д. 13</t>
  </si>
  <si>
    <t>пгт Онохой, ул. Первомайская, д. 14</t>
  </si>
  <si>
    <t>пгт Онохой, ул. Серова, д. 10</t>
  </si>
  <si>
    <t>пгт Онохой, ул. Серова, д. 14</t>
  </si>
  <si>
    <t>пгт Онохой, ул. Терешковой, д. 4</t>
  </si>
  <si>
    <t>пгт Онохой, ул. Терешковой, д. 8</t>
  </si>
  <si>
    <t>с. Новая Брянь, ул. Октябрьская, д. 4</t>
  </si>
  <si>
    <t>с. Новая Брянь, ул. Пирогова, д. 4</t>
  </si>
  <si>
    <t>с. Новая Брянь, ул. Пирогова, д. 6</t>
  </si>
  <si>
    <t>с. Новая Брянь, ул. Пирогова, д. 8</t>
  </si>
  <si>
    <t>с. Новая Брянь, ул. Пирогова, д. 10</t>
  </si>
  <si>
    <t>с. Новая Брянь, ул. Пирогова, д. 14</t>
  </si>
  <si>
    <t>с. Усть-Брянь, д. 14</t>
  </si>
  <si>
    <t>с. Усть-Брянь, д. 19</t>
  </si>
  <si>
    <t>с. Усть-Брянь, д. 20</t>
  </si>
  <si>
    <t>с. Усть-Брянь, д. 22</t>
  </si>
  <si>
    <t>с. Усть-Брянь, д. 25</t>
  </si>
  <si>
    <t>с. Усть-Брянь, д. 26</t>
  </si>
  <si>
    <t>с. Усть-Брянь, д. 31</t>
  </si>
  <si>
    <t>с. Илька, ул. Заводская, д. 30</t>
  </si>
  <si>
    <t>с. Эрхирик, ул. Плодовая, д. 1</t>
  </si>
  <si>
    <t>с. Эрхирик, ул. Плодовая, д. 2</t>
  </si>
  <si>
    <t>с. Эрхирик, ул. Плодовая, д. 3</t>
  </si>
  <si>
    <t>с. Эрхирик, ул. Плодовая, д. 7</t>
  </si>
  <si>
    <t>с. Турунтаево, ул. 50 лет Октября,д.10</t>
  </si>
  <si>
    <t>с. Турунтаево, ул. 50 лет Октября,д.6</t>
  </si>
  <si>
    <t>с. Турунтаево, ул. 50 лет Октября,д.14</t>
  </si>
  <si>
    <t>с. Турунтаево, ул. 50 лет Октября,д.16</t>
  </si>
  <si>
    <t>с. Турунтаево, ул. 50 лет Октября,д.18</t>
  </si>
  <si>
    <t>с. Турунтаево, ул. 50 лет Октября,д.8</t>
  </si>
  <si>
    <t>с. Турунтаево, ул. Гагарина, д.15</t>
  </si>
  <si>
    <t>с. Турунтаево, ул. Комарова д.8</t>
  </si>
  <si>
    <t>с. Турунтаево, ул. Коммунистическая,д.16</t>
  </si>
  <si>
    <t>с. Турунтаево, ул. Коммунистическая,д.18</t>
  </si>
  <si>
    <t>с. Турунтаево, ул. Коммунистическая,д.20</t>
  </si>
  <si>
    <t>с. Турунтаево, ул. Ленина,64</t>
  </si>
  <si>
    <t>монолитный</t>
  </si>
  <si>
    <t>с. Турунтаево, ул. Спортивная, д.2</t>
  </si>
  <si>
    <t>с. Турунтаево, ул. Спортивная д.3</t>
  </si>
  <si>
    <t>с. Турунтаево, ул. Спортивная,д.4</t>
  </si>
  <si>
    <t>с. Турунтаево, ул. Юбилейная,д.1</t>
  </si>
  <si>
    <t>с. Турунтаево, ул. Юбилейная, д.3</t>
  </si>
  <si>
    <t>с. Ильинка ул. Коммунистическая 2 Б</t>
  </si>
  <si>
    <t>с. Ильинка ул. Октябрьская д.198</t>
  </si>
  <si>
    <t>Ремонт системы водоснабжения</t>
  </si>
  <si>
    <t>с. Ильинка, ул. Коммунистическая д.9</t>
  </si>
  <si>
    <t>с. Ильинка, мкр. Медсклады д.1</t>
  </si>
  <si>
    <t>с. Ильинка, ул. Коммунистическая д.24</t>
  </si>
  <si>
    <t>с. Ильинка, ул. Коммунистическая д.26</t>
  </si>
  <si>
    <t>4724,25</t>
  </si>
  <si>
    <t>17</t>
  </si>
  <si>
    <t>18</t>
  </si>
  <si>
    <t>19</t>
  </si>
  <si>
    <t>7</t>
  </si>
  <si>
    <t>31</t>
  </si>
  <si>
    <t>32</t>
  </si>
  <si>
    <t>33</t>
  </si>
  <si>
    <t>34</t>
  </si>
  <si>
    <t>35</t>
  </si>
  <si>
    <t>8</t>
  </si>
  <si>
    <t>9</t>
  </si>
  <si>
    <t>с. Ильинка, ул. Коммунистическая д.55</t>
  </si>
  <si>
    <t>с. Ильинка, ул. Комсомольская д.1</t>
  </si>
  <si>
    <t>с. Ильинка, ул. Коммунистическая д.30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</si>
  <si>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</si>
  <si>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</si>
  <si>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</si>
  <si>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</si>
  <si>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</si>
  <si>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</si>
  <si>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</si>
  <si>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</si>
  <si>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</si>
  <si>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 xml:space="preserve"> Дерево</t>
  </si>
  <si>
    <t>724</t>
  </si>
  <si>
    <t>508,8</t>
  </si>
  <si>
    <t>1968</t>
  </si>
  <si>
    <t>332</t>
  </si>
  <si>
    <t>350,4</t>
  </si>
  <si>
    <t>1983</t>
  </si>
  <si>
    <t>1974</t>
  </si>
  <si>
    <t>867,6</t>
  </si>
  <si>
    <t>с. Кырен, ул. Горького, д.11</t>
  </si>
  <si>
    <t>с. Кырен, ул. Каландришвили, д.11</t>
  </si>
  <si>
    <t>с. Кырен, ул. Каландришвили, д.9</t>
  </si>
  <si>
    <t>с. Кырен, ул. Советская, д.2</t>
  </si>
  <si>
    <t>5.1.</t>
  </si>
  <si>
    <t>г. Закаменск, ул. Ленина, д.18</t>
  </si>
  <si>
    <t>г. Закаменск, ул. Ленина, д.18а</t>
  </si>
  <si>
    <t>г. Закаменск, ул. Ленина, д.28</t>
  </si>
  <si>
    <t>г. Закаменск, ул. Титова, д.9</t>
  </si>
  <si>
    <t>г. Закаменск, ул. Юбилейная, д.10</t>
  </si>
  <si>
    <t>г. Закаменск, ул. Ленина, д.43</t>
  </si>
  <si>
    <t>г. Закаменск, ул. Ленина, д.45</t>
  </si>
  <si>
    <t>г. Закаменск, ул. Юбилейная, д.8</t>
  </si>
  <si>
    <t>г. Закаменск, ул. Юбилейная, д.10а</t>
  </si>
  <si>
    <t>г. Закаменск, ул. Юбилейная, д.12в</t>
  </si>
  <si>
    <t>г. Закаменск, ул. Юбилейная, д.14а</t>
  </si>
  <si>
    <t>г. Закаменск, ул. Юбилейная, д.16</t>
  </si>
  <si>
    <t>г. Закаменск, ул. Юбилейная, д.16а</t>
  </si>
  <si>
    <t>г. Закаменск, ул. Ленина, д.56а</t>
  </si>
  <si>
    <t>с. Выдрино, ул. Рабочая, 2</t>
  </si>
  <si>
    <t>с. Выдрино, ул. Школьная, д.2</t>
  </si>
  <si>
    <t>с. Выдрино, ул. Красных Партизан, д.53</t>
  </si>
  <si>
    <t>с. Выдрино, ул. Рабочая, д.7</t>
  </si>
  <si>
    <t>с. Выдрино, ул. Рабочая, д.31</t>
  </si>
  <si>
    <t>с. Выдрино, ул. Набережная, д.3</t>
  </si>
  <si>
    <t>с. Выдрино, ул. Набережная, д.9</t>
  </si>
  <si>
    <t>с. Выдрино, ул. Пионерская, д.10</t>
  </si>
  <si>
    <t>с. Выдрино, ул. Пионерская, д.7</t>
  </si>
  <si>
    <t>с. Выдрино, ул. Пионерская, д.19</t>
  </si>
  <si>
    <t>пгт. Селенгинск, мкр. Солнечный, д.25</t>
  </si>
  <si>
    <t>не проводился</t>
  </si>
  <si>
    <t>оштукатуренный</t>
  </si>
  <si>
    <t>пгт. Селенгинск, мкр. Солнечный, д.27</t>
  </si>
  <si>
    <t>пгт. Селенгинск, мкр. Солнечный, д.7</t>
  </si>
  <si>
    <t>1-306с-7</t>
  </si>
  <si>
    <t>кирпичный</t>
  </si>
  <si>
    <t>пгт. Селенгинск, мкр. Солнечный, д.9</t>
  </si>
  <si>
    <t>пгт. Селенгинск, мкр. Южный, д.18</t>
  </si>
  <si>
    <t>пгт. Селенгинск, мкр. Южный, д.21</t>
  </si>
  <si>
    <t>пгт. Селенгинск, мкр. Южный, д.22</t>
  </si>
  <si>
    <t>пгт. Селенгинск, мкр. Солнечный, д.15</t>
  </si>
  <si>
    <t>1-335А</t>
  </si>
  <si>
    <t>пгт. Селенгинск, мкр. Солнечный, д.19</t>
  </si>
  <si>
    <t>пгт. Селенгинск, мкр. Солнечный, д.23</t>
  </si>
  <si>
    <t>пгт. Селенгинск, мкр. Солнечный, д.24</t>
  </si>
  <si>
    <t>пгт. Селенгинск, мкр. Южный, д.33</t>
  </si>
  <si>
    <t>не провдился</t>
  </si>
  <si>
    <t>1-464</t>
  </si>
  <si>
    <t>пгт. Селенгинск, мкр. Южный, д.32</t>
  </si>
  <si>
    <t>пгт. Селенгинск, мкр. Солнечный, д.26</t>
  </si>
  <si>
    <t>не прводился</t>
  </si>
  <si>
    <t>пгт. Селенгинск, мкр. Солнечный, д.28</t>
  </si>
  <si>
    <t>пгт. Селенгинск, мкр. Солнечный, д.30</t>
  </si>
  <si>
    <t>не проволи</t>
  </si>
  <si>
    <t>пгт. Селенгинск, мкр. Солнечный, д.10</t>
  </si>
  <si>
    <t>пгт. Селенгинск, мкр. Солнечный, д.12</t>
  </si>
  <si>
    <t>пгт. Селенгинск, мкр. Южный, д.23</t>
  </si>
  <si>
    <t>ТП СибЗНИИЭП</t>
  </si>
  <si>
    <t>Оштукатуренный</t>
  </si>
  <si>
    <t>Ремонт подвального помещения</t>
  </si>
  <si>
    <t>пгт. Селенгинск, мкр. Солнечный, д.1</t>
  </si>
  <si>
    <t>пгт. Селенгинск, мкр. Солнечный, д.3</t>
  </si>
  <si>
    <t>пгт. Селенгинск, мкр. Солнечный, д.31</t>
  </si>
  <si>
    <t>пгт. Селенгинск, мкр. Солнечный, д.11</t>
  </si>
  <si>
    <t>пгт. Селенгинск, мкр. Солнечный, д.29</t>
  </si>
  <si>
    <t>оштукатуреный</t>
  </si>
  <si>
    <t>пгт. Селенгинск, мкр. Южный, д.20</t>
  </si>
  <si>
    <t>не првоодился</t>
  </si>
  <si>
    <t>пгт. Селенгинск, мкр. Южный, д.27</t>
  </si>
  <si>
    <t>пгт. Селенгинск, мкр. Южный, д.30</t>
  </si>
  <si>
    <t>пгт. Селенгинск, мкр. Южный, д.29</t>
  </si>
  <si>
    <t>пгт. Селенгинск, мкр. Южный, д.31</t>
  </si>
  <si>
    <t>пгт. Селенгинск, мкр. Южный, д.5</t>
  </si>
  <si>
    <t>44-13/2</t>
  </si>
  <si>
    <t>пгт. Селенгинск, мкр. Южный, д.7</t>
  </si>
  <si>
    <t>И4-14/2</t>
  </si>
  <si>
    <t>пгт. Селенгинск, мкр. Солнечный, д.16</t>
  </si>
  <si>
    <t>пинельный</t>
  </si>
  <si>
    <t>пгт. Селенгинск, мкр. Солнечный, д.17</t>
  </si>
  <si>
    <t>с. Баргузин, ул. Дзержинского, д.59</t>
  </si>
  <si>
    <t>с. Баргузин, ул. Кабашова, д.27</t>
  </si>
  <si>
    <t>с. Баргузин, ул. Кабашова, д.29</t>
  </si>
  <si>
    <t>с. Баргузин, ул. Кабашова, д.34</t>
  </si>
  <si>
    <t>с. Баргузин, ул. Кабашова, д.38</t>
  </si>
  <si>
    <t>с. Баргузин, ул. Кабашова, д.40</t>
  </si>
  <si>
    <t>с. Баргузин, ул. Ленина, д.7</t>
  </si>
  <si>
    <t>с. Баргузин, ул. Очирова, д.10</t>
  </si>
  <si>
    <t>с. Баргузин, ул. Очирова, д.12</t>
  </si>
  <si>
    <t>с. Баргузин, ул. Очирова, д.2</t>
  </si>
  <si>
    <t>с. Баргузин, ул. Очирова, д.4</t>
  </si>
  <si>
    <t>с. Баргузин, ул. Очирова, д.6</t>
  </si>
  <si>
    <t>с. Баргузин, ул. Очирова, д.8</t>
  </si>
  <si>
    <t>с. Баргузин, ул. Партизанская, д.1</t>
  </si>
  <si>
    <t>с. Баргузин, ул. Партизанская, д.2</t>
  </si>
  <si>
    <t>с. Баргузин, ул. Партизанская, д.4</t>
  </si>
  <si>
    <t>с. Баргузин, ул. Партизанская, д.93</t>
  </si>
  <si>
    <t>3</t>
  </si>
  <si>
    <t>4</t>
  </si>
  <si>
    <t>Всего в краткосрочном плане КР 2020 Улан-Удэ:</t>
  </si>
  <si>
    <t>Всего в краткосрочном плане КР 2021 Улан-Удэ:</t>
  </si>
  <si>
    <t>Всего в краткосрочном плане КР 2022 Улан-Удэ:</t>
  </si>
  <si>
    <t>Всего в краткосрочном плане КР 2020-2022 Улан-Удэ:</t>
  </si>
  <si>
    <t>1959</t>
  </si>
  <si>
    <t>1961</t>
  </si>
  <si>
    <t>1989</t>
  </si>
  <si>
    <t>1987</t>
  </si>
  <si>
    <t>1984</t>
  </si>
  <si>
    <t>1955</t>
  </si>
  <si>
    <t>1956</t>
  </si>
  <si>
    <t>1977</t>
  </si>
  <si>
    <t>1965</t>
  </si>
  <si>
    <t>1986</t>
  </si>
  <si>
    <t>1993</t>
  </si>
  <si>
    <t>1980</t>
  </si>
  <si>
    <t>1985</t>
  </si>
  <si>
    <t>оштукат</t>
  </si>
  <si>
    <t>дерев</t>
  </si>
  <si>
    <t>п/ст. Таловка, городок Социальный, д.10</t>
  </si>
  <si>
    <t>п/ст. Таловка, городок Социальный, д.13</t>
  </si>
  <si>
    <t>п/ст. Таловка, городок Социальный, д.2</t>
  </si>
  <si>
    <t>с. Ильинка, ул. Коммунистическая, д.28</t>
  </si>
  <si>
    <t>с. Мостовка, ул. Молодежная, д.18</t>
  </si>
  <si>
    <t>с. Старое Татаурово, ул. Комсомольская, д.14</t>
  </si>
  <si>
    <t>с. Старое Татаурово, ул. Комсомольская, д.16</t>
  </si>
  <si>
    <t>с. Старое Татаурово, ул. Комсомольская, д.17</t>
  </si>
  <si>
    <t>с. Старое Татаурово, ул. Комсомольская, д.6</t>
  </si>
  <si>
    <t>с. Татаурово, ул. Первомайская, д.100</t>
  </si>
  <si>
    <t>с. Татаурово, ул. Трактовая, д.15</t>
  </si>
  <si>
    <t>с. Турунтаево, кв-л 1-й, д.10</t>
  </si>
  <si>
    <t>с. Турунтаево, кв-л 1-й, д.11</t>
  </si>
  <si>
    <t>с. Турунтаево, кв-л 1-й, д.12</t>
  </si>
  <si>
    <t>с. Турунтаево, кв-л 1-й, д.13</t>
  </si>
  <si>
    <t>с. Турунтаево, кв-л 1-й, д.15</t>
  </si>
  <si>
    <t>с. Турунтаево, кв-л 1-й, д.7</t>
  </si>
  <si>
    <t>с. Турунтаево, кв-л 1-й, д.8</t>
  </si>
  <si>
    <t>с. Турунтаево, кв-л 1-й, д.9</t>
  </si>
  <si>
    <t>с. Турунтаево, кв-л 2-й, д.2</t>
  </si>
  <si>
    <t>с. Турунтаево, кв-л 2-й, д.3</t>
  </si>
  <si>
    <t>с. Турунтаево, кв-л 2-й, д.4</t>
  </si>
  <si>
    <t>с. Турунтаево, кв-л 2-й, д.5</t>
  </si>
  <si>
    <t>с. Турунтаево, кв-л 2-й, д.6</t>
  </si>
  <si>
    <t>с. Турунтаево, мкр. Черемшанский, д.60</t>
  </si>
  <si>
    <t>с. Турунтаево, мкр. Черемшанский, д.61</t>
  </si>
  <si>
    <t>с. Турунтаево, ул. 50 лет Октября, д.12</t>
  </si>
  <si>
    <t>с. Турунтаево, ул. Юбилейная, д.5</t>
  </si>
  <si>
    <t>569,46</t>
  </si>
  <si>
    <t>450,15</t>
  </si>
  <si>
    <t>721,6</t>
  </si>
  <si>
    <t>1222,30</t>
  </si>
  <si>
    <t>809,80</t>
  </si>
  <si>
    <t>1990</t>
  </si>
  <si>
    <t>1979</t>
  </si>
  <si>
    <t>194,50</t>
  </si>
  <si>
    <t>374,10</t>
  </si>
  <si>
    <t>351,40</t>
  </si>
  <si>
    <t>1338,90</t>
  </si>
  <si>
    <t>981,39</t>
  </si>
  <si>
    <t>1014,40</t>
  </si>
  <si>
    <t>1004,20</t>
  </si>
  <si>
    <t>777,40</t>
  </si>
  <si>
    <t>1214,10</t>
  </si>
  <si>
    <t>839,40</t>
  </si>
  <si>
    <t>829,40</t>
  </si>
  <si>
    <t>1670,00</t>
  </si>
  <si>
    <t>865,70</t>
  </si>
  <si>
    <t>865,90</t>
  </si>
  <si>
    <t>1225,10</t>
  </si>
  <si>
    <t>870,20</t>
  </si>
  <si>
    <t>829,10</t>
  </si>
  <si>
    <t>830,60</t>
  </si>
  <si>
    <t>860,20</t>
  </si>
  <si>
    <t>867,50</t>
  </si>
  <si>
    <t>1009,20</t>
  </si>
  <si>
    <t>1026,20</t>
  </si>
  <si>
    <t>4.1.2</t>
  </si>
  <si>
    <t>635,45</t>
  </si>
  <si>
    <t>2143,76</t>
  </si>
  <si>
    <t>МУНИЦИПАЛЬНЫЙ  КРАТКОСРОЧНЫЙ ПЛАН</t>
  </si>
  <si>
    <t>Приложение № 1</t>
  </si>
  <si>
    <t>УТВЕРЖДЕН:</t>
  </si>
  <si>
    <t xml:space="preserve"> В МО "Прибайкальский район" (реализация в 2020 - 2023 г.г.)</t>
  </si>
  <si>
    <t>постановлением МО "Прибайкальский район" от 15/04/2019  2019г   № 359</t>
  </si>
</sst>
</file>

<file path=xl/styles.xml><?xml version="1.0" encoding="utf-8"?>
<styleSheet xmlns="http://schemas.openxmlformats.org/spreadsheetml/2006/main">
  <numFmts count="6">
    <numFmt numFmtId="43" formatCode="_-* #,##0.00_р_._-;\-* #,##0.00_р_._-;_-* &quot;-&quot;??_р_._-;_-@_-"/>
    <numFmt numFmtId="164" formatCode="_-* #,##0.00\ _₽_-;\-* #,##0.00\ _₽_-;_-* &quot;-&quot;??\ _₽_-;_-@_-"/>
    <numFmt numFmtId="165" formatCode="[$-419]#,##0.00"/>
    <numFmt numFmtId="166" formatCode="0.0"/>
    <numFmt numFmtId="167" formatCode="_-* #,##0.00_р_._-;\-* #,##0.00_р_._-;_-* \-??_р_._-;_-@_-"/>
    <numFmt numFmtId="168" formatCode="_-* #,##0_р_._-;\-* #,##0_р_._-;_-* &quot;-&quot;??_р_._-;_-@_-"/>
  </numFmts>
  <fonts count="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sz val="14"/>
      <color rgb="FF00B05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rgb="FF2D2D2D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/>
    <xf numFmtId="0" fontId="9" fillId="0" borderId="0"/>
    <xf numFmtId="43" fontId="5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4" fillId="0" borderId="0" applyNumberFormat="0" applyBorder="0" applyProtection="0">
      <alignment horizontal="left" vertical="center"/>
    </xf>
    <xf numFmtId="43" fontId="1" fillId="0" borderId="0" applyFont="0" applyFill="0" applyBorder="0" applyAlignment="0" applyProtection="0"/>
    <xf numFmtId="0" fontId="28" fillId="0" borderId="0"/>
    <xf numFmtId="0" fontId="29" fillId="0" borderId="0"/>
    <xf numFmtId="0" fontId="4" fillId="0" borderId="0">
      <alignment horizontal="left" vertical="center"/>
    </xf>
    <xf numFmtId="0" fontId="30" fillId="0" borderId="0"/>
    <xf numFmtId="167" fontId="5" fillId="0" borderId="0"/>
    <xf numFmtId="0" fontId="31" fillId="0" borderId="0"/>
  </cellStyleXfs>
  <cellXfs count="68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4" fontId="3" fillId="0" borderId="3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 shrinkToFit="1"/>
    </xf>
    <xf numFmtId="49" fontId="2" fillId="0" borderId="1" xfId="2" applyNumberFormat="1" applyFont="1" applyBorder="1" applyAlignment="1">
      <alignment horizontal="left" vertical="center" wrapText="1" shrinkToFit="1"/>
    </xf>
    <xf numFmtId="0" fontId="2" fillId="0" borderId="1" xfId="2" applyFont="1" applyBorder="1" applyAlignment="1">
      <alignment horizontal="center" vertical="center"/>
    </xf>
    <xf numFmtId="1" fontId="2" fillId="0" borderId="1" xfId="2" applyNumberFormat="1" applyFont="1" applyBorder="1" applyAlignment="1">
      <alignment horizontal="center" vertical="center"/>
    </xf>
    <xf numFmtId="4" fontId="2" fillId="0" borderId="1" xfId="2" applyNumberFormat="1" applyFont="1" applyBorder="1" applyAlignment="1">
      <alignment horizontal="center" vertical="center" wrapText="1"/>
    </xf>
    <xf numFmtId="4" fontId="2" fillId="0" borderId="1" xfId="2" applyNumberFormat="1" applyFont="1" applyBorder="1" applyAlignment="1">
      <alignment horizontal="center" vertical="center"/>
    </xf>
    <xf numFmtId="4" fontId="3" fillId="0" borderId="7" xfId="2" applyNumberFormat="1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2" fillId="0" borderId="0" xfId="2" applyFont="1"/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center" wrapText="1"/>
    </xf>
    <xf numFmtId="0" fontId="2" fillId="0" borderId="1" xfId="2" applyFont="1" applyBorder="1" applyAlignment="1">
      <alignment vertical="center" wrapText="1"/>
    </xf>
    <xf numFmtId="4" fontId="3" fillId="0" borderId="0" xfId="2" applyNumberFormat="1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3" fillId="0" borderId="1" xfId="0" applyFont="1" applyBorder="1"/>
    <xf numFmtId="0" fontId="7" fillId="0" borderId="0" xfId="0" applyFont="1"/>
    <xf numFmtId="4" fontId="2" fillId="0" borderId="1" xfId="1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 wrapText="1"/>
    </xf>
    <xf numFmtId="4" fontId="2" fillId="0" borderId="1" xfId="1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wrapText="1"/>
    </xf>
    <xf numFmtId="0" fontId="2" fillId="0" borderId="0" xfId="0" applyFont="1" applyAlignment="1">
      <alignment vertical="center"/>
    </xf>
    <xf numFmtId="4" fontId="3" fillId="0" borderId="1" xfId="1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4" fontId="2" fillId="0" borderId="1" xfId="4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4" fontId="10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left" vertical="center" wrapText="1"/>
    </xf>
    <xf numFmtId="4" fontId="3" fillId="0" borderId="0" xfId="0" applyNumberFormat="1" applyFont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left" vertical="center" wrapText="1"/>
    </xf>
    <xf numFmtId="0" fontId="0" fillId="2" borderId="0" xfId="0" applyFill="1"/>
    <xf numFmtId="0" fontId="2" fillId="3" borderId="0" xfId="0" applyFont="1" applyFill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left" vertical="center" wrapText="1"/>
    </xf>
    <xf numFmtId="4" fontId="2" fillId="3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4" fontId="2" fillId="0" borderId="3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165" fontId="12" fillId="0" borderId="9" xfId="2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0" fontId="11" fillId="0" borderId="0" xfId="0" applyFont="1"/>
    <xf numFmtId="0" fontId="6" fillId="0" borderId="1" xfId="0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 wrapText="1"/>
    </xf>
    <xf numFmtId="0" fontId="12" fillId="0" borderId="1" xfId="2" applyFont="1" applyBorder="1" applyAlignment="1">
      <alignment vertical="center" wrapText="1"/>
    </xf>
    <xf numFmtId="4" fontId="12" fillId="0" borderId="1" xfId="2" applyNumberFormat="1" applyFont="1" applyBorder="1" applyAlignment="1">
      <alignment horizontal="center" vertical="center" wrapText="1"/>
    </xf>
    <xf numFmtId="0" fontId="12" fillId="0" borderId="10" xfId="2" applyFont="1" applyBorder="1" applyAlignment="1">
      <alignment horizontal="left" vertical="center" wrapText="1"/>
    </xf>
    <xf numFmtId="0" fontId="12" fillId="0" borderId="9" xfId="2" applyFont="1" applyBorder="1" applyAlignment="1">
      <alignment horizontal="center" vertical="center"/>
    </xf>
    <xf numFmtId="0" fontId="12" fillId="0" borderId="0" xfId="2" applyFont="1"/>
    <xf numFmtId="4" fontId="12" fillId="0" borderId="9" xfId="2" applyNumberFormat="1" applyFont="1" applyBorder="1" applyAlignment="1">
      <alignment horizontal="center" vertical="center"/>
    </xf>
    <xf numFmtId="0" fontId="12" fillId="0" borderId="11" xfId="2" applyFont="1" applyBorder="1" applyAlignment="1">
      <alignment horizontal="left" vertical="center" wrapText="1"/>
    </xf>
    <xf numFmtId="4" fontId="12" fillId="0" borderId="12" xfId="2" applyNumberFormat="1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/>
    </xf>
    <xf numFmtId="0" fontId="12" fillId="0" borderId="1" xfId="2" applyFont="1" applyBorder="1" applyAlignment="1">
      <alignment horizontal="left" vertical="center" wrapText="1"/>
    </xf>
    <xf numFmtId="4" fontId="12" fillId="0" borderId="1" xfId="2" applyNumberFormat="1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49" fontId="2" fillId="4" borderId="1" xfId="0" applyNumberFormat="1" applyFont="1" applyFill="1" applyBorder="1" applyAlignment="1">
      <alignment horizontal="left" vertical="center" wrapText="1" shrinkToFit="1"/>
    </xf>
    <xf numFmtId="4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left" vertical="center" wrapText="1"/>
    </xf>
    <xf numFmtId="4" fontId="2" fillId="5" borderId="1" xfId="0" applyNumberFormat="1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left" vertical="center" wrapText="1" shrinkToFit="1"/>
    </xf>
    <xf numFmtId="0" fontId="2" fillId="5" borderId="0" xfId="0" applyFont="1" applyFill="1"/>
    <xf numFmtId="0" fontId="2" fillId="5" borderId="1" xfId="0" applyFont="1" applyFill="1" applyBorder="1"/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4" fontId="3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 wrapText="1"/>
    </xf>
    <xf numFmtId="0" fontId="3" fillId="5" borderId="0" xfId="0" applyFont="1" applyFill="1"/>
    <xf numFmtId="0" fontId="3" fillId="5" borderId="1" xfId="0" applyFont="1" applyFill="1" applyBorder="1"/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4" fontId="3" fillId="3" borderId="3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wrapText="1"/>
    </xf>
    <xf numFmtId="49" fontId="2" fillId="3" borderId="1" xfId="0" applyNumberFormat="1" applyFont="1" applyFill="1" applyBorder="1" applyAlignment="1">
      <alignment horizontal="left" vertical="center" wrapText="1" shrinkToFit="1"/>
    </xf>
    <xf numFmtId="0" fontId="3" fillId="3" borderId="1" xfId="0" applyFont="1" applyFill="1" applyBorder="1"/>
    <xf numFmtId="1" fontId="6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left" vertical="center" wrapText="1"/>
    </xf>
    <xf numFmtId="4" fontId="6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6" fillId="0" borderId="1" xfId="0" applyFont="1" applyBorder="1" applyAlignment="1">
      <alignment vertical="center" wrapText="1"/>
    </xf>
    <xf numFmtId="0" fontId="2" fillId="6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 wrapText="1"/>
    </xf>
    <xf numFmtId="0" fontId="2" fillId="6" borderId="0" xfId="0" applyFont="1" applyFill="1" applyAlignment="1">
      <alignment horizontal="center" vertical="center" wrapText="1"/>
    </xf>
    <xf numFmtId="4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4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/>
    <xf numFmtId="0" fontId="2" fillId="6" borderId="0" xfId="0" applyFont="1" applyFill="1" applyAlignment="1">
      <alignment horizontal="left" vertical="center"/>
    </xf>
    <xf numFmtId="0" fontId="2" fillId="6" borderId="0" xfId="0" applyFont="1" applyFill="1"/>
    <xf numFmtId="4" fontId="6" fillId="6" borderId="1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4" fontId="6" fillId="0" borderId="4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 wrapText="1"/>
    </xf>
    <xf numFmtId="2" fontId="6" fillId="0" borderId="5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2" fontId="6" fillId="0" borderId="1" xfId="0" applyNumberFormat="1" applyFont="1" applyBorder="1" applyAlignment="1">
      <alignment horizontal="center" vertical="center" wrapText="1"/>
    </xf>
    <xf numFmtId="4" fontId="2" fillId="6" borderId="1" xfId="1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left" vertical="center" wrapText="1"/>
    </xf>
    <xf numFmtId="4" fontId="2" fillId="6" borderId="4" xfId="0" applyNumberFormat="1" applyFont="1" applyFill="1" applyBorder="1" applyAlignment="1">
      <alignment horizontal="center" vertical="center" wrapText="1"/>
    </xf>
    <xf numFmtId="4" fontId="2" fillId="6" borderId="4" xfId="1" applyNumberFormat="1" applyFont="1" applyFill="1" applyBorder="1" applyAlignment="1">
      <alignment horizontal="center" vertical="center"/>
    </xf>
    <xf numFmtId="4" fontId="2" fillId="6" borderId="4" xfId="0" applyNumberFormat="1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/>
    </xf>
    <xf numFmtId="0" fontId="2" fillId="6" borderId="0" xfId="0" applyFont="1" applyFill="1" applyAlignment="1">
      <alignment wrapText="1"/>
    </xf>
    <xf numFmtId="4" fontId="6" fillId="3" borderId="1" xfId="0" applyNumberFormat="1" applyFont="1" applyFill="1" applyBorder="1" applyAlignment="1">
      <alignment vertical="center"/>
    </xf>
    <xf numFmtId="4" fontId="6" fillId="3" borderId="1" xfId="0" applyNumberFormat="1" applyFont="1" applyFill="1" applyBorder="1" applyAlignment="1">
      <alignment vertical="center" wrapText="1"/>
    </xf>
    <xf numFmtId="1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5" xfId="1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4" fontId="6" fillId="0" borderId="5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6" borderId="5" xfId="0" applyFont="1" applyFill="1" applyBorder="1" applyAlignment="1">
      <alignment horizontal="center" vertical="center" wrapText="1"/>
    </xf>
    <xf numFmtId="4" fontId="2" fillId="6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wrapText="1"/>
    </xf>
    <xf numFmtId="0" fontId="6" fillId="3" borderId="5" xfId="0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/>
    </xf>
    <xf numFmtId="0" fontId="2" fillId="0" borderId="1" xfId="0" applyFont="1" applyBorder="1" applyAlignment="1">
      <alignment wrapText="1"/>
    </xf>
    <xf numFmtId="4" fontId="6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/>
    <xf numFmtId="0" fontId="6" fillId="3" borderId="0" xfId="0" applyFont="1" applyFill="1"/>
    <xf numFmtId="0" fontId="6" fillId="3" borderId="5" xfId="0" applyFont="1" applyFill="1" applyBorder="1"/>
    <xf numFmtId="0" fontId="6" fillId="3" borderId="5" xfId="0" applyFont="1" applyFill="1" applyBorder="1" applyAlignment="1">
      <alignment horizontal="left" vertical="center" wrapText="1"/>
    </xf>
    <xf numFmtId="4" fontId="6" fillId="3" borderId="5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 wrapText="1"/>
    </xf>
    <xf numFmtId="0" fontId="2" fillId="6" borderId="0" xfId="0" applyFont="1" applyFill="1" applyAlignment="1">
      <alignment vertical="center" wrapText="1"/>
    </xf>
    <xf numFmtId="0" fontId="2" fillId="6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left" vertical="center" wrapText="1"/>
    </xf>
    <xf numFmtId="4" fontId="2" fillId="6" borderId="5" xfId="0" applyNumberFormat="1" applyFont="1" applyFill="1" applyBorder="1" applyAlignment="1">
      <alignment horizontal="center" vertical="center" wrapText="1"/>
    </xf>
    <xf numFmtId="4" fontId="2" fillId="6" borderId="5" xfId="1" applyNumberFormat="1" applyFont="1" applyFill="1" applyBorder="1" applyAlignment="1">
      <alignment horizontal="center" vertical="center"/>
    </xf>
    <xf numFmtId="4" fontId="2" fillId="6" borderId="5" xfId="0" applyNumberFormat="1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left"/>
    </xf>
    <xf numFmtId="0" fontId="2" fillId="6" borderId="1" xfId="3" applyFont="1" applyFill="1" applyBorder="1" applyAlignment="1">
      <alignment horizontal="center" vertical="center" wrapText="1"/>
    </xf>
    <xf numFmtId="0" fontId="2" fillId="6" borderId="1" xfId="3" applyFont="1" applyFill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4" fontId="2" fillId="0" borderId="4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4" fontId="2" fillId="6" borderId="0" xfId="0" applyNumberFormat="1" applyFont="1" applyFill="1" applyAlignment="1">
      <alignment horizontal="center" vertical="center" wrapText="1"/>
    </xf>
    <xf numFmtId="4" fontId="2" fillId="6" borderId="0" xfId="0" applyNumberFormat="1" applyFont="1" applyFill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 wrapText="1"/>
    </xf>
    <xf numFmtId="0" fontId="6" fillId="6" borderId="5" xfId="0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0" borderId="1" xfId="0" applyFont="1" applyBorder="1"/>
    <xf numFmtId="4" fontId="6" fillId="0" borderId="5" xfId="0" applyNumberFormat="1" applyFont="1" applyBorder="1" applyAlignment="1">
      <alignment horizontal="center"/>
    </xf>
    <xf numFmtId="4" fontId="6" fillId="0" borderId="4" xfId="0" applyNumberFormat="1" applyFont="1" applyBorder="1" applyAlignment="1">
      <alignment horizontal="left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3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/>
    </xf>
    <xf numFmtId="4" fontId="2" fillId="6" borderId="1" xfId="1" applyNumberFormat="1" applyFont="1" applyFill="1" applyBorder="1" applyAlignment="1">
      <alignment horizontal="center" vertical="center" wrapText="1"/>
    </xf>
    <xf numFmtId="0" fontId="6" fillId="0" borderId="5" xfId="0" applyFont="1" applyBorder="1"/>
    <xf numFmtId="0" fontId="6" fillId="0" borderId="2" xfId="0" applyFont="1" applyBorder="1"/>
    <xf numFmtId="0" fontId="6" fillId="0" borderId="0" xfId="0" applyFont="1"/>
    <xf numFmtId="0" fontId="6" fillId="0" borderId="3" xfId="0" applyFont="1" applyBorder="1"/>
    <xf numFmtId="4" fontId="2" fillId="0" borderId="1" xfId="5" applyNumberFormat="1" applyFont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center"/>
    </xf>
    <xf numFmtId="0" fontId="2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3" xfId="0" applyFont="1" applyFill="1" applyBorder="1"/>
    <xf numFmtId="0" fontId="6" fillId="6" borderId="6" xfId="0" applyFont="1" applyFill="1" applyBorder="1" applyAlignment="1">
      <alignment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wrapText="1"/>
    </xf>
    <xf numFmtId="0" fontId="6" fillId="6" borderId="16" xfId="0" applyFont="1" applyFill="1" applyBorder="1" applyAlignment="1">
      <alignment wrapText="1"/>
    </xf>
    <xf numFmtId="0" fontId="13" fillId="3" borderId="0" xfId="0" applyFont="1" applyFill="1"/>
    <xf numFmtId="0" fontId="13" fillId="3" borderId="1" xfId="0" applyFont="1" applyFill="1" applyBorder="1"/>
    <xf numFmtId="0" fontId="6" fillId="0" borderId="13" xfId="0" applyFont="1" applyBorder="1" applyAlignment="1">
      <alignment vertical="center" wrapText="1"/>
    </xf>
    <xf numFmtId="0" fontId="6" fillId="0" borderId="17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49" fontId="2" fillId="6" borderId="1" xfId="0" applyNumberFormat="1" applyFont="1" applyFill="1" applyBorder="1" applyAlignment="1">
      <alignment horizontal="left" vertical="center" wrapText="1" shrinkToFit="1"/>
    </xf>
    <xf numFmtId="0" fontId="6" fillId="6" borderId="1" xfId="0" applyFont="1" applyFill="1" applyBorder="1" applyAlignment="1">
      <alignment vertical="center"/>
    </xf>
    <xf numFmtId="0" fontId="6" fillId="6" borderId="2" xfId="0" applyFont="1" applyFill="1" applyBorder="1" applyAlignment="1">
      <alignment vertical="center"/>
    </xf>
    <xf numFmtId="0" fontId="6" fillId="6" borderId="0" xfId="0" applyFont="1" applyFill="1" applyAlignment="1">
      <alignment vertical="center"/>
    </xf>
    <xf numFmtId="0" fontId="6" fillId="6" borderId="3" xfId="0" applyFont="1" applyFill="1" applyBorder="1" applyAlignment="1">
      <alignment vertical="center"/>
    </xf>
    <xf numFmtId="16" fontId="2" fillId="0" borderId="1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4" fontId="6" fillId="0" borderId="6" xfId="0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3" borderId="0" xfId="0" applyFont="1" applyFill="1"/>
    <xf numFmtId="0" fontId="2" fillId="3" borderId="1" xfId="0" applyFont="1" applyFill="1" applyBorder="1"/>
    <xf numFmtId="0" fontId="3" fillId="3" borderId="0" xfId="0" applyFont="1" applyFill="1" applyAlignment="1">
      <alignment horizontal="left"/>
    </xf>
    <xf numFmtId="14" fontId="2" fillId="0" borderId="1" xfId="0" applyNumberFormat="1" applyFont="1" applyBorder="1" applyAlignment="1">
      <alignment horizontal="center" vertical="center"/>
    </xf>
    <xf numFmtId="0" fontId="2" fillId="7" borderId="0" xfId="0" applyFont="1" applyFill="1"/>
    <xf numFmtId="0" fontId="3" fillId="7" borderId="0" xfId="0" applyFont="1" applyFill="1"/>
    <xf numFmtId="0" fontId="2" fillId="7" borderId="1" xfId="0" applyFont="1" applyFill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vertical="center" wrapText="1"/>
    </xf>
    <xf numFmtId="4" fontId="2" fillId="7" borderId="1" xfId="0" applyNumberFormat="1" applyFont="1" applyFill="1" applyBorder="1" applyAlignment="1">
      <alignment horizontal="center" vertical="center" wrapText="1"/>
    </xf>
    <xf numFmtId="4" fontId="2" fillId="7" borderId="1" xfId="0" applyNumberFormat="1" applyFont="1" applyFill="1" applyBorder="1" applyAlignment="1">
      <alignment horizontal="left" vertical="center" wrapText="1"/>
    </xf>
    <xf numFmtId="4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/>
    <xf numFmtId="0" fontId="3" fillId="7" borderId="0" xfId="0" applyFont="1" applyFill="1" applyAlignment="1">
      <alignment horizontal="left"/>
    </xf>
    <xf numFmtId="0" fontId="1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4" fontId="3" fillId="0" borderId="0" xfId="0" applyNumberFormat="1" applyFont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4" fontId="2" fillId="0" borderId="4" xfId="1" applyNumberFormat="1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right" vertical="center" wrapText="1"/>
    </xf>
    <xf numFmtId="0" fontId="2" fillId="0" borderId="5" xfId="0" applyFont="1" applyBorder="1"/>
    <xf numFmtId="0" fontId="2" fillId="3" borderId="0" xfId="0" applyFont="1" applyFill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/>
    </xf>
    <xf numFmtId="4" fontId="15" fillId="0" borderId="1" xfId="2" applyNumberFormat="1" applyFont="1" applyBorder="1" applyAlignment="1">
      <alignment horizontal="center" vertical="center" wrapText="1"/>
    </xf>
    <xf numFmtId="4" fontId="15" fillId="0" borderId="1" xfId="2" applyNumberFormat="1" applyFont="1" applyBorder="1" applyAlignment="1">
      <alignment horizontal="center" vertical="center"/>
    </xf>
    <xf numFmtId="4" fontId="15" fillId="3" borderId="1" xfId="0" applyNumberFormat="1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/>
    </xf>
    <xf numFmtId="165" fontId="15" fillId="0" borderId="9" xfId="2" applyNumberFormat="1" applyFont="1" applyBorder="1" applyAlignment="1">
      <alignment horizontal="center" vertical="center"/>
    </xf>
    <xf numFmtId="4" fontId="15" fillId="0" borderId="9" xfId="2" applyNumberFormat="1" applyFont="1" applyBorder="1" applyAlignment="1">
      <alignment horizontal="center" vertical="center"/>
    </xf>
    <xf numFmtId="4" fontId="15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" fontId="15" fillId="0" borderId="5" xfId="1" applyNumberFormat="1" applyFont="1" applyBorder="1" applyAlignment="1">
      <alignment horizontal="center" vertical="center"/>
    </xf>
    <xf numFmtId="4" fontId="15" fillId="0" borderId="5" xfId="0" applyNumberFormat="1" applyFont="1" applyBorder="1" applyAlignment="1">
      <alignment horizontal="center" vertical="center"/>
    </xf>
    <xf numFmtId="4" fontId="15" fillId="0" borderId="1" xfId="1" applyNumberFormat="1" applyFont="1" applyBorder="1" applyAlignment="1">
      <alignment horizontal="center" vertical="center"/>
    </xf>
    <xf numFmtId="4" fontId="15" fillId="6" borderId="1" xfId="0" applyNumberFormat="1" applyFont="1" applyFill="1" applyBorder="1" applyAlignment="1">
      <alignment horizontal="center" vertical="center"/>
    </xf>
    <xf numFmtId="4" fontId="15" fillId="6" borderId="1" xfId="0" applyNumberFormat="1" applyFont="1" applyFill="1" applyBorder="1" applyAlignment="1">
      <alignment horizontal="center" vertical="center" wrapText="1"/>
    </xf>
    <xf numFmtId="14" fontId="2" fillId="0" borderId="1" xfId="2" applyNumberFormat="1" applyFont="1" applyBorder="1" applyAlignment="1">
      <alignment horizontal="center" vertical="center"/>
    </xf>
    <xf numFmtId="0" fontId="7" fillId="0" borderId="1" xfId="0" applyFont="1" applyBorder="1"/>
    <xf numFmtId="0" fontId="2" fillId="0" borderId="1" xfId="0" applyFont="1" applyBorder="1" applyAlignment="1">
      <alignment vertical="center"/>
    </xf>
    <xf numFmtId="4" fontId="3" fillId="0" borderId="1" xfId="0" applyNumberFormat="1" applyFont="1" applyBorder="1"/>
    <xf numFmtId="2" fontId="2" fillId="0" borderId="1" xfId="0" applyNumberFormat="1" applyFont="1" applyBorder="1" applyAlignment="1">
      <alignment horizontal="center" vertical="center" wrapText="1"/>
    </xf>
    <xf numFmtId="165" fontId="2" fillId="0" borderId="1" xfId="2" applyNumberFormat="1" applyFont="1" applyBorder="1" applyAlignment="1">
      <alignment horizontal="center" vertical="center"/>
    </xf>
    <xf numFmtId="0" fontId="21" fillId="0" borderId="0" xfId="0" applyFont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/>
    </xf>
    <xf numFmtId="4" fontId="2" fillId="0" borderId="1" xfId="0" applyNumberFormat="1" applyFont="1" applyBorder="1" applyAlignment="1">
      <alignment vertical="center"/>
    </xf>
    <xf numFmtId="4" fontId="2" fillId="0" borderId="1" xfId="0" applyNumberFormat="1" applyFont="1" applyBorder="1" applyAlignment="1">
      <alignment vertical="center" wrapText="1"/>
    </xf>
    <xf numFmtId="0" fontId="2" fillId="0" borderId="3" xfId="0" applyFont="1" applyBorder="1"/>
    <xf numFmtId="0" fontId="2" fillId="0" borderId="1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" fontId="2" fillId="0" borderId="0" xfId="0" applyNumberFormat="1" applyFont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2" fillId="0" borderId="16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4" fontId="2" fillId="0" borderId="1" xfId="0" applyNumberFormat="1" applyFont="1" applyBorder="1" applyAlignment="1">
      <alignment horizontal="right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4" fontId="11" fillId="0" borderId="1" xfId="2" applyNumberFormat="1" applyFont="1" applyBorder="1" applyAlignment="1">
      <alignment horizontal="center" vertical="center" wrapText="1"/>
    </xf>
    <xf numFmtId="4" fontId="11" fillId="0" borderId="1" xfId="2" applyNumberFormat="1" applyFont="1" applyBorder="1" applyAlignment="1">
      <alignment horizontal="center" vertical="center"/>
    </xf>
    <xf numFmtId="165" fontId="11" fillId="0" borderId="1" xfId="2" applyNumberFormat="1" applyFont="1" applyBorder="1" applyAlignment="1">
      <alignment horizontal="center" vertical="center"/>
    </xf>
    <xf numFmtId="4" fontId="11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4" fontId="2" fillId="8" borderId="1" xfId="0" applyNumberFormat="1" applyFont="1" applyFill="1" applyBorder="1" applyAlignment="1">
      <alignment horizontal="center" vertical="center" wrapText="1"/>
    </xf>
    <xf numFmtId="4" fontId="11" fillId="8" borderId="1" xfId="1" applyNumberFormat="1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center" vertical="center"/>
    </xf>
    <xf numFmtId="4" fontId="11" fillId="8" borderId="1" xfId="0" applyNumberFormat="1" applyFont="1" applyFill="1" applyBorder="1" applyAlignment="1">
      <alignment horizontal="center" vertical="center"/>
    </xf>
    <xf numFmtId="4" fontId="11" fillId="8" borderId="1" xfId="0" applyNumberFormat="1" applyFont="1" applyFill="1" applyBorder="1" applyAlignment="1">
      <alignment horizontal="center" vertical="center" wrapText="1"/>
    </xf>
    <xf numFmtId="0" fontId="2" fillId="8" borderId="0" xfId="0" applyFont="1" applyFill="1"/>
    <xf numFmtId="4" fontId="2" fillId="8" borderId="0" xfId="0" applyNumberFormat="1" applyFont="1" applyFill="1" applyAlignment="1">
      <alignment horizontal="center" vertical="center"/>
    </xf>
    <xf numFmtId="4" fontId="2" fillId="8" borderId="1" xfId="1" applyNumberFormat="1" applyFont="1" applyFill="1" applyBorder="1" applyAlignment="1">
      <alignment horizontal="center" vertical="center"/>
    </xf>
    <xf numFmtId="0" fontId="2" fillId="8" borderId="0" xfId="0" applyFont="1" applyFill="1" applyAlignment="1">
      <alignment vertical="center"/>
    </xf>
    <xf numFmtId="2" fontId="11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left" vertical="center" wrapText="1"/>
    </xf>
    <xf numFmtId="0" fontId="2" fillId="3" borderId="0" xfId="0" applyFont="1" applyFill="1" applyAlignment="1">
      <alignment horizontal="left"/>
    </xf>
    <xf numFmtId="16" fontId="2" fillId="3" borderId="1" xfId="0" applyNumberFormat="1" applyFont="1" applyFill="1" applyBorder="1" applyAlignment="1">
      <alignment horizontal="center"/>
    </xf>
    <xf numFmtId="16" fontId="2" fillId="3" borderId="1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0" borderId="1" xfId="2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4" fontId="22" fillId="0" borderId="1" xfId="1" applyNumberFormat="1" applyFont="1" applyBorder="1" applyAlignment="1">
      <alignment horizontal="center" vertical="center" wrapText="1"/>
    </xf>
    <xf numFmtId="2" fontId="22" fillId="0" borderId="1" xfId="1" applyNumberFormat="1" applyFont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4" fontId="10" fillId="3" borderId="1" xfId="0" applyNumberFormat="1" applyFont="1" applyFill="1" applyBorder="1" applyAlignment="1">
      <alignment horizontal="center" vertical="center"/>
    </xf>
    <xf numFmtId="4" fontId="10" fillId="3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left"/>
    </xf>
    <xf numFmtId="4" fontId="2" fillId="0" borderId="0" xfId="0" applyNumberFormat="1" applyFont="1" applyAlignment="1">
      <alignment vertical="center"/>
    </xf>
    <xf numFmtId="4" fontId="2" fillId="3" borderId="0" xfId="0" applyNumberFormat="1" applyFont="1" applyFill="1" applyAlignment="1">
      <alignment vertical="center"/>
    </xf>
    <xf numFmtId="4" fontId="2" fillId="0" borderId="0" xfId="2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 wrapText="1"/>
    </xf>
    <xf numFmtId="4" fontId="2" fillId="0" borderId="0" xfId="0" applyNumberFormat="1" applyFont="1"/>
    <xf numFmtId="4" fontId="3" fillId="3" borderId="0" xfId="0" applyNumberFormat="1" applyFont="1" applyFill="1" applyAlignment="1">
      <alignment vertical="center"/>
    </xf>
    <xf numFmtId="4" fontId="3" fillId="0" borderId="1" xfId="0" applyNumberFormat="1" applyFont="1" applyBorder="1" applyAlignment="1">
      <alignment vertical="center"/>
    </xf>
    <xf numFmtId="4" fontId="3" fillId="0" borderId="0" xfId="2" applyNumberFormat="1" applyFont="1" applyAlignment="1">
      <alignment vertical="center"/>
    </xf>
    <xf numFmtId="4" fontId="3" fillId="0" borderId="0" xfId="0" applyNumberFormat="1" applyFont="1" applyAlignment="1">
      <alignment vertical="center" wrapText="1"/>
    </xf>
    <xf numFmtId="0" fontId="7" fillId="3" borderId="0" xfId="0" applyFont="1" applyFill="1"/>
    <xf numFmtId="4" fontId="25" fillId="0" borderId="0" xfId="0" applyNumberFormat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5" fillId="0" borderId="0" xfId="0" applyFont="1"/>
    <xf numFmtId="4" fontId="2" fillId="5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1" fontId="3" fillId="9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4" fontId="3" fillId="9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4" fontId="3" fillId="9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/>
    <xf numFmtId="2" fontId="2" fillId="9" borderId="1" xfId="0" applyNumberFormat="1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horizontal="center" vertical="center"/>
    </xf>
    <xf numFmtId="4" fontId="3" fillId="9" borderId="0" xfId="0" applyNumberFormat="1" applyFont="1" applyFill="1" applyAlignment="1">
      <alignment vertical="center"/>
    </xf>
    <xf numFmtId="0" fontId="3" fillId="9" borderId="0" xfId="0" applyFont="1" applyFill="1"/>
    <xf numFmtId="4" fontId="3" fillId="10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left" vertical="center" wrapText="1"/>
    </xf>
    <xf numFmtId="4" fontId="2" fillId="10" borderId="0" xfId="0" applyNumberFormat="1" applyFont="1" applyFill="1" applyAlignment="1">
      <alignment vertical="center"/>
    </xf>
    <xf numFmtId="0" fontId="2" fillId="10" borderId="0" xfId="0" applyFont="1" applyFill="1"/>
    <xf numFmtId="4" fontId="2" fillId="3" borderId="0" xfId="0" applyNumberFormat="1" applyFont="1" applyFill="1"/>
    <xf numFmtId="4" fontId="2" fillId="0" borderId="0" xfId="2" applyNumberFormat="1" applyFont="1"/>
    <xf numFmtId="4" fontId="7" fillId="3" borderId="0" xfId="0" applyNumberFormat="1" applyFont="1" applyFill="1"/>
    <xf numFmtId="4" fontId="7" fillId="0" borderId="0" xfId="0" applyNumberFormat="1" applyFont="1"/>
    <xf numFmtId="4" fontId="3" fillId="9" borderId="0" xfId="0" applyNumberFormat="1" applyFont="1" applyFill="1"/>
    <xf numFmtId="4" fontId="3" fillId="3" borderId="0" xfId="0" applyNumberFormat="1" applyFont="1" applyFill="1"/>
    <xf numFmtId="4" fontId="21" fillId="0" borderId="0" xfId="0" applyNumberFormat="1" applyFont="1"/>
    <xf numFmtId="4" fontId="2" fillId="0" borderId="0" xfId="0" applyNumberFormat="1" applyFont="1" applyAlignment="1">
      <alignment wrapText="1"/>
    </xf>
    <xf numFmtId="4" fontId="2" fillId="10" borderId="0" xfId="0" applyNumberFormat="1" applyFont="1" applyFill="1"/>
    <xf numFmtId="4" fontId="2" fillId="5" borderId="1" xfId="5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horizontal="right" vertical="center"/>
    </xf>
    <xf numFmtId="4" fontId="3" fillId="3" borderId="1" xfId="1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vertical="top"/>
    </xf>
    <xf numFmtId="4" fontId="3" fillId="3" borderId="1" xfId="0" applyNumberFormat="1" applyFont="1" applyFill="1" applyBorder="1" applyAlignment="1">
      <alignment horizontal="left" vertical="center"/>
    </xf>
    <xf numFmtId="2" fontId="2" fillId="3" borderId="1" xfId="0" applyNumberFormat="1" applyFont="1" applyFill="1" applyBorder="1" applyAlignment="1">
      <alignment horizontal="center"/>
    </xf>
    <xf numFmtId="4" fontId="3" fillId="11" borderId="0" xfId="0" applyNumberFormat="1" applyFont="1" applyFill="1" applyAlignment="1">
      <alignment vertical="center"/>
    </xf>
    <xf numFmtId="0" fontId="3" fillId="11" borderId="0" xfId="0" applyFont="1" applyFill="1"/>
    <xf numFmtId="4" fontId="3" fillId="11" borderId="0" xfId="0" applyNumberFormat="1" applyFont="1" applyFill="1"/>
    <xf numFmtId="0" fontId="2" fillId="2" borderId="1" xfId="0" applyFont="1" applyFill="1" applyBorder="1" applyAlignment="1">
      <alignment horizontal="left" vertical="center" wrapText="1"/>
    </xf>
    <xf numFmtId="4" fontId="2" fillId="11" borderId="0" xfId="0" applyNumberFormat="1" applyFont="1" applyFill="1" applyAlignment="1">
      <alignment vertical="center"/>
    </xf>
    <xf numFmtId="0" fontId="2" fillId="11" borderId="0" xfId="0" applyFont="1" applyFill="1"/>
    <xf numFmtId="4" fontId="2" fillId="11" borderId="0" xfId="0" applyNumberFormat="1" applyFont="1" applyFill="1"/>
    <xf numFmtId="0" fontId="2" fillId="11" borderId="0" xfId="0" applyFont="1" applyFill="1" applyAlignment="1">
      <alignment horizontal="center"/>
    </xf>
    <xf numFmtId="4" fontId="2" fillId="11" borderId="0" xfId="0" applyNumberFormat="1" applyFont="1" applyFill="1" applyAlignment="1">
      <alignment horizontal="center" vertical="center"/>
    </xf>
    <xf numFmtId="4" fontId="2" fillId="11" borderId="0" xfId="0" applyNumberFormat="1" applyFont="1" applyFill="1" applyAlignment="1">
      <alignment horizontal="center"/>
    </xf>
    <xf numFmtId="166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166" fontId="24" fillId="0" borderId="1" xfId="0" applyNumberFormat="1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 vertical="center"/>
    </xf>
    <xf numFmtId="4" fontId="3" fillId="12" borderId="0" xfId="2" applyNumberFormat="1" applyFont="1" applyFill="1" applyAlignment="1">
      <alignment vertical="center"/>
    </xf>
    <xf numFmtId="2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right" vertical="center" wrapText="1"/>
    </xf>
    <xf numFmtId="0" fontId="3" fillId="14" borderId="1" xfId="0" applyFont="1" applyFill="1" applyBorder="1" applyAlignment="1">
      <alignment horizontal="left" vertical="center" wrapText="1"/>
    </xf>
    <xf numFmtId="4" fontId="3" fillId="14" borderId="1" xfId="0" applyNumberFormat="1" applyFont="1" applyFill="1" applyBorder="1" applyAlignment="1">
      <alignment horizontal="center" vertical="center" wrapText="1"/>
    </xf>
    <xf numFmtId="4" fontId="3" fillId="14" borderId="1" xfId="0" applyNumberFormat="1" applyFont="1" applyFill="1" applyBorder="1" applyAlignment="1">
      <alignment horizontal="left" vertical="center" wrapText="1"/>
    </xf>
    <xf numFmtId="4" fontId="2" fillId="14" borderId="1" xfId="0" applyNumberFormat="1" applyFont="1" applyFill="1" applyBorder="1" applyAlignment="1">
      <alignment horizontal="center" vertical="center" wrapText="1"/>
    </xf>
    <xf numFmtId="2" fontId="2" fillId="14" borderId="1" xfId="0" applyNumberFormat="1" applyFont="1" applyFill="1" applyBorder="1" applyAlignment="1">
      <alignment horizontal="center"/>
    </xf>
    <xf numFmtId="1" fontId="2" fillId="14" borderId="1" xfId="0" applyNumberFormat="1" applyFont="1" applyFill="1" applyBorder="1" applyAlignment="1">
      <alignment horizontal="center" vertical="center"/>
    </xf>
    <xf numFmtId="4" fontId="3" fillId="14" borderId="1" xfId="0" applyNumberFormat="1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 wrapText="1"/>
    </xf>
    <xf numFmtId="4" fontId="3" fillId="1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center" vertical="center"/>
    </xf>
    <xf numFmtId="4" fontId="2" fillId="14" borderId="1" xfId="0" applyNumberFormat="1" applyFont="1" applyFill="1" applyBorder="1" applyAlignment="1">
      <alignment horizontal="center" vertical="center"/>
    </xf>
    <xf numFmtId="49" fontId="2" fillId="14" borderId="1" xfId="0" applyNumberFormat="1" applyFont="1" applyFill="1" applyBorder="1" applyAlignment="1">
      <alignment horizontal="left" vertical="center" wrapText="1" shrinkToFit="1"/>
    </xf>
    <xf numFmtId="2" fontId="2" fillId="14" borderId="1" xfId="0" applyNumberFormat="1" applyFont="1" applyFill="1" applyBorder="1" applyAlignment="1">
      <alignment horizontal="center" vertical="center"/>
    </xf>
    <xf numFmtId="4" fontId="3" fillId="14" borderId="1" xfId="1" applyNumberFormat="1" applyFont="1" applyFill="1" applyBorder="1" applyAlignment="1">
      <alignment horizontal="center" vertical="center" wrapText="1"/>
    </xf>
    <xf numFmtId="1" fontId="3" fillId="11" borderId="1" xfId="0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4" fontId="3" fillId="11" borderId="1" xfId="0" applyNumberFormat="1" applyFont="1" applyFill="1" applyBorder="1" applyAlignment="1">
      <alignment horizontal="center" vertical="center" wrapText="1"/>
    </xf>
    <xf numFmtId="4" fontId="3" fillId="11" borderId="1" xfId="0" applyNumberFormat="1" applyFont="1" applyFill="1" applyBorder="1" applyAlignment="1">
      <alignment horizontal="center" vertical="center"/>
    </xf>
    <xf numFmtId="0" fontId="3" fillId="11" borderId="1" xfId="0" applyFont="1" applyFill="1" applyBorder="1"/>
    <xf numFmtId="2" fontId="2" fillId="11" borderId="1" xfId="0" applyNumberFormat="1" applyFont="1" applyFill="1" applyBorder="1" applyAlignment="1">
      <alignment horizontal="center" vertical="center"/>
    </xf>
    <xf numFmtId="4" fontId="2" fillId="11" borderId="1" xfId="0" applyNumberFormat="1" applyFont="1" applyFill="1" applyBorder="1" applyAlignment="1">
      <alignment horizontal="center" vertical="center"/>
    </xf>
    <xf numFmtId="1" fontId="2" fillId="11" borderId="1" xfId="0" applyNumberFormat="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4" fontId="3" fillId="11" borderId="1" xfId="0" applyNumberFormat="1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/>
    </xf>
    <xf numFmtId="4" fontId="2" fillId="11" borderId="1" xfId="0" applyNumberFormat="1" applyFont="1" applyFill="1" applyBorder="1" applyAlignment="1">
      <alignment horizontal="center" vertical="center" wrapText="1"/>
    </xf>
    <xf numFmtId="1" fontId="3" fillId="13" borderId="1" xfId="0" applyNumberFormat="1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/>
    </xf>
    <xf numFmtId="4" fontId="3" fillId="13" borderId="1" xfId="0" applyNumberFormat="1" applyFont="1" applyFill="1" applyBorder="1" applyAlignment="1">
      <alignment horizontal="center" vertical="center" wrapText="1"/>
    </xf>
    <xf numFmtId="4" fontId="3" fillId="13" borderId="1" xfId="0" applyNumberFormat="1" applyFont="1" applyFill="1" applyBorder="1" applyAlignment="1">
      <alignment horizontal="center" vertical="center"/>
    </xf>
    <xf numFmtId="4" fontId="3" fillId="13" borderId="1" xfId="0" applyNumberFormat="1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center"/>
    </xf>
    <xf numFmtId="2" fontId="3" fillId="13" borderId="1" xfId="0" applyNumberFormat="1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3" fillId="13" borderId="1" xfId="0" applyFont="1" applyFill="1" applyBorder="1"/>
    <xf numFmtId="0" fontId="2" fillId="13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left" vertical="center" wrapText="1"/>
    </xf>
    <xf numFmtId="4" fontId="3" fillId="13" borderId="1" xfId="0" applyNumberFormat="1" applyFont="1" applyFill="1" applyBorder="1" applyAlignment="1">
      <alignment horizontal="center"/>
    </xf>
    <xf numFmtId="1" fontId="2" fillId="0" borderId="4" xfId="2" applyNumberFormat="1" applyFont="1" applyBorder="1" applyAlignment="1">
      <alignment horizontal="center" vertical="center"/>
    </xf>
    <xf numFmtId="2" fontId="2" fillId="0" borderId="4" xfId="2" applyNumberFormat="1" applyFont="1" applyBorder="1" applyAlignment="1">
      <alignment horizontal="center" vertical="center"/>
    </xf>
    <xf numFmtId="1" fontId="3" fillId="14" borderId="1" xfId="0" applyNumberFormat="1" applyFont="1" applyFill="1" applyBorder="1" applyAlignment="1">
      <alignment horizontal="center" vertical="center"/>
    </xf>
    <xf numFmtId="1" fontId="3" fillId="14" borderId="1" xfId="0" applyNumberFormat="1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vertical="center" wrapText="1"/>
    </xf>
    <xf numFmtId="1" fontId="3" fillId="11" borderId="1" xfId="0" applyNumberFormat="1" applyFont="1" applyFill="1" applyBorder="1" applyAlignment="1">
      <alignment horizontal="center" vertical="center" wrapText="1"/>
    </xf>
    <xf numFmtId="0" fontId="2" fillId="0" borderId="1" xfId="8" applyFont="1" applyBorder="1" applyAlignment="1">
      <alignment horizontal="center" vertical="center" wrapText="1"/>
    </xf>
    <xf numFmtId="0" fontId="11" fillId="0" borderId="1" xfId="8" applyFont="1" applyBorder="1" applyAlignment="1">
      <alignment horizontal="center" vertical="center" wrapText="1"/>
    </xf>
    <xf numFmtId="0" fontId="27" fillId="0" borderId="1" xfId="0" applyFont="1" applyBorder="1"/>
    <xf numFmtId="3" fontId="3" fillId="14" borderId="1" xfId="0" applyNumberFormat="1" applyFont="1" applyFill="1" applyBorder="1" applyAlignment="1">
      <alignment horizontal="center" vertical="center"/>
    </xf>
    <xf numFmtId="3" fontId="3" fillId="1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3" fontId="3" fillId="15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 shrinkToFit="1"/>
    </xf>
    <xf numFmtId="49" fontId="11" fillId="0" borderId="1" xfId="0" applyNumberFormat="1" applyFont="1" applyBorder="1" applyAlignment="1">
      <alignment horizontal="center" vertical="center" wrapText="1" shrinkToFit="1"/>
    </xf>
    <xf numFmtId="49" fontId="3" fillId="11" borderId="1" xfId="0" applyNumberFormat="1" applyFont="1" applyFill="1" applyBorder="1" applyAlignment="1">
      <alignment horizontal="center" vertical="center" wrapText="1"/>
    </xf>
    <xf numFmtId="4" fontId="2" fillId="0" borderId="4" xfId="2" applyNumberFormat="1" applyFont="1" applyBorder="1" applyAlignment="1">
      <alignment horizontal="center" vertical="center" wrapText="1"/>
    </xf>
    <xf numFmtId="4" fontId="2" fillId="0" borderId="4" xfId="2" applyNumberFormat="1" applyFont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 wrapText="1"/>
    </xf>
    <xf numFmtId="1" fontId="3" fillId="14" borderId="4" xfId="0" applyNumberFormat="1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left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/>
    </xf>
    <xf numFmtId="4" fontId="3" fillId="14" borderId="4" xfId="0" applyNumberFormat="1" applyFont="1" applyFill="1" applyBorder="1" applyAlignment="1">
      <alignment horizontal="center" vertical="center" wrapText="1"/>
    </xf>
    <xf numFmtId="4" fontId="3" fillId="14" borderId="4" xfId="0" applyNumberFormat="1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left" vertical="center" wrapText="1"/>
    </xf>
    <xf numFmtId="1" fontId="3" fillId="14" borderId="4" xfId="0" applyNumberFormat="1" applyFont="1" applyFill="1" applyBorder="1" applyAlignment="1">
      <alignment horizontal="center" vertical="center" wrapText="1"/>
    </xf>
    <xf numFmtId="49" fontId="2" fillId="0" borderId="1" xfId="2" applyNumberFormat="1" applyFont="1" applyBorder="1" applyAlignment="1">
      <alignment vertical="center" wrapText="1" shrinkToFit="1"/>
    </xf>
    <xf numFmtId="3" fontId="3" fillId="11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top" wrapText="1"/>
    </xf>
    <xf numFmtId="3" fontId="3" fillId="13" borderId="1" xfId="0" applyNumberFormat="1" applyFont="1" applyFill="1" applyBorder="1" applyAlignment="1">
      <alignment horizontal="center" vertical="center"/>
    </xf>
    <xf numFmtId="168" fontId="3" fillId="14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2" applyNumberFormat="1" applyFont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14" borderId="1" xfId="0" applyNumberFormat="1" applyFont="1" applyFill="1" applyBorder="1" applyAlignment="1">
      <alignment horizontal="center" vertical="center" wrapText="1"/>
    </xf>
    <xf numFmtId="4" fontId="2" fillId="0" borderId="1" xfId="2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4" fontId="6" fillId="0" borderId="4" xfId="0" applyNumberFormat="1" applyFont="1" applyBorder="1" applyAlignment="1">
      <alignment horizontal="center" vertical="center" wrapText="1"/>
    </xf>
    <xf numFmtId="4" fontId="6" fillId="0" borderId="5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 wrapText="1"/>
    </xf>
    <xf numFmtId="4" fontId="2" fillId="5" borderId="5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0" fillId="5" borderId="6" xfId="0" applyFill="1" applyBorder="1"/>
    <xf numFmtId="0" fontId="0" fillId="5" borderId="5" xfId="0" applyFill="1" applyBorder="1"/>
    <xf numFmtId="4" fontId="2" fillId="4" borderId="4" xfId="0" applyNumberFormat="1" applyFont="1" applyFill="1" applyBorder="1" applyAlignment="1">
      <alignment horizontal="center" vertical="center" wrapText="1"/>
    </xf>
    <xf numFmtId="4" fontId="2" fillId="4" borderId="6" xfId="0" applyNumberFormat="1" applyFont="1" applyFill="1" applyBorder="1" applyAlignment="1">
      <alignment horizontal="center" vertical="center" wrapText="1"/>
    </xf>
    <xf numFmtId="4" fontId="2" fillId="4" borderId="5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4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4" fontId="2" fillId="0" borderId="4" xfId="1" applyNumberFormat="1" applyFont="1" applyBorder="1" applyAlignment="1">
      <alignment horizontal="center" vertical="center" wrapText="1"/>
    </xf>
    <xf numFmtId="4" fontId="2" fillId="0" borderId="6" xfId="1" applyNumberFormat="1" applyFont="1" applyBorder="1" applyAlignment="1">
      <alignment horizontal="center" vertical="center" wrapText="1"/>
    </xf>
    <xf numFmtId="4" fontId="2" fillId="0" borderId="5" xfId="1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/>
    </xf>
    <xf numFmtId="4" fontId="6" fillId="0" borderId="6" xfId="0" applyNumberFormat="1" applyFont="1" applyBorder="1" applyAlignment="1">
      <alignment horizontal="center" vertical="center" wrapText="1"/>
    </xf>
    <xf numFmtId="4" fontId="2" fillId="0" borderId="4" xfId="2" applyNumberFormat="1" applyFont="1" applyBorder="1" applyAlignment="1">
      <alignment horizontal="center" vertical="center" wrapText="1"/>
    </xf>
    <xf numFmtId="4" fontId="2" fillId="0" borderId="6" xfId="2" applyNumberFormat="1" applyFont="1" applyBorder="1" applyAlignment="1">
      <alignment horizontal="center" vertical="center" wrapText="1"/>
    </xf>
    <xf numFmtId="4" fontId="2" fillId="0" borderId="5" xfId="2" applyNumberFormat="1" applyFont="1" applyBorder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center" vertical="center" wrapText="1"/>
    </xf>
    <xf numFmtId="0" fontId="2" fillId="0" borderId="4" xfId="2" applyFont="1" applyBorder="1" applyAlignment="1">
      <alignment horizontal="left" vertical="center" wrapText="1"/>
    </xf>
    <xf numFmtId="0" fontId="2" fillId="0" borderId="5" xfId="2" applyFont="1" applyBorder="1" applyAlignment="1">
      <alignment horizontal="left" vertical="center" wrapText="1"/>
    </xf>
    <xf numFmtId="0" fontId="2" fillId="0" borderId="6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textRotation="90" wrapText="1"/>
    </xf>
    <xf numFmtId="0" fontId="2" fillId="0" borderId="0" xfId="0" applyFont="1" applyAlignment="1">
      <alignment horizontal="left" vertical="center" wrapText="1"/>
    </xf>
    <xf numFmtId="0" fontId="21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4" fontId="2" fillId="0" borderId="1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center" wrapText="1"/>
    </xf>
    <xf numFmtId="0" fontId="2" fillId="0" borderId="1" xfId="2" applyFont="1" applyBorder="1" applyAlignment="1">
      <alignment horizontal="center" vertical="center"/>
    </xf>
    <xf numFmtId="4" fontId="2" fillId="5" borderId="4" xfId="0" applyNumberFormat="1" applyFont="1" applyFill="1" applyBorder="1" applyAlignment="1">
      <alignment horizontal="center" vertical="center"/>
    </xf>
    <xf numFmtId="4" fontId="2" fillId="5" borderId="5" xfId="0" applyNumberFormat="1" applyFont="1" applyFill="1" applyBorder="1" applyAlignment="1">
      <alignment horizontal="center" vertical="center"/>
    </xf>
    <xf numFmtId="4" fontId="2" fillId="3" borderId="4" xfId="0" applyNumberFormat="1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4" fontId="2" fillId="3" borderId="5" xfId="0" applyNumberFormat="1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4" fontId="2" fillId="0" borderId="4" xfId="2" applyNumberFormat="1" applyFont="1" applyBorder="1" applyAlignment="1">
      <alignment horizontal="center" vertical="center"/>
    </xf>
    <xf numFmtId="4" fontId="2" fillId="0" borderId="6" xfId="2" applyNumberFormat="1" applyFont="1" applyBorder="1" applyAlignment="1">
      <alignment horizontal="center" vertical="center"/>
    </xf>
    <xf numFmtId="4" fontId="2" fillId="0" borderId="5" xfId="2" applyNumberFormat="1" applyFont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2" fontId="2" fillId="0" borderId="4" xfId="0" applyNumberFormat="1" applyFont="1" applyBorder="1" applyAlignment="1">
      <alignment horizontal="center" vertical="center" textRotation="90" wrapText="1"/>
    </xf>
    <xf numFmtId="2" fontId="2" fillId="0" borderId="5" xfId="0" applyNumberFormat="1" applyFont="1" applyBorder="1" applyAlignment="1">
      <alignment horizontal="center" vertical="center" textRotation="90" wrapText="1"/>
    </xf>
    <xf numFmtId="4" fontId="2" fillId="0" borderId="4" xfId="0" applyNumberFormat="1" applyFont="1" applyBorder="1" applyAlignment="1">
      <alignment horizontal="center" vertical="center" textRotation="90" wrapText="1"/>
    </xf>
    <xf numFmtId="4" fontId="2" fillId="0" borderId="5" xfId="0" applyNumberFormat="1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4" fontId="2" fillId="0" borderId="1" xfId="0" applyNumberFormat="1" applyFont="1" applyBorder="1" applyAlignment="1">
      <alignment horizontal="right" vertical="center" wrapText="1"/>
    </xf>
    <xf numFmtId="0" fontId="2" fillId="0" borderId="6" xfId="0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16" xfId="0" applyNumberFormat="1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right" vertical="center" wrapText="1"/>
    </xf>
    <xf numFmtId="4" fontId="2" fillId="0" borderId="20" xfId="0" applyNumberFormat="1" applyFont="1" applyBorder="1" applyAlignment="1">
      <alignment horizontal="right" vertical="center" wrapText="1"/>
    </xf>
    <xf numFmtId="4" fontId="2" fillId="0" borderId="3" xfId="0" applyNumberFormat="1" applyFont="1" applyBorder="1" applyAlignment="1">
      <alignment horizontal="right" vertical="center" wrapText="1"/>
    </xf>
  </cellXfs>
  <cellStyles count="16">
    <cellStyle name="Excel Built-in Normal" xfId="2"/>
    <cellStyle name="Normal" xfId="3"/>
    <cellStyle name="Normal 2" xfId="11"/>
    <cellStyle name="Обычный" xfId="0" builtinId="0"/>
    <cellStyle name="Обычный 2" xfId="6"/>
    <cellStyle name="Обычный 2 2" xfId="8"/>
    <cellStyle name="Обычный 2 3" xfId="12"/>
    <cellStyle name="Обычный 3" xfId="4"/>
    <cellStyle name="Обычный 3 2" xfId="13"/>
    <cellStyle name="Обычный 4" xfId="10"/>
    <cellStyle name="Обычный 5" xfId="15"/>
    <cellStyle name="Финансовый" xfId="1" builtinId="3"/>
    <cellStyle name="Финансовый 2" xfId="5"/>
    <cellStyle name="Финансовый 2 2" xfId="9"/>
    <cellStyle name="Финансовый 3" xfId="7"/>
    <cellStyle name="Финансовый 4" xfId="14"/>
  </cellStyles>
  <dxfs count="51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numFmt numFmtId="30" formatCode="@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CC00FF"/>
      <color rgb="FF9966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M1341"/>
  <sheetViews>
    <sheetView topLeftCell="D13" zoomScale="63" zoomScaleNormal="63" zoomScaleSheetLayoutView="64" workbookViewId="0">
      <pane xSplit="3" ySplit="4" topLeftCell="G17" activePane="bottomRight" state="frozenSplit"/>
      <selection activeCell="D13" sqref="D13"/>
      <selection pane="topRight" activeCell="G13" sqref="G13"/>
      <selection pane="bottomLeft" activeCell="D17" sqref="D17"/>
      <selection pane="bottomRight" activeCell="G17" sqref="G17"/>
    </sheetView>
  </sheetViews>
  <sheetFormatPr defaultColWidth="9.140625" defaultRowHeight="18.75"/>
  <cols>
    <col min="1" max="1" width="13" style="1" customWidth="1"/>
    <col min="2" max="2" width="26" style="1" customWidth="1"/>
    <col min="3" max="3" width="8.28515625" style="2" customWidth="1"/>
    <col min="4" max="4" width="8.28515625" style="3" customWidth="1"/>
    <col min="5" max="5" width="8.28515625" style="4" customWidth="1"/>
    <col min="6" max="6" width="44" style="8" customWidth="1"/>
    <col min="7" max="7" width="9.85546875" style="4" customWidth="1"/>
    <col min="8" max="8" width="10.140625" style="4" customWidth="1"/>
    <col min="9" max="9" width="13.5703125" style="4" customWidth="1"/>
    <col min="10" max="10" width="9.140625" style="4" customWidth="1"/>
    <col min="11" max="11" width="17.28515625" style="7" customWidth="1"/>
    <col min="12" max="12" width="16.85546875" style="7" customWidth="1"/>
    <col min="13" max="13" width="26.7109375" style="9" customWidth="1"/>
    <col min="14" max="14" width="22.85546875" style="7" customWidth="1"/>
    <col min="15" max="15" width="20.5703125" style="7" customWidth="1"/>
    <col min="16" max="16" width="22.5703125" style="5" customWidth="1"/>
    <col min="17" max="17" width="21.140625" style="5" customWidth="1"/>
    <col min="18" max="18" width="16.28515625" style="11" customWidth="1"/>
    <col min="19" max="19" width="20" style="12" hidden="1" customWidth="1"/>
    <col min="20" max="20" width="20.140625" style="12" hidden="1" customWidth="1"/>
    <col min="21" max="21" width="9.140625" style="2" customWidth="1"/>
    <col min="22" max="22" width="11" style="2" customWidth="1"/>
    <col min="23" max="16384" width="9.140625" style="1"/>
  </cols>
  <sheetData>
    <row r="1" spans="1:22" hidden="1">
      <c r="E1" s="2"/>
      <c r="F1" s="4"/>
      <c r="K1" s="5"/>
      <c r="L1" s="5"/>
      <c r="M1" s="6"/>
      <c r="O1" s="5"/>
      <c r="R1" s="652" t="s">
        <v>0</v>
      </c>
      <c r="S1" s="652"/>
      <c r="T1" s="652"/>
      <c r="U1" s="652"/>
      <c r="V1" s="652"/>
    </row>
    <row r="2" spans="1:22" hidden="1">
      <c r="E2" s="2"/>
      <c r="F2" s="4"/>
      <c r="K2" s="5"/>
      <c r="L2" s="5"/>
      <c r="M2" s="6"/>
      <c r="O2" s="5"/>
      <c r="R2" s="652" t="s">
        <v>1</v>
      </c>
      <c r="S2" s="652"/>
      <c r="T2" s="652"/>
      <c r="U2" s="652"/>
      <c r="V2" s="652"/>
    </row>
    <row r="3" spans="1:22" hidden="1">
      <c r="E3" s="2"/>
      <c r="F3" s="4"/>
      <c r="K3" s="5"/>
      <c r="L3" s="5"/>
      <c r="M3" s="6"/>
      <c r="O3" s="5"/>
      <c r="R3" s="652" t="s">
        <v>2</v>
      </c>
      <c r="S3" s="652"/>
      <c r="T3" s="652"/>
      <c r="U3" s="652"/>
      <c r="V3" s="652"/>
    </row>
    <row r="4" spans="1:22" hidden="1">
      <c r="E4" s="2"/>
      <c r="F4" s="4"/>
      <c r="K4" s="5"/>
      <c r="L4" s="5"/>
      <c r="M4" s="6"/>
      <c r="O4" s="5"/>
      <c r="R4" s="652" t="s">
        <v>3</v>
      </c>
      <c r="S4" s="652"/>
      <c r="T4" s="652"/>
      <c r="U4" s="652"/>
      <c r="V4" s="652"/>
    </row>
    <row r="5" spans="1:22" hidden="1">
      <c r="E5" s="2"/>
      <c r="F5" s="4"/>
      <c r="K5" s="5"/>
      <c r="L5" s="5"/>
      <c r="M5" s="6"/>
      <c r="O5" s="5"/>
      <c r="R5" s="4"/>
      <c r="S5" s="6"/>
      <c r="T5" s="6"/>
      <c r="U5" s="4"/>
      <c r="V5" s="4"/>
    </row>
    <row r="6" spans="1:22">
      <c r="E6" s="2"/>
      <c r="F6" s="4"/>
      <c r="K6" s="5"/>
      <c r="L6" s="5"/>
      <c r="M6" s="6"/>
      <c r="O6" s="5"/>
      <c r="R6" s="652" t="s">
        <v>4</v>
      </c>
      <c r="S6" s="652"/>
      <c r="T6" s="652"/>
      <c r="U6" s="652"/>
      <c r="V6" s="652"/>
    </row>
    <row r="7" spans="1:22">
      <c r="E7" s="2"/>
      <c r="F7" s="4"/>
      <c r="K7" s="5"/>
      <c r="L7" s="5"/>
      <c r="M7" s="6"/>
      <c r="O7" s="5"/>
      <c r="R7" s="652" t="s">
        <v>5</v>
      </c>
      <c r="S7" s="652"/>
      <c r="T7" s="652"/>
      <c r="U7" s="652"/>
      <c r="V7" s="652"/>
    </row>
    <row r="8" spans="1:22">
      <c r="E8" s="2"/>
      <c r="F8" s="4"/>
      <c r="K8" s="5"/>
      <c r="L8" s="5"/>
      <c r="M8" s="6"/>
      <c r="O8" s="5"/>
      <c r="R8" s="652" t="s">
        <v>6</v>
      </c>
      <c r="S8" s="652"/>
      <c r="T8" s="652"/>
      <c r="U8" s="652"/>
      <c r="V8" s="652"/>
    </row>
    <row r="9" spans="1:22">
      <c r="R9" s="652" t="s">
        <v>7</v>
      </c>
      <c r="S9" s="652"/>
      <c r="T9" s="652"/>
      <c r="U9" s="652"/>
      <c r="V9" s="652"/>
    </row>
    <row r="10" spans="1:22">
      <c r="F10" s="645" t="s">
        <v>8</v>
      </c>
      <c r="G10" s="645"/>
      <c r="H10" s="645"/>
      <c r="I10" s="645"/>
      <c r="J10" s="645"/>
      <c r="K10" s="645"/>
      <c r="L10" s="645"/>
      <c r="M10" s="645"/>
      <c r="N10" s="645"/>
      <c r="O10" s="645"/>
      <c r="P10" s="645"/>
      <c r="Q10" s="10"/>
      <c r="U10" s="5"/>
    </row>
    <row r="11" spans="1:22">
      <c r="F11" s="645" t="s">
        <v>9</v>
      </c>
      <c r="G11" s="645"/>
      <c r="H11" s="645"/>
      <c r="I11" s="645"/>
      <c r="J11" s="645"/>
      <c r="K11" s="645"/>
      <c r="L11" s="645"/>
      <c r="M11" s="645"/>
      <c r="N11" s="645"/>
      <c r="O11" s="645"/>
      <c r="P11" s="645"/>
      <c r="Q11" s="645"/>
      <c r="R11" s="645"/>
      <c r="S11" s="645"/>
      <c r="T11" s="645"/>
      <c r="U11" s="645"/>
    </row>
    <row r="12" spans="1:22">
      <c r="U12" s="12"/>
    </row>
    <row r="13" spans="1:22">
      <c r="C13" s="619" t="s">
        <v>10</v>
      </c>
      <c r="D13" s="646" t="s">
        <v>11</v>
      </c>
      <c r="E13" s="619" t="s">
        <v>12</v>
      </c>
      <c r="F13" s="619" t="s">
        <v>13</v>
      </c>
      <c r="G13" s="647" t="s">
        <v>14</v>
      </c>
      <c r="H13" s="648"/>
      <c r="I13" s="649" t="s">
        <v>15</v>
      </c>
      <c r="J13" s="649" t="s">
        <v>16</v>
      </c>
      <c r="K13" s="651" t="s">
        <v>17</v>
      </c>
      <c r="L13" s="651" t="s">
        <v>18</v>
      </c>
      <c r="M13" s="619" t="s">
        <v>19</v>
      </c>
      <c r="N13" s="617" t="s">
        <v>20</v>
      </c>
      <c r="O13" s="617" t="s">
        <v>21</v>
      </c>
      <c r="P13" s="617" t="s">
        <v>22</v>
      </c>
      <c r="Q13" s="649" t="s">
        <v>23</v>
      </c>
      <c r="R13" s="649" t="s">
        <v>24</v>
      </c>
      <c r="S13" s="650" t="s">
        <v>25</v>
      </c>
      <c r="T13" s="586" t="s">
        <v>26</v>
      </c>
      <c r="U13" s="647" t="s">
        <v>27</v>
      </c>
      <c r="V13" s="648"/>
    </row>
    <row r="14" spans="1:22" ht="104.25" customHeight="1">
      <c r="A14" s="8" t="s">
        <v>28</v>
      </c>
      <c r="C14" s="619"/>
      <c r="D14" s="646"/>
      <c r="E14" s="619"/>
      <c r="F14" s="619"/>
      <c r="G14" s="13" t="s">
        <v>29</v>
      </c>
      <c r="H14" s="13" t="s">
        <v>30</v>
      </c>
      <c r="I14" s="649"/>
      <c r="J14" s="649"/>
      <c r="K14" s="651"/>
      <c r="L14" s="651"/>
      <c r="M14" s="619"/>
      <c r="N14" s="617"/>
      <c r="O14" s="617"/>
      <c r="P14" s="617"/>
      <c r="Q14" s="649"/>
      <c r="R14" s="649"/>
      <c r="S14" s="650"/>
      <c r="T14" s="587"/>
      <c r="U14" s="13" t="s">
        <v>31</v>
      </c>
      <c r="V14" s="13" t="s">
        <v>32</v>
      </c>
    </row>
    <row r="15" spans="1:22">
      <c r="C15" s="14"/>
      <c r="D15" s="15"/>
      <c r="E15" s="16">
        <v>1</v>
      </c>
      <c r="F15" s="16">
        <v>2</v>
      </c>
      <c r="G15" s="16">
        <v>3</v>
      </c>
      <c r="H15" s="16">
        <v>4</v>
      </c>
      <c r="I15" s="16">
        <v>5</v>
      </c>
      <c r="J15" s="17">
        <v>6</v>
      </c>
      <c r="K15" s="17">
        <v>7</v>
      </c>
      <c r="L15" s="17">
        <v>8</v>
      </c>
      <c r="M15" s="17">
        <v>9</v>
      </c>
      <c r="N15" s="17">
        <v>10</v>
      </c>
      <c r="O15" s="17">
        <v>11</v>
      </c>
      <c r="P15" s="17">
        <v>12</v>
      </c>
      <c r="Q15" s="16">
        <v>13</v>
      </c>
      <c r="R15" s="18">
        <v>14</v>
      </c>
      <c r="S15" s="19"/>
      <c r="T15" s="20"/>
      <c r="U15" s="14">
        <v>15</v>
      </c>
      <c r="V15" s="14">
        <v>16</v>
      </c>
    </row>
    <row r="16" spans="1:22">
      <c r="C16" s="14"/>
      <c r="D16" s="15"/>
      <c r="E16" s="16"/>
      <c r="F16" s="16"/>
      <c r="G16" s="16"/>
      <c r="H16" s="16"/>
      <c r="I16" s="16"/>
      <c r="J16" s="16"/>
      <c r="K16" s="21"/>
      <c r="L16" s="21"/>
      <c r="M16" s="22"/>
      <c r="N16" s="21"/>
      <c r="O16" s="21"/>
      <c r="P16" s="21"/>
      <c r="Q16" s="16"/>
      <c r="R16" s="16"/>
      <c r="S16" s="23"/>
      <c r="T16" s="24"/>
      <c r="U16" s="14"/>
      <c r="V16" s="14"/>
    </row>
    <row r="17" spans="3:22">
      <c r="D17" s="25">
        <f>D24+D26+D29+D48+D58+D60+D100+D102+D104+D129+D141+D146+D153+D170+D196+D204+D207+D300</f>
        <v>264</v>
      </c>
      <c r="E17" s="25">
        <f>E24+E26+E29+E48+E58+E60+E97+E102+E104+E125+E140+E146+E152+E169+E196+E204+E207+E300</f>
        <v>186</v>
      </c>
      <c r="F17" s="26" t="s">
        <v>33</v>
      </c>
      <c r="G17" s="16"/>
      <c r="H17" s="16"/>
      <c r="I17" s="16"/>
      <c r="J17" s="16"/>
      <c r="K17" s="27">
        <f>K18+K208</f>
        <v>584632.78269999998</v>
      </c>
      <c r="L17" s="27"/>
      <c r="M17" s="28"/>
      <c r="N17" s="27">
        <f>N18+N208</f>
        <v>428483899.50116187</v>
      </c>
      <c r="O17" s="27">
        <f>O18+O208</f>
        <v>13786525.081970001</v>
      </c>
      <c r="P17" s="27">
        <f>P18+P208</f>
        <v>442270424.58313203</v>
      </c>
      <c r="Q17" s="21"/>
      <c r="R17" s="29"/>
      <c r="S17" s="30">
        <f>S18+S208</f>
        <v>383170550</v>
      </c>
      <c r="T17" s="31">
        <f>S17-P17</f>
        <v>-59099874.583132029</v>
      </c>
      <c r="U17" s="14"/>
      <c r="V17" s="14"/>
    </row>
    <row r="18" spans="3:22">
      <c r="C18" s="14"/>
      <c r="D18" s="15"/>
      <c r="E18" s="16"/>
      <c r="F18" s="26" t="s">
        <v>34</v>
      </c>
      <c r="G18" s="16"/>
      <c r="H18" s="16"/>
      <c r="I18" s="16"/>
      <c r="J18" s="16"/>
      <c r="K18" s="31">
        <f>K19+K25+K27+K30+K49+K59+K61+K101+K103+K105+K130+K142+K147+K154+K171+K197+K205</f>
        <v>209960.44270000004</v>
      </c>
      <c r="L18" s="31"/>
      <c r="M18" s="22"/>
      <c r="N18" s="27">
        <f>N19+N25+N27+N30+N49+N59+N61+N101+N103+N105+N130+N142+N147+N154+N171+N197+N205</f>
        <v>101809404.81136198</v>
      </c>
      <c r="O18" s="27">
        <f>O19+O25+O27+O30+O49+O59+O61+O101+O103+O105+O130+O142+O147+O154+O171+O197+O205</f>
        <v>5686634.0310699986</v>
      </c>
      <c r="P18" s="27">
        <f>P19+P25+P27+P30+P49+P59+P61+P101+P103+P105+P130+P142+P147+P154+P171+P197+P205</f>
        <v>107496038.84243199</v>
      </c>
      <c r="Q18" s="32"/>
      <c r="R18" s="29"/>
      <c r="S18" s="30">
        <f>S19+S25+S27+S30+S49+S59+S61+S101+S105+S130+S142+S147+S154+S171+S197+S205</f>
        <v>87955800</v>
      </c>
      <c r="T18" s="30">
        <f>T19+T25+T27+T30+T49+T59+T61+T101+T105+T130+T142+T147+T154+T171+T197+T205</f>
        <v>-18624761.054931995</v>
      </c>
      <c r="U18" s="14"/>
      <c r="V18" s="14"/>
    </row>
    <row r="19" spans="3:22">
      <c r="C19" s="14"/>
      <c r="D19" s="15"/>
      <c r="E19" s="16"/>
      <c r="F19" s="26" t="s">
        <v>35</v>
      </c>
      <c r="G19" s="33"/>
      <c r="H19" s="33"/>
      <c r="I19" s="33"/>
      <c r="J19" s="33"/>
      <c r="K19" s="31">
        <f>SUM(K20:K24)</f>
        <v>4853.2</v>
      </c>
      <c r="L19" s="31"/>
      <c r="M19" s="34"/>
      <c r="N19" s="27">
        <f>SUM(N20:N24)</f>
        <v>464280.95999999996</v>
      </c>
      <c r="O19" s="31">
        <f>SUM(O20:O24)</f>
        <v>123927.02399999999</v>
      </c>
      <c r="P19" s="31">
        <f>SUM(P20:P24)</f>
        <v>588207.98399999994</v>
      </c>
      <c r="Q19" s="32"/>
      <c r="R19" s="29"/>
      <c r="S19" s="30">
        <v>1240040</v>
      </c>
      <c r="T19" s="31">
        <f>S19-P19</f>
        <v>651832.01600000006</v>
      </c>
      <c r="U19" s="14"/>
      <c r="V19" s="14"/>
    </row>
    <row r="20" spans="3:22" ht="56.25">
      <c r="C20" s="14"/>
      <c r="D20" s="15">
        <v>1</v>
      </c>
      <c r="E20" s="614">
        <v>1</v>
      </c>
      <c r="F20" s="625" t="s">
        <v>36</v>
      </c>
      <c r="G20" s="614">
        <v>1994</v>
      </c>
      <c r="H20" s="614" t="s">
        <v>37</v>
      </c>
      <c r="I20" s="614" t="s">
        <v>38</v>
      </c>
      <c r="J20" s="614">
        <v>2</v>
      </c>
      <c r="K20" s="632">
        <v>2039.4999999999998</v>
      </c>
      <c r="L20" s="621">
        <v>678.4</v>
      </c>
      <c r="M20" s="35" t="s">
        <v>39</v>
      </c>
      <c r="N20" s="21">
        <f>K20*Q20</f>
        <v>114681.08499999998</v>
      </c>
      <c r="O20" s="32">
        <f>K20*R20</f>
        <v>28124.704999999994</v>
      </c>
      <c r="P20" s="32">
        <f>N20+O20</f>
        <v>142805.78999999998</v>
      </c>
      <c r="Q20" s="32">
        <v>56.23</v>
      </c>
      <c r="R20" s="32">
        <v>13.79</v>
      </c>
      <c r="S20" s="30"/>
      <c r="T20" s="24"/>
      <c r="U20" s="14" t="s">
        <v>40</v>
      </c>
      <c r="V20" s="14" t="s">
        <v>41</v>
      </c>
    </row>
    <row r="21" spans="3:22" ht="56.25">
      <c r="C21" s="14"/>
      <c r="D21" s="15">
        <v>2</v>
      </c>
      <c r="E21" s="616"/>
      <c r="F21" s="626"/>
      <c r="G21" s="616"/>
      <c r="H21" s="616"/>
      <c r="I21" s="616"/>
      <c r="J21" s="616"/>
      <c r="K21" s="633"/>
      <c r="L21" s="622"/>
      <c r="M21" s="35" t="s">
        <v>42</v>
      </c>
      <c r="N21" s="21">
        <f>K20*Q21</f>
        <v>71321.314999999988</v>
      </c>
      <c r="O21" s="32">
        <f>K20*R21</f>
        <v>27186.534999999996</v>
      </c>
      <c r="P21" s="32">
        <f>N21+O21</f>
        <v>98507.849999999977</v>
      </c>
      <c r="Q21" s="32">
        <v>34.97</v>
      </c>
      <c r="R21" s="32">
        <v>13.33</v>
      </c>
      <c r="S21" s="30"/>
      <c r="T21" s="24"/>
      <c r="U21" s="14" t="s">
        <v>40</v>
      </c>
      <c r="V21" s="14" t="s">
        <v>41</v>
      </c>
    </row>
    <row r="22" spans="3:22" ht="56.25">
      <c r="C22" s="14"/>
      <c r="D22" s="15">
        <v>3</v>
      </c>
      <c r="E22" s="614">
        <v>2</v>
      </c>
      <c r="F22" s="625" t="s">
        <v>43</v>
      </c>
      <c r="G22" s="614">
        <v>1978</v>
      </c>
      <c r="H22" s="614" t="s">
        <v>37</v>
      </c>
      <c r="I22" s="614" t="s">
        <v>38</v>
      </c>
      <c r="J22" s="614">
        <v>2</v>
      </c>
      <c r="K22" s="621">
        <v>2165.7000000000003</v>
      </c>
      <c r="L22" s="621">
        <v>849.6</v>
      </c>
      <c r="M22" s="35" t="s">
        <v>39</v>
      </c>
      <c r="N22" s="21">
        <f>K22*Q22</f>
        <v>121777.311</v>
      </c>
      <c r="O22" s="32">
        <f>K22*R22</f>
        <v>29865.003000000001</v>
      </c>
      <c r="P22" s="32">
        <f>N22+O22</f>
        <v>151642.31400000001</v>
      </c>
      <c r="Q22" s="32">
        <v>56.23</v>
      </c>
      <c r="R22" s="32">
        <v>13.79</v>
      </c>
      <c r="S22" s="30"/>
      <c r="T22" s="24"/>
      <c r="U22" s="14" t="s">
        <v>40</v>
      </c>
      <c r="V22" s="14" t="s">
        <v>41</v>
      </c>
    </row>
    <row r="23" spans="3:22" ht="56.25">
      <c r="C23" s="14"/>
      <c r="D23" s="15">
        <v>4</v>
      </c>
      <c r="E23" s="616"/>
      <c r="F23" s="626"/>
      <c r="G23" s="616"/>
      <c r="H23" s="616"/>
      <c r="I23" s="616"/>
      <c r="J23" s="616"/>
      <c r="K23" s="622"/>
      <c r="L23" s="622"/>
      <c r="M23" s="35" t="s">
        <v>42</v>
      </c>
      <c r="N23" s="21">
        <f>K22*Q23</f>
        <v>75734.52900000001</v>
      </c>
      <c r="O23" s="32">
        <f>K22*R23</f>
        <v>28868.781000000003</v>
      </c>
      <c r="P23" s="32">
        <f>N23+O23</f>
        <v>104603.31000000001</v>
      </c>
      <c r="Q23" s="32">
        <v>34.97</v>
      </c>
      <c r="R23" s="32">
        <v>13.33</v>
      </c>
      <c r="S23" s="30"/>
      <c r="T23" s="24"/>
      <c r="U23" s="14" t="s">
        <v>40</v>
      </c>
      <c r="V23" s="14" t="s">
        <v>41</v>
      </c>
    </row>
    <row r="24" spans="3:22" ht="37.5">
      <c r="C24" s="14"/>
      <c r="D24" s="15">
        <v>5</v>
      </c>
      <c r="E24" s="16">
        <v>3</v>
      </c>
      <c r="F24" s="22" t="s">
        <v>44</v>
      </c>
      <c r="G24" s="16">
        <v>1981</v>
      </c>
      <c r="H24" s="16" t="s">
        <v>37</v>
      </c>
      <c r="I24" s="16" t="s">
        <v>45</v>
      </c>
      <c r="J24" s="16">
        <v>2</v>
      </c>
      <c r="K24" s="21">
        <v>648</v>
      </c>
      <c r="L24" s="21">
        <v>406.1</v>
      </c>
      <c r="M24" s="35" t="s">
        <v>46</v>
      </c>
      <c r="N24" s="21">
        <f>K24*Q24</f>
        <v>80766.720000000001</v>
      </c>
      <c r="O24" s="32">
        <f>K24*R24</f>
        <v>9882</v>
      </c>
      <c r="P24" s="32">
        <f>N24+O24</f>
        <v>90648.72</v>
      </c>
      <c r="Q24" s="32">
        <v>124.64</v>
      </c>
      <c r="R24" s="32">
        <v>15.25</v>
      </c>
      <c r="S24" s="30"/>
      <c r="T24" s="24"/>
      <c r="U24" s="14" t="s">
        <v>40</v>
      </c>
      <c r="V24" s="14" t="s">
        <v>41</v>
      </c>
    </row>
    <row r="25" spans="3:22">
      <c r="C25" s="14"/>
      <c r="D25" s="15"/>
      <c r="E25" s="16"/>
      <c r="F25" s="26" t="s">
        <v>47</v>
      </c>
      <c r="G25" s="16"/>
      <c r="H25" s="16"/>
      <c r="I25" s="16"/>
      <c r="J25" s="16"/>
      <c r="K25" s="27">
        <f>K26</f>
        <v>2273.1999999999998</v>
      </c>
      <c r="L25" s="31"/>
      <c r="M25" s="34"/>
      <c r="N25" s="27">
        <f>N26</f>
        <v>1014551.8919999999</v>
      </c>
      <c r="O25" s="31">
        <f>O26</f>
        <v>40781.207999999999</v>
      </c>
      <c r="P25" s="31">
        <f>P26</f>
        <v>1055333.0999999999</v>
      </c>
      <c r="Q25" s="31"/>
      <c r="R25" s="32"/>
      <c r="S25" s="30">
        <v>739700</v>
      </c>
      <c r="T25" s="31">
        <f>S25-P25</f>
        <v>-315633.09999999986</v>
      </c>
      <c r="U25" s="14"/>
      <c r="V25" s="14"/>
    </row>
    <row r="26" spans="3:22" ht="37.5">
      <c r="C26" s="14"/>
      <c r="D26" s="15">
        <v>1</v>
      </c>
      <c r="E26" s="16">
        <v>1</v>
      </c>
      <c r="F26" s="22" t="s">
        <v>48</v>
      </c>
      <c r="G26" s="16">
        <v>1981</v>
      </c>
      <c r="H26" s="16" t="s">
        <v>37</v>
      </c>
      <c r="I26" s="16" t="s">
        <v>38</v>
      </c>
      <c r="J26" s="16">
        <v>2</v>
      </c>
      <c r="K26" s="21">
        <v>2273.1999999999998</v>
      </c>
      <c r="L26" s="21">
        <v>969.9</v>
      </c>
      <c r="M26" s="35" t="s">
        <v>49</v>
      </c>
      <c r="N26" s="21">
        <f>K26*Q26</f>
        <v>1014551.8919999999</v>
      </c>
      <c r="O26" s="32">
        <f>K26*R26</f>
        <v>40781.207999999999</v>
      </c>
      <c r="P26" s="32">
        <f>N26+O26</f>
        <v>1055333.0999999999</v>
      </c>
      <c r="Q26" s="32">
        <v>446.31</v>
      </c>
      <c r="R26" s="32">
        <v>17.940000000000001</v>
      </c>
      <c r="S26" s="30"/>
      <c r="T26" s="24"/>
      <c r="U26" s="14" t="s">
        <v>40</v>
      </c>
      <c r="V26" s="14" t="s">
        <v>41</v>
      </c>
    </row>
    <row r="27" spans="3:22">
      <c r="C27" s="14"/>
      <c r="D27" s="15"/>
      <c r="E27" s="16"/>
      <c r="F27" s="26" t="s">
        <v>50</v>
      </c>
      <c r="G27" s="33"/>
      <c r="H27" s="33"/>
      <c r="I27" s="33"/>
      <c r="J27" s="33"/>
      <c r="K27" s="31">
        <f>SUM(K28:K29)</f>
        <v>1244.3</v>
      </c>
      <c r="L27" s="31"/>
      <c r="M27" s="26"/>
      <c r="N27" s="27">
        <f>SUM(N28:N29)</f>
        <v>1428189.7619999996</v>
      </c>
      <c r="O27" s="31">
        <f>SUM(O28:O29)</f>
        <v>46031.176999999996</v>
      </c>
      <c r="P27" s="31">
        <f>SUM(P28:P29)</f>
        <v>1474220.9389999998</v>
      </c>
      <c r="Q27" s="31"/>
      <c r="R27" s="32"/>
      <c r="S27" s="30">
        <v>711430</v>
      </c>
      <c r="T27" s="31">
        <f>S27-P27</f>
        <v>-762790.93899999978</v>
      </c>
      <c r="U27" s="14"/>
      <c r="V27" s="14"/>
    </row>
    <row r="28" spans="3:22" ht="37.5">
      <c r="C28" s="14"/>
      <c r="D28" s="15">
        <v>1</v>
      </c>
      <c r="E28" s="16">
        <v>1</v>
      </c>
      <c r="F28" s="22" t="s">
        <v>51</v>
      </c>
      <c r="G28" s="16">
        <v>1969</v>
      </c>
      <c r="H28" s="16" t="s">
        <v>37</v>
      </c>
      <c r="I28" s="16" t="s">
        <v>38</v>
      </c>
      <c r="J28" s="16">
        <v>2</v>
      </c>
      <c r="K28" s="21">
        <v>376.7</v>
      </c>
      <c r="L28" s="21">
        <v>211.7</v>
      </c>
      <c r="M28" s="35" t="s">
        <v>52</v>
      </c>
      <c r="N28" s="21">
        <f>K28*Q28</f>
        <v>427742.85</v>
      </c>
      <c r="O28" s="32">
        <f>K28*R28</f>
        <v>14762.873</v>
      </c>
      <c r="P28" s="32">
        <f>N28+O28</f>
        <v>442505.723</v>
      </c>
      <c r="Q28" s="32">
        <v>1135.5</v>
      </c>
      <c r="R28" s="32">
        <v>39.19</v>
      </c>
      <c r="S28" s="30"/>
      <c r="T28" s="24"/>
      <c r="U28" s="14" t="s">
        <v>40</v>
      </c>
      <c r="V28" s="14" t="s">
        <v>41</v>
      </c>
    </row>
    <row r="29" spans="3:22" ht="37.5">
      <c r="C29" s="14"/>
      <c r="D29" s="15">
        <v>2</v>
      </c>
      <c r="E29" s="16">
        <v>2</v>
      </c>
      <c r="F29" s="22" t="s">
        <v>53</v>
      </c>
      <c r="G29" s="16">
        <v>1969</v>
      </c>
      <c r="H29" s="16" t="s">
        <v>37</v>
      </c>
      <c r="I29" s="16" t="s">
        <v>38</v>
      </c>
      <c r="J29" s="16">
        <v>2</v>
      </c>
      <c r="K29" s="21">
        <v>867.59999999999991</v>
      </c>
      <c r="L29" s="21">
        <v>578.4</v>
      </c>
      <c r="M29" s="35" t="s">
        <v>52</v>
      </c>
      <c r="N29" s="21">
        <f>K29*Q29</f>
        <v>1000446.9119999998</v>
      </c>
      <c r="O29" s="32">
        <f>K29*R29</f>
        <v>31268.303999999996</v>
      </c>
      <c r="P29" s="32">
        <f>N29+O29</f>
        <v>1031715.2159999998</v>
      </c>
      <c r="Q29" s="32">
        <v>1153.1199999999999</v>
      </c>
      <c r="R29" s="32">
        <v>36.04</v>
      </c>
      <c r="S29" s="30"/>
      <c r="T29" s="24"/>
      <c r="U29" s="14" t="s">
        <v>40</v>
      </c>
      <c r="V29" s="14" t="s">
        <v>41</v>
      </c>
    </row>
    <row r="30" spans="3:22">
      <c r="C30" s="14"/>
      <c r="D30" s="15"/>
      <c r="E30" s="16"/>
      <c r="F30" s="26" t="s">
        <v>54</v>
      </c>
      <c r="G30" s="33"/>
      <c r="H30" s="33"/>
      <c r="I30" s="33"/>
      <c r="J30" s="33"/>
      <c r="K30" s="31">
        <f>SUM(K31:K48)</f>
        <v>18778.59</v>
      </c>
      <c r="L30" s="31"/>
      <c r="M30" s="26"/>
      <c r="N30" s="27">
        <f>SUM(N31:N48)</f>
        <v>8513290.4944999982</v>
      </c>
      <c r="O30" s="31">
        <f>SUM(O31:O48)</f>
        <v>435358.51390000002</v>
      </c>
      <c r="P30" s="31">
        <f>SUM(P31:P48)</f>
        <v>8948649.0083999988</v>
      </c>
      <c r="Q30" s="31"/>
      <c r="R30" s="32"/>
      <c r="S30" s="30">
        <v>8727200</v>
      </c>
      <c r="T30" s="31">
        <f>S30-P30</f>
        <v>-221449.00839999877</v>
      </c>
      <c r="U30" s="14"/>
      <c r="V30" s="14"/>
    </row>
    <row r="31" spans="3:22" ht="37.5">
      <c r="C31" s="14"/>
      <c r="D31" s="15">
        <v>1</v>
      </c>
      <c r="E31" s="16">
        <v>1</v>
      </c>
      <c r="F31" s="22" t="s">
        <v>55</v>
      </c>
      <c r="G31" s="16">
        <v>1981</v>
      </c>
      <c r="H31" s="16" t="s">
        <v>37</v>
      </c>
      <c r="I31" s="16" t="s">
        <v>38</v>
      </c>
      <c r="J31" s="16">
        <v>3</v>
      </c>
      <c r="K31" s="21">
        <v>1756.1000000000001</v>
      </c>
      <c r="L31" s="21">
        <f>429.6+429.6</f>
        <v>859.2</v>
      </c>
      <c r="M31" s="35" t="s">
        <v>46</v>
      </c>
      <c r="N31" s="21">
        <f>K31*Q31</f>
        <v>264205.245</v>
      </c>
      <c r="O31" s="32">
        <f>K31*R31</f>
        <v>26271.256000000005</v>
      </c>
      <c r="P31" s="32">
        <f t="shared" ref="P31:P48" si="0">N31+O31</f>
        <v>290476.50099999999</v>
      </c>
      <c r="Q31" s="32">
        <v>150.44999999999999</v>
      </c>
      <c r="R31" s="32">
        <v>14.96</v>
      </c>
      <c r="S31" s="30"/>
      <c r="T31" s="24"/>
      <c r="U31" s="14" t="s">
        <v>40</v>
      </c>
      <c r="V31" s="14" t="s">
        <v>41</v>
      </c>
    </row>
    <row r="32" spans="3:22" ht="56.25">
      <c r="C32" s="14"/>
      <c r="D32" s="15">
        <v>2</v>
      </c>
      <c r="E32" s="614">
        <v>2</v>
      </c>
      <c r="F32" s="625" t="s">
        <v>56</v>
      </c>
      <c r="G32" s="614">
        <v>1980</v>
      </c>
      <c r="H32" s="614" t="s">
        <v>37</v>
      </c>
      <c r="I32" s="614" t="s">
        <v>38</v>
      </c>
      <c r="J32" s="614">
        <v>3</v>
      </c>
      <c r="K32" s="621">
        <v>1258.8</v>
      </c>
      <c r="L32" s="621">
        <v>820.4</v>
      </c>
      <c r="M32" s="35" t="s">
        <v>39</v>
      </c>
      <c r="N32" s="21">
        <f>K32*Q32</f>
        <v>69120.707999999999</v>
      </c>
      <c r="O32" s="32">
        <f>K32*R32</f>
        <v>15672.059999999998</v>
      </c>
      <c r="P32" s="32">
        <f t="shared" si="0"/>
        <v>84792.767999999996</v>
      </c>
      <c r="Q32" s="32">
        <v>54.91</v>
      </c>
      <c r="R32" s="32">
        <v>12.45</v>
      </c>
      <c r="S32" s="30"/>
      <c r="T32" s="24"/>
      <c r="U32" s="14" t="s">
        <v>40</v>
      </c>
      <c r="V32" s="14" t="s">
        <v>41</v>
      </c>
    </row>
    <row r="33" spans="3:47" ht="37.5">
      <c r="C33" s="14"/>
      <c r="D33" s="15">
        <v>3</v>
      </c>
      <c r="E33" s="616"/>
      <c r="F33" s="626"/>
      <c r="G33" s="616"/>
      <c r="H33" s="616"/>
      <c r="I33" s="616"/>
      <c r="J33" s="616"/>
      <c r="K33" s="622"/>
      <c r="L33" s="622"/>
      <c r="M33" s="35" t="s">
        <v>57</v>
      </c>
      <c r="N33" s="21">
        <f>K32*Q33</f>
        <v>43000.607999999993</v>
      </c>
      <c r="O33" s="32">
        <f>K32*R33</f>
        <v>13809.036</v>
      </c>
      <c r="P33" s="32">
        <f t="shared" si="0"/>
        <v>56809.643999999993</v>
      </c>
      <c r="Q33" s="32">
        <v>34.159999999999997</v>
      </c>
      <c r="R33" s="32">
        <v>10.97</v>
      </c>
      <c r="S33" s="30"/>
      <c r="T33" s="24"/>
      <c r="U33" s="14" t="s">
        <v>40</v>
      </c>
      <c r="V33" s="14" t="s">
        <v>41</v>
      </c>
    </row>
    <row r="34" spans="3:47" ht="37.5">
      <c r="C34" s="14"/>
      <c r="D34" s="15">
        <v>4</v>
      </c>
      <c r="E34" s="16">
        <v>3</v>
      </c>
      <c r="F34" s="22" t="s">
        <v>58</v>
      </c>
      <c r="G34" s="16">
        <v>1990</v>
      </c>
      <c r="H34" s="16" t="s">
        <v>37</v>
      </c>
      <c r="I34" s="16" t="s">
        <v>38</v>
      </c>
      <c r="J34" s="16">
        <v>3</v>
      </c>
      <c r="K34" s="21">
        <v>2117.7799999999997</v>
      </c>
      <c r="L34" s="21">
        <v>1042</v>
      </c>
      <c r="M34" s="35" t="s">
        <v>46</v>
      </c>
      <c r="N34" s="21">
        <f>K34*Q34</f>
        <v>318620.00099999993</v>
      </c>
      <c r="O34" s="32">
        <f>K34*R34</f>
        <v>31681.988799999999</v>
      </c>
      <c r="P34" s="32">
        <f t="shared" si="0"/>
        <v>350301.98979999992</v>
      </c>
      <c r="Q34" s="32">
        <v>150.44999999999999</v>
      </c>
      <c r="R34" s="32">
        <v>14.96</v>
      </c>
      <c r="S34" s="30"/>
      <c r="T34" s="24"/>
      <c r="U34" s="14" t="s">
        <v>40</v>
      </c>
      <c r="V34" s="14" t="s">
        <v>41</v>
      </c>
    </row>
    <row r="35" spans="3:47" ht="56.25" customHeight="1">
      <c r="C35" s="14"/>
      <c r="D35" s="15">
        <v>5</v>
      </c>
      <c r="E35" s="614">
        <v>4</v>
      </c>
      <c r="F35" s="625" t="s">
        <v>59</v>
      </c>
      <c r="G35" s="614">
        <v>1965</v>
      </c>
      <c r="H35" s="614" t="s">
        <v>37</v>
      </c>
      <c r="I35" s="614" t="s">
        <v>60</v>
      </c>
      <c r="J35" s="614">
        <v>2</v>
      </c>
      <c r="K35" s="621">
        <v>752.8</v>
      </c>
      <c r="L35" s="621">
        <v>423.4</v>
      </c>
      <c r="M35" s="35" t="s">
        <v>52</v>
      </c>
      <c r="N35" s="21">
        <f>K35*Q35</f>
        <v>810645.15199999989</v>
      </c>
      <c r="O35" s="32">
        <f>K35*R35</f>
        <v>28937.631999999998</v>
      </c>
      <c r="P35" s="32">
        <f t="shared" si="0"/>
        <v>839582.78399999987</v>
      </c>
      <c r="Q35" s="32">
        <v>1076.8399999999999</v>
      </c>
      <c r="R35" s="32">
        <v>38.44</v>
      </c>
      <c r="S35" s="30"/>
      <c r="T35" s="24"/>
      <c r="U35" s="14" t="s">
        <v>40</v>
      </c>
      <c r="V35" s="14" t="s">
        <v>41</v>
      </c>
    </row>
    <row r="36" spans="3:47" ht="37.5">
      <c r="C36" s="14"/>
      <c r="D36" s="15">
        <v>6</v>
      </c>
      <c r="E36" s="616"/>
      <c r="F36" s="626"/>
      <c r="G36" s="616"/>
      <c r="H36" s="616"/>
      <c r="I36" s="616"/>
      <c r="J36" s="616"/>
      <c r="K36" s="622"/>
      <c r="L36" s="622"/>
      <c r="M36" s="35" t="s">
        <v>46</v>
      </c>
      <c r="N36" s="341">
        <f>K35*Q36</f>
        <v>189901.32799999998</v>
      </c>
      <c r="O36" s="342">
        <f>K35*R36</f>
        <v>13211.64</v>
      </c>
      <c r="P36" s="342">
        <f t="shared" si="0"/>
        <v>203112.96799999999</v>
      </c>
      <c r="Q36" s="342">
        <v>252.26</v>
      </c>
      <c r="R36" s="342">
        <v>17.55</v>
      </c>
      <c r="S36" s="30"/>
      <c r="T36" s="24"/>
      <c r="U36" s="14" t="s">
        <v>40</v>
      </c>
      <c r="V36" s="14" t="s">
        <v>41</v>
      </c>
    </row>
    <row r="37" spans="3:47" ht="37.5">
      <c r="C37" s="14"/>
      <c r="D37" s="15">
        <v>7</v>
      </c>
      <c r="E37" s="16">
        <v>5</v>
      </c>
      <c r="F37" s="22" t="s">
        <v>61</v>
      </c>
      <c r="G37" s="16">
        <v>1975</v>
      </c>
      <c r="H37" s="16" t="s">
        <v>37</v>
      </c>
      <c r="I37" s="16" t="s">
        <v>38</v>
      </c>
      <c r="J37" s="16">
        <v>3</v>
      </c>
      <c r="K37" s="21">
        <v>2224</v>
      </c>
      <c r="L37" s="21">
        <v>1091.7</v>
      </c>
      <c r="M37" s="35" t="s">
        <v>49</v>
      </c>
      <c r="N37" s="21">
        <f>K37*Q37</f>
        <v>911150.55999999994</v>
      </c>
      <c r="O37" s="32">
        <f>K37*R37</f>
        <v>33182.080000000002</v>
      </c>
      <c r="P37" s="32">
        <f t="shared" si="0"/>
        <v>944332.6399999999</v>
      </c>
      <c r="Q37" s="32">
        <v>409.69</v>
      </c>
      <c r="R37" s="32">
        <v>14.92</v>
      </c>
      <c r="S37" s="30"/>
      <c r="T37" s="24"/>
      <c r="U37" s="14" t="s">
        <v>40</v>
      </c>
      <c r="V37" s="14" t="s">
        <v>41</v>
      </c>
    </row>
    <row r="38" spans="3:47" ht="37.5">
      <c r="C38" s="14"/>
      <c r="D38" s="15">
        <v>8</v>
      </c>
      <c r="E38" s="16">
        <v>6</v>
      </c>
      <c r="F38" s="22" t="s">
        <v>62</v>
      </c>
      <c r="G38" s="16">
        <v>1976</v>
      </c>
      <c r="H38" s="16" t="s">
        <v>37</v>
      </c>
      <c r="I38" s="16" t="s">
        <v>38</v>
      </c>
      <c r="J38" s="16">
        <v>3</v>
      </c>
      <c r="K38" s="21">
        <v>2200.6</v>
      </c>
      <c r="L38" s="21">
        <v>1083.5</v>
      </c>
      <c r="M38" s="22" t="s">
        <v>49</v>
      </c>
      <c r="N38" s="21">
        <f>K38*Q38</f>
        <v>901563.81400000001</v>
      </c>
      <c r="O38" s="32">
        <f>K38*R38</f>
        <v>32832.951999999997</v>
      </c>
      <c r="P38" s="32">
        <f t="shared" si="0"/>
        <v>934396.76600000006</v>
      </c>
      <c r="Q38" s="32">
        <v>409.69</v>
      </c>
      <c r="R38" s="32">
        <v>14.92</v>
      </c>
      <c r="S38" s="30"/>
      <c r="T38" s="24"/>
      <c r="U38" s="14" t="s">
        <v>40</v>
      </c>
      <c r="V38" s="14" t="s">
        <v>41</v>
      </c>
    </row>
    <row r="39" spans="3:47">
      <c r="C39" s="14"/>
      <c r="D39" s="15">
        <v>9</v>
      </c>
      <c r="E39" s="614">
        <v>7</v>
      </c>
      <c r="F39" s="625" t="s">
        <v>63</v>
      </c>
      <c r="G39" s="614">
        <v>1970</v>
      </c>
      <c r="H39" s="614" t="s">
        <v>37</v>
      </c>
      <c r="I39" s="614" t="s">
        <v>38</v>
      </c>
      <c r="J39" s="614">
        <v>2</v>
      </c>
      <c r="K39" s="621">
        <v>671.19999999999993</v>
      </c>
      <c r="L39" s="621">
        <v>352.3</v>
      </c>
      <c r="M39" s="35" t="s">
        <v>52</v>
      </c>
      <c r="N39" s="21">
        <f>K39*Q39</f>
        <v>762147.6</v>
      </c>
      <c r="O39" s="32">
        <f>K39*R39</f>
        <v>26304.327999999994</v>
      </c>
      <c r="P39" s="32">
        <f t="shared" si="0"/>
        <v>788451.92799999996</v>
      </c>
      <c r="Q39" s="32">
        <v>1135.5</v>
      </c>
      <c r="R39" s="32">
        <v>39.19</v>
      </c>
      <c r="S39" s="30"/>
      <c r="T39" s="24"/>
      <c r="U39" s="14" t="s">
        <v>40</v>
      </c>
      <c r="V39" s="14" t="s">
        <v>41</v>
      </c>
    </row>
    <row r="40" spans="3:47" ht="37.5">
      <c r="C40" s="14"/>
      <c r="D40" s="15">
        <v>10</v>
      </c>
      <c r="E40" s="616"/>
      <c r="F40" s="626"/>
      <c r="G40" s="616"/>
      <c r="H40" s="616"/>
      <c r="I40" s="616"/>
      <c r="J40" s="616"/>
      <c r="K40" s="622"/>
      <c r="L40" s="622"/>
      <c r="M40" s="35" t="s">
        <v>46</v>
      </c>
      <c r="N40" s="21">
        <f>K39*Q40</f>
        <v>109908.99999999999</v>
      </c>
      <c r="O40" s="32">
        <f>K39*R40</f>
        <v>10202.239999999998</v>
      </c>
      <c r="P40" s="32">
        <f t="shared" si="0"/>
        <v>120111.23999999999</v>
      </c>
      <c r="Q40" s="32">
        <v>163.75</v>
      </c>
      <c r="R40" s="32">
        <v>15.2</v>
      </c>
      <c r="S40" s="30"/>
      <c r="T40" s="24"/>
      <c r="U40" s="14" t="s">
        <v>40</v>
      </c>
      <c r="V40" s="14" t="s">
        <v>41</v>
      </c>
    </row>
    <row r="41" spans="3:47" ht="37.5">
      <c r="C41" s="14"/>
      <c r="D41" s="15">
        <v>11</v>
      </c>
      <c r="E41" s="614">
        <v>8</v>
      </c>
      <c r="F41" s="625" t="s">
        <v>64</v>
      </c>
      <c r="G41" s="614">
        <v>1978</v>
      </c>
      <c r="H41" s="614" t="s">
        <v>37</v>
      </c>
      <c r="I41" s="614" t="s">
        <v>38</v>
      </c>
      <c r="J41" s="614">
        <v>3</v>
      </c>
      <c r="K41" s="621">
        <v>2669.02</v>
      </c>
      <c r="L41" s="621">
        <v>1265.0999999999999</v>
      </c>
      <c r="M41" s="35" t="s">
        <v>49</v>
      </c>
      <c r="N41" s="21">
        <f>K41*Q41</f>
        <v>1093470.8037999999</v>
      </c>
      <c r="O41" s="32">
        <f>K41*R41</f>
        <v>39821.778400000003</v>
      </c>
      <c r="P41" s="32">
        <f t="shared" si="0"/>
        <v>1133292.5821999998</v>
      </c>
      <c r="Q41" s="32">
        <v>409.69</v>
      </c>
      <c r="R41" s="32">
        <v>14.92</v>
      </c>
      <c r="S41" s="30"/>
      <c r="T41" s="24"/>
      <c r="U41" s="14" t="s">
        <v>40</v>
      </c>
      <c r="V41" s="14" t="s">
        <v>41</v>
      </c>
    </row>
    <row r="42" spans="3:47" ht="56.25">
      <c r="C42" s="14"/>
      <c r="D42" s="15">
        <v>12</v>
      </c>
      <c r="E42" s="616"/>
      <c r="F42" s="626"/>
      <c r="G42" s="616"/>
      <c r="H42" s="616"/>
      <c r="I42" s="616"/>
      <c r="J42" s="616"/>
      <c r="K42" s="622"/>
      <c r="L42" s="622"/>
      <c r="M42" s="35" t="s">
        <v>39</v>
      </c>
      <c r="N42" s="21">
        <f>K41*Q42</f>
        <v>146555.88819999999</v>
      </c>
      <c r="O42" s="32">
        <f>K41*R42</f>
        <v>33229.298999999999</v>
      </c>
      <c r="P42" s="32">
        <f t="shared" si="0"/>
        <v>179785.18719999999</v>
      </c>
      <c r="Q42" s="32">
        <v>54.91</v>
      </c>
      <c r="R42" s="32">
        <v>12.45</v>
      </c>
      <c r="S42" s="30"/>
      <c r="T42" s="24"/>
      <c r="U42" s="14" t="s">
        <v>40</v>
      </c>
      <c r="V42" s="14" t="s">
        <v>41</v>
      </c>
    </row>
    <row r="43" spans="3:47" ht="37.5">
      <c r="C43" s="14"/>
      <c r="D43" s="15">
        <v>13</v>
      </c>
      <c r="E43" s="16">
        <v>9</v>
      </c>
      <c r="F43" s="22" t="s">
        <v>65</v>
      </c>
      <c r="G43" s="16">
        <v>1970</v>
      </c>
      <c r="H43" s="16" t="s">
        <v>37</v>
      </c>
      <c r="I43" s="16" t="s">
        <v>38</v>
      </c>
      <c r="J43" s="16">
        <v>2</v>
      </c>
      <c r="K43" s="21">
        <v>1483.2800000000002</v>
      </c>
      <c r="L43" s="21">
        <v>596.29999999999995</v>
      </c>
      <c r="M43" s="35" t="s">
        <v>46</v>
      </c>
      <c r="N43" s="21">
        <f t="shared" ref="N43:N48" si="1">K43*Q43</f>
        <v>227446.15520000004</v>
      </c>
      <c r="O43" s="32">
        <f t="shared" ref="O43:O48" si="2">K43*R43</f>
        <v>22545.856000000003</v>
      </c>
      <c r="P43" s="32">
        <f t="shared" si="0"/>
        <v>249992.01120000004</v>
      </c>
      <c r="Q43" s="32">
        <v>153.34</v>
      </c>
      <c r="R43" s="32">
        <v>15.2</v>
      </c>
      <c r="S43" s="30"/>
      <c r="T43" s="24"/>
      <c r="U43" s="14" t="s">
        <v>40</v>
      </c>
      <c r="V43" s="14" t="s">
        <v>41</v>
      </c>
    </row>
    <row r="44" spans="3:47" ht="37.5">
      <c r="C44" s="14"/>
      <c r="D44" s="15">
        <v>14</v>
      </c>
      <c r="E44" s="16">
        <v>10</v>
      </c>
      <c r="F44" s="22" t="s">
        <v>66</v>
      </c>
      <c r="G44" s="16">
        <v>1961</v>
      </c>
      <c r="H44" s="16" t="s">
        <v>37</v>
      </c>
      <c r="I44" s="16" t="s">
        <v>67</v>
      </c>
      <c r="J44" s="16">
        <v>2</v>
      </c>
      <c r="K44" s="21">
        <v>547.79999999999995</v>
      </c>
      <c r="L44" s="21">
        <v>313</v>
      </c>
      <c r="M44" s="35" t="s">
        <v>52</v>
      </c>
      <c r="N44" s="21">
        <f t="shared" si="1"/>
        <v>594762.89399999997</v>
      </c>
      <c r="O44" s="32">
        <f t="shared" si="2"/>
        <v>21183.425999999999</v>
      </c>
      <c r="P44" s="32">
        <f t="shared" si="0"/>
        <v>615946.31999999995</v>
      </c>
      <c r="Q44" s="32">
        <v>1085.73</v>
      </c>
      <c r="R44" s="32">
        <v>38.67</v>
      </c>
      <c r="S44" s="30"/>
      <c r="T44" s="24"/>
      <c r="U44" s="14" t="s">
        <v>40</v>
      </c>
      <c r="V44" s="14" t="s">
        <v>41</v>
      </c>
    </row>
    <row r="45" spans="3:47" ht="37.5">
      <c r="C45" s="14"/>
      <c r="D45" s="15">
        <v>15</v>
      </c>
      <c r="E45" s="16">
        <v>11</v>
      </c>
      <c r="F45" s="22" t="s">
        <v>68</v>
      </c>
      <c r="G45" s="16">
        <v>1961</v>
      </c>
      <c r="H45" s="16" t="s">
        <v>37</v>
      </c>
      <c r="I45" s="16" t="s">
        <v>38</v>
      </c>
      <c r="J45" s="16">
        <v>2</v>
      </c>
      <c r="K45" s="21">
        <v>543</v>
      </c>
      <c r="L45" s="21">
        <v>304</v>
      </c>
      <c r="M45" s="35" t="s">
        <v>52</v>
      </c>
      <c r="N45" s="21">
        <f t="shared" si="1"/>
        <v>616685.1</v>
      </c>
      <c r="O45" s="32">
        <f t="shared" si="2"/>
        <v>21280.17</v>
      </c>
      <c r="P45" s="32">
        <f t="shared" si="0"/>
        <v>637965.27</v>
      </c>
      <c r="Q45" s="32">
        <v>1135.7</v>
      </c>
      <c r="R45" s="32">
        <v>39.19</v>
      </c>
      <c r="S45" s="30"/>
      <c r="T45" s="24"/>
      <c r="U45" s="14" t="s">
        <v>40</v>
      </c>
      <c r="V45" s="14" t="s">
        <v>41</v>
      </c>
    </row>
    <row r="46" spans="3:47" ht="37.5">
      <c r="C46" s="14"/>
      <c r="D46" s="15">
        <v>16</v>
      </c>
      <c r="E46" s="16">
        <v>12</v>
      </c>
      <c r="F46" s="22" t="s">
        <v>69</v>
      </c>
      <c r="G46" s="16">
        <v>1981</v>
      </c>
      <c r="H46" s="16" t="s">
        <v>37</v>
      </c>
      <c r="I46" s="16" t="s">
        <v>38</v>
      </c>
      <c r="J46" s="16">
        <v>2</v>
      </c>
      <c r="K46" s="21">
        <v>1430.7</v>
      </c>
      <c r="L46" s="21">
        <v>846</v>
      </c>
      <c r="M46" s="35" t="s">
        <v>46</v>
      </c>
      <c r="N46" s="21">
        <f t="shared" si="1"/>
        <v>234277.125</v>
      </c>
      <c r="O46" s="32">
        <f t="shared" si="2"/>
        <v>21746.639999999999</v>
      </c>
      <c r="P46" s="32">
        <f t="shared" si="0"/>
        <v>256023.76500000001</v>
      </c>
      <c r="Q46" s="32">
        <v>163.75</v>
      </c>
      <c r="R46" s="32">
        <v>15.2</v>
      </c>
      <c r="S46" s="30"/>
      <c r="T46" s="24"/>
      <c r="U46" s="14" t="s">
        <v>40</v>
      </c>
      <c r="V46" s="14" t="s">
        <v>41</v>
      </c>
    </row>
    <row r="47" spans="3:47" s="7" customFormat="1" ht="37.5">
      <c r="C47" s="21"/>
      <c r="D47" s="15">
        <v>17</v>
      </c>
      <c r="E47" s="16">
        <v>13</v>
      </c>
      <c r="F47" s="22" t="s">
        <v>70</v>
      </c>
      <c r="G47" s="16">
        <v>1962</v>
      </c>
      <c r="H47" s="16" t="s">
        <v>37</v>
      </c>
      <c r="I47" s="16" t="s">
        <v>67</v>
      </c>
      <c r="J47" s="16">
        <v>2</v>
      </c>
      <c r="K47" s="21">
        <v>565.21</v>
      </c>
      <c r="L47" s="21">
        <v>327.17</v>
      </c>
      <c r="M47" s="35" t="s">
        <v>52</v>
      </c>
      <c r="N47" s="21">
        <f t="shared" si="1"/>
        <v>613665.45330000005</v>
      </c>
      <c r="O47" s="32">
        <f t="shared" si="2"/>
        <v>21856.670700000002</v>
      </c>
      <c r="P47" s="32">
        <f t="shared" si="0"/>
        <v>635522.12400000007</v>
      </c>
      <c r="Q47" s="32">
        <v>1085.73</v>
      </c>
      <c r="R47" s="32">
        <v>38.67</v>
      </c>
      <c r="S47" s="30"/>
      <c r="T47" s="24"/>
      <c r="U47" s="14" t="s">
        <v>40</v>
      </c>
      <c r="V47" s="14" t="s">
        <v>41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3:47" s="7" customFormat="1" ht="37.5">
      <c r="C48" s="21"/>
      <c r="D48" s="15">
        <v>18</v>
      </c>
      <c r="E48" s="16">
        <v>14</v>
      </c>
      <c r="F48" s="22" t="s">
        <v>71</v>
      </c>
      <c r="G48" s="16">
        <v>1963</v>
      </c>
      <c r="H48" s="16" t="s">
        <v>37</v>
      </c>
      <c r="I48" s="16" t="s">
        <v>67</v>
      </c>
      <c r="J48" s="16">
        <v>2</v>
      </c>
      <c r="K48" s="21">
        <v>558.29999999999995</v>
      </c>
      <c r="L48" s="21">
        <v>324.89999999999998</v>
      </c>
      <c r="M48" s="35" t="s">
        <v>52</v>
      </c>
      <c r="N48" s="21">
        <f t="shared" si="1"/>
        <v>606163.05900000001</v>
      </c>
      <c r="O48" s="32">
        <f t="shared" si="2"/>
        <v>21589.460999999999</v>
      </c>
      <c r="P48" s="32">
        <f t="shared" si="0"/>
        <v>627752.52</v>
      </c>
      <c r="Q48" s="32">
        <v>1085.73</v>
      </c>
      <c r="R48" s="32">
        <v>38.67</v>
      </c>
      <c r="S48" s="30"/>
      <c r="T48" s="24"/>
      <c r="U48" s="14" t="s">
        <v>40</v>
      </c>
      <c r="V48" s="14" t="s">
        <v>41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3:22">
      <c r="C49" s="14"/>
      <c r="D49" s="15"/>
      <c r="E49" s="16"/>
      <c r="F49" s="26" t="s">
        <v>72</v>
      </c>
      <c r="G49" s="16"/>
      <c r="H49" s="16"/>
      <c r="I49" s="16"/>
      <c r="J49" s="16"/>
      <c r="K49" s="27">
        <f>SUM(K50:K58)</f>
        <v>17951.599999999999</v>
      </c>
      <c r="L49" s="31"/>
      <c r="M49" s="35"/>
      <c r="N49" s="27">
        <f>SUM(N50:N58)</f>
        <v>11089036.434</v>
      </c>
      <c r="O49" s="31">
        <f>SUM(O50:O58)</f>
        <v>489411.984</v>
      </c>
      <c r="P49" s="31">
        <f>SUM(P50:P58)</f>
        <v>11578448.418</v>
      </c>
      <c r="Q49" s="31"/>
      <c r="R49" s="32"/>
      <c r="S49" s="30">
        <v>9784120</v>
      </c>
      <c r="T49" s="31">
        <f>S49-P49</f>
        <v>-1794328.4179999996</v>
      </c>
      <c r="U49" s="14"/>
      <c r="V49" s="14"/>
    </row>
    <row r="50" spans="3:22">
      <c r="C50" s="14"/>
      <c r="D50" s="15">
        <v>1</v>
      </c>
      <c r="E50" s="614">
        <v>1</v>
      </c>
      <c r="F50" s="625" t="s">
        <v>73</v>
      </c>
      <c r="G50" s="614">
        <v>1965</v>
      </c>
      <c r="H50" s="614" t="s">
        <v>37</v>
      </c>
      <c r="I50" s="614" t="s">
        <v>38</v>
      </c>
      <c r="J50" s="614">
        <v>3</v>
      </c>
      <c r="K50" s="621">
        <v>3495.8999999999996</v>
      </c>
      <c r="L50" s="621">
        <v>2097.5</v>
      </c>
      <c r="M50" s="35" t="s">
        <v>52</v>
      </c>
      <c r="N50" s="21">
        <f>K50*Q50</f>
        <v>3637763.6219999995</v>
      </c>
      <c r="O50" s="32">
        <f>K50*R50</f>
        <v>77853.692999999985</v>
      </c>
      <c r="P50" s="32">
        <f t="shared" ref="P50:P58" si="3">N50+O50</f>
        <v>3715617.3149999995</v>
      </c>
      <c r="Q50" s="32">
        <v>1040.58</v>
      </c>
      <c r="R50" s="32">
        <v>22.27</v>
      </c>
      <c r="S50" s="30"/>
      <c r="T50" s="24"/>
      <c r="U50" s="14" t="s">
        <v>40</v>
      </c>
      <c r="V50" s="14" t="s">
        <v>41</v>
      </c>
    </row>
    <row r="51" spans="3:22" ht="37.5">
      <c r="C51" s="14"/>
      <c r="D51" s="15">
        <v>2</v>
      </c>
      <c r="E51" s="615"/>
      <c r="F51" s="627"/>
      <c r="G51" s="615"/>
      <c r="H51" s="615"/>
      <c r="I51" s="615"/>
      <c r="J51" s="615"/>
      <c r="K51" s="628"/>
      <c r="L51" s="628"/>
      <c r="M51" s="35" t="s">
        <v>46</v>
      </c>
      <c r="N51" s="21">
        <f>K50*Q51</f>
        <v>525958.15499999991</v>
      </c>
      <c r="O51" s="32">
        <f>K50*R51</f>
        <v>52298.663999999997</v>
      </c>
      <c r="P51" s="32">
        <f t="shared" si="3"/>
        <v>578256.8189999999</v>
      </c>
      <c r="Q51" s="32">
        <v>150.44999999999999</v>
      </c>
      <c r="R51" s="32">
        <v>14.96</v>
      </c>
      <c r="S51" s="30"/>
      <c r="T51" s="24"/>
      <c r="U51" s="14" t="s">
        <v>40</v>
      </c>
      <c r="V51" s="14" t="s">
        <v>41</v>
      </c>
    </row>
    <row r="52" spans="3:22" ht="37.5">
      <c r="C52" s="14"/>
      <c r="D52" s="15">
        <v>3</v>
      </c>
      <c r="E52" s="616"/>
      <c r="F52" s="626"/>
      <c r="G52" s="616"/>
      <c r="H52" s="616"/>
      <c r="I52" s="616"/>
      <c r="J52" s="616"/>
      <c r="K52" s="622"/>
      <c r="L52" s="622"/>
      <c r="M52" s="35" t="s">
        <v>49</v>
      </c>
      <c r="N52" s="21">
        <f>K50*Q52</f>
        <v>1431990.558</v>
      </c>
      <c r="O52" s="32">
        <f>K50*R52</f>
        <v>55724.645999999993</v>
      </c>
      <c r="P52" s="32">
        <f t="shared" si="3"/>
        <v>1487715.2039999999</v>
      </c>
      <c r="Q52" s="32">
        <v>409.62</v>
      </c>
      <c r="R52" s="32">
        <v>15.94</v>
      </c>
      <c r="S52" s="30"/>
      <c r="T52" s="24"/>
      <c r="U52" s="14" t="s">
        <v>40</v>
      </c>
      <c r="V52" s="14" t="s">
        <v>41</v>
      </c>
    </row>
    <row r="53" spans="3:22" ht="37.5" customHeight="1">
      <c r="C53" s="14"/>
      <c r="D53" s="15">
        <v>4</v>
      </c>
      <c r="E53" s="614">
        <v>2</v>
      </c>
      <c r="F53" s="625" t="s">
        <v>74</v>
      </c>
      <c r="G53" s="614">
        <v>1966</v>
      </c>
      <c r="H53" s="614" t="s">
        <v>37</v>
      </c>
      <c r="I53" s="614" t="s">
        <v>38</v>
      </c>
      <c r="J53" s="614">
        <v>3</v>
      </c>
      <c r="K53" s="621">
        <v>2275</v>
      </c>
      <c r="L53" s="621">
        <v>1365</v>
      </c>
      <c r="M53" s="35" t="s">
        <v>52</v>
      </c>
      <c r="N53" s="21">
        <f>K53*Q53</f>
        <v>2367319.5</v>
      </c>
      <c r="O53" s="32">
        <f>K53*R53</f>
        <v>50664.25</v>
      </c>
      <c r="P53" s="32">
        <f t="shared" si="3"/>
        <v>2417983.75</v>
      </c>
      <c r="Q53" s="32">
        <v>1040.58</v>
      </c>
      <c r="R53" s="32">
        <v>22.27</v>
      </c>
      <c r="S53" s="30"/>
      <c r="T53" s="24"/>
      <c r="U53" s="14" t="s">
        <v>40</v>
      </c>
      <c r="V53" s="14" t="s">
        <v>41</v>
      </c>
    </row>
    <row r="54" spans="3:22" ht="37.5">
      <c r="C54" s="14"/>
      <c r="D54" s="15">
        <v>5</v>
      </c>
      <c r="E54" s="615"/>
      <c r="F54" s="627"/>
      <c r="G54" s="615"/>
      <c r="H54" s="615"/>
      <c r="I54" s="615"/>
      <c r="J54" s="615"/>
      <c r="K54" s="628"/>
      <c r="L54" s="628"/>
      <c r="M54" s="36" t="s">
        <v>49</v>
      </c>
      <c r="N54" s="21">
        <f>K53*Q54</f>
        <v>931885.5</v>
      </c>
      <c r="O54" s="32">
        <f>K53*R54</f>
        <v>36263.5</v>
      </c>
      <c r="P54" s="32">
        <f t="shared" si="3"/>
        <v>968149</v>
      </c>
      <c r="Q54" s="32">
        <v>409.62</v>
      </c>
      <c r="R54" s="32">
        <v>15.94</v>
      </c>
      <c r="S54" s="30"/>
      <c r="T54" s="24"/>
      <c r="U54" s="14" t="s">
        <v>40</v>
      </c>
      <c r="V54" s="14" t="s">
        <v>41</v>
      </c>
    </row>
    <row r="55" spans="3:22" ht="37.5">
      <c r="C55" s="14"/>
      <c r="D55" s="15">
        <v>6</v>
      </c>
      <c r="E55" s="616"/>
      <c r="F55" s="626"/>
      <c r="G55" s="616"/>
      <c r="H55" s="616"/>
      <c r="I55" s="616"/>
      <c r="J55" s="616"/>
      <c r="K55" s="622"/>
      <c r="L55" s="622"/>
      <c r="M55" s="35" t="s">
        <v>46</v>
      </c>
      <c r="N55" s="21">
        <f>K53*Q55</f>
        <v>342273.75</v>
      </c>
      <c r="O55" s="32">
        <f>K53*R55</f>
        <v>34034</v>
      </c>
      <c r="P55" s="32">
        <f t="shared" si="3"/>
        <v>376307.75</v>
      </c>
      <c r="Q55" s="32">
        <v>150.44999999999999</v>
      </c>
      <c r="R55" s="32">
        <v>14.96</v>
      </c>
      <c r="S55" s="30"/>
      <c r="T55" s="24"/>
      <c r="U55" s="14" t="s">
        <v>40</v>
      </c>
      <c r="V55" s="14" t="s">
        <v>41</v>
      </c>
    </row>
    <row r="56" spans="3:22" ht="37.5">
      <c r="C56" s="14"/>
      <c r="D56" s="15">
        <v>7</v>
      </c>
      <c r="E56" s="16">
        <v>3</v>
      </c>
      <c r="F56" s="22" t="s">
        <v>75</v>
      </c>
      <c r="G56" s="16">
        <v>1978</v>
      </c>
      <c r="H56" s="16" t="s">
        <v>37</v>
      </c>
      <c r="I56" s="16" t="s">
        <v>67</v>
      </c>
      <c r="J56" s="16">
        <v>1</v>
      </c>
      <c r="K56" s="21">
        <v>1128.9000000000001</v>
      </c>
      <c r="L56" s="21">
        <v>518.6</v>
      </c>
      <c r="M56" s="35" t="s">
        <v>46</v>
      </c>
      <c r="N56" s="21">
        <f>K56*Q56</f>
        <v>189102.03900000002</v>
      </c>
      <c r="O56" s="32">
        <f>K56*R56</f>
        <v>17238.303</v>
      </c>
      <c r="P56" s="32">
        <f t="shared" si="3"/>
        <v>206340.342</v>
      </c>
      <c r="Q56" s="32">
        <v>167.51</v>
      </c>
      <c r="R56" s="32">
        <v>15.27</v>
      </c>
      <c r="S56" s="30"/>
      <c r="T56" s="24"/>
      <c r="U56" s="14" t="s">
        <v>40</v>
      </c>
      <c r="V56" s="14" t="s">
        <v>41</v>
      </c>
    </row>
    <row r="57" spans="3:22" ht="37.5">
      <c r="C57" s="14"/>
      <c r="D57" s="15">
        <v>8</v>
      </c>
      <c r="E57" s="16">
        <v>4</v>
      </c>
      <c r="F57" s="22" t="s">
        <v>76</v>
      </c>
      <c r="G57" s="16">
        <v>1984</v>
      </c>
      <c r="H57" s="16" t="s">
        <v>37</v>
      </c>
      <c r="I57" s="16" t="s">
        <v>38</v>
      </c>
      <c r="J57" s="16">
        <v>5</v>
      </c>
      <c r="K57" s="21">
        <v>5493.0999999999995</v>
      </c>
      <c r="L57" s="21">
        <v>3312.7</v>
      </c>
      <c r="M57" s="35" t="s">
        <v>46</v>
      </c>
      <c r="N57" s="21">
        <f>K57*Q57</f>
        <v>826436.8949999999</v>
      </c>
      <c r="O57" s="32">
        <f>K57*R57</f>
        <v>82176.775999999998</v>
      </c>
      <c r="P57" s="32">
        <f t="shared" si="3"/>
        <v>908613.67099999986</v>
      </c>
      <c r="Q57" s="32">
        <v>150.44999999999999</v>
      </c>
      <c r="R57" s="32">
        <v>14.96</v>
      </c>
      <c r="S57" s="30"/>
      <c r="T57" s="24"/>
      <c r="U57" s="14" t="s">
        <v>40</v>
      </c>
      <c r="V57" s="14" t="s">
        <v>41</v>
      </c>
    </row>
    <row r="58" spans="3:22" ht="37.5">
      <c r="C58" s="14"/>
      <c r="D58" s="15">
        <v>9</v>
      </c>
      <c r="E58" s="16">
        <v>5</v>
      </c>
      <c r="F58" s="22" t="s">
        <v>77</v>
      </c>
      <c r="G58" s="16">
        <v>1974</v>
      </c>
      <c r="H58" s="16" t="s">
        <v>37</v>
      </c>
      <c r="I58" s="16" t="s">
        <v>38</v>
      </c>
      <c r="J58" s="16">
        <v>5</v>
      </c>
      <c r="K58" s="21">
        <v>5558.7000000000007</v>
      </c>
      <c r="L58" s="21">
        <v>2865.2</v>
      </c>
      <c r="M58" s="35" t="s">
        <v>46</v>
      </c>
      <c r="N58" s="21">
        <f>K58*Q58</f>
        <v>836306.41500000004</v>
      </c>
      <c r="O58" s="32">
        <f>K58*R58</f>
        <v>83158.152000000016</v>
      </c>
      <c r="P58" s="32">
        <f t="shared" si="3"/>
        <v>919464.56700000004</v>
      </c>
      <c r="Q58" s="32">
        <v>150.44999999999999</v>
      </c>
      <c r="R58" s="32">
        <v>14.96</v>
      </c>
      <c r="S58" s="30"/>
      <c r="T58" s="24"/>
      <c r="U58" s="14" t="s">
        <v>40</v>
      </c>
      <c r="V58" s="14" t="s">
        <v>41</v>
      </c>
    </row>
    <row r="59" spans="3:22">
      <c r="C59" s="14"/>
      <c r="D59" s="15"/>
      <c r="E59" s="16"/>
      <c r="F59" s="26" t="s">
        <v>78</v>
      </c>
      <c r="G59" s="16"/>
      <c r="H59" s="16"/>
      <c r="I59" s="16"/>
      <c r="J59" s="16"/>
      <c r="K59" s="27">
        <f>K60</f>
        <v>2671.7999999999997</v>
      </c>
      <c r="L59" s="31"/>
      <c r="M59" s="22"/>
      <c r="N59" s="27">
        <f>N60</f>
        <v>2780221.6439999994</v>
      </c>
      <c r="O59" s="31">
        <f>O60</f>
        <v>59500.98599999999</v>
      </c>
      <c r="P59" s="31">
        <f>SUM(P60:P60)</f>
        <v>2839722.6299999994</v>
      </c>
      <c r="Q59" s="31"/>
      <c r="R59" s="32"/>
      <c r="S59" s="30">
        <v>2685400</v>
      </c>
      <c r="T59" s="31">
        <f>S59-P59</f>
        <v>-154322.62999999942</v>
      </c>
      <c r="U59" s="14"/>
      <c r="V59" s="14"/>
    </row>
    <row r="60" spans="3:22" ht="37.5">
      <c r="C60" s="14"/>
      <c r="D60" s="15">
        <v>1</v>
      </c>
      <c r="E60" s="16">
        <v>1</v>
      </c>
      <c r="F60" s="22" t="s">
        <v>79</v>
      </c>
      <c r="G60" s="16">
        <v>1988</v>
      </c>
      <c r="H60" s="16" t="s">
        <v>37</v>
      </c>
      <c r="I60" s="16" t="s">
        <v>38</v>
      </c>
      <c r="J60" s="16">
        <v>3</v>
      </c>
      <c r="K60" s="21">
        <v>2671.7999999999997</v>
      </c>
      <c r="L60" s="21">
        <v>1283.0999999999999</v>
      </c>
      <c r="M60" s="35" t="s">
        <v>52</v>
      </c>
      <c r="N60" s="21">
        <f>K60*Q60</f>
        <v>2780221.6439999994</v>
      </c>
      <c r="O60" s="32">
        <f>K60*R60</f>
        <v>59500.98599999999</v>
      </c>
      <c r="P60" s="32">
        <f>N60+O60</f>
        <v>2839722.6299999994</v>
      </c>
      <c r="Q60" s="32">
        <v>1040.58</v>
      </c>
      <c r="R60" s="32">
        <v>22.27</v>
      </c>
      <c r="S60" s="30"/>
      <c r="T60" s="24"/>
      <c r="U60" s="14" t="s">
        <v>40</v>
      </c>
      <c r="V60" s="14" t="s">
        <v>41</v>
      </c>
    </row>
    <row r="61" spans="3:22">
      <c r="C61" s="14"/>
      <c r="D61" s="15"/>
      <c r="E61" s="16"/>
      <c r="F61" s="26" t="s">
        <v>80</v>
      </c>
      <c r="G61" s="16"/>
      <c r="H61" s="16"/>
      <c r="I61" s="16"/>
      <c r="J61" s="16"/>
      <c r="K61" s="27">
        <f>SUM(K62:K100)</f>
        <v>34660.210000000006</v>
      </c>
      <c r="L61" s="31"/>
      <c r="M61" s="22"/>
      <c r="N61" s="27">
        <f>SUM(N62:N100)</f>
        <v>27566724.128899999</v>
      </c>
      <c r="O61" s="31">
        <f>SUM(O62:O100)</f>
        <v>1336139.2140000002</v>
      </c>
      <c r="P61" s="31">
        <f>SUM(P62:P100)</f>
        <v>28902863.342899997</v>
      </c>
      <c r="Q61" s="31"/>
      <c r="R61" s="32"/>
      <c r="S61" s="30">
        <v>21144580</v>
      </c>
      <c r="T61" s="31">
        <f>S61-P61</f>
        <v>-7758283.3428999968</v>
      </c>
      <c r="U61" s="14"/>
      <c r="V61" s="14"/>
    </row>
    <row r="62" spans="3:22" s="43" customFormat="1" ht="56.25" customHeight="1">
      <c r="C62" s="37"/>
      <c r="D62" s="38">
        <v>1</v>
      </c>
      <c r="E62" s="639">
        <v>1</v>
      </c>
      <c r="F62" s="641" t="s">
        <v>81</v>
      </c>
      <c r="G62" s="639">
        <v>1963</v>
      </c>
      <c r="H62" s="639" t="s">
        <v>37</v>
      </c>
      <c r="I62" s="639" t="s">
        <v>60</v>
      </c>
      <c r="J62" s="639">
        <v>2</v>
      </c>
      <c r="K62" s="636">
        <v>1111</v>
      </c>
      <c r="L62" s="636">
        <v>615.1</v>
      </c>
      <c r="M62" s="36" t="s">
        <v>49</v>
      </c>
      <c r="N62" s="343">
        <f>K62*Q62</f>
        <v>494717.19</v>
      </c>
      <c r="O62" s="344">
        <f>K62*R62</f>
        <v>20275.75</v>
      </c>
      <c r="P62" s="344">
        <f t="shared" ref="P62:P100" si="4">N62+O62</f>
        <v>514992.94</v>
      </c>
      <c r="Q62" s="344">
        <v>445.29</v>
      </c>
      <c r="R62" s="344">
        <v>18.25</v>
      </c>
      <c r="S62" s="41"/>
      <c r="T62" s="42"/>
      <c r="U62" s="14" t="s">
        <v>40</v>
      </c>
      <c r="V62" s="14" t="s">
        <v>41</v>
      </c>
    </row>
    <row r="63" spans="3:22" s="43" customFormat="1">
      <c r="C63" s="37"/>
      <c r="D63" s="38">
        <v>2</v>
      </c>
      <c r="E63" s="640"/>
      <c r="F63" s="642"/>
      <c r="G63" s="640"/>
      <c r="H63" s="640"/>
      <c r="I63" s="640"/>
      <c r="J63" s="640"/>
      <c r="K63" s="638"/>
      <c r="L63" s="638"/>
      <c r="M63" s="36" t="s">
        <v>82</v>
      </c>
      <c r="N63" s="343">
        <f>K62*Q63</f>
        <v>1666500</v>
      </c>
      <c r="O63" s="344">
        <f>K62*R63</f>
        <v>44417.78</v>
      </c>
      <c r="P63" s="344">
        <f t="shared" si="4"/>
        <v>1710917.78</v>
      </c>
      <c r="Q63" s="344">
        <v>1500</v>
      </c>
      <c r="R63" s="344">
        <v>39.979999999999997</v>
      </c>
      <c r="S63" s="41"/>
      <c r="T63" s="42"/>
      <c r="U63" s="14" t="s">
        <v>40</v>
      </c>
      <c r="V63" s="14" t="s">
        <v>41</v>
      </c>
    </row>
    <row r="64" spans="3:22" s="43" customFormat="1" ht="44.25" customHeight="1">
      <c r="C64" s="37"/>
      <c r="D64" s="38">
        <v>3</v>
      </c>
      <c r="E64" s="44">
        <v>2</v>
      </c>
      <c r="F64" s="45" t="s">
        <v>83</v>
      </c>
      <c r="G64" s="44">
        <v>1982</v>
      </c>
      <c r="H64" s="44" t="s">
        <v>37</v>
      </c>
      <c r="I64" s="44" t="s">
        <v>67</v>
      </c>
      <c r="J64" s="44">
        <v>2</v>
      </c>
      <c r="K64" s="39">
        <v>1408.2</v>
      </c>
      <c r="L64" s="39">
        <v>607.6</v>
      </c>
      <c r="M64" s="36" t="s">
        <v>82</v>
      </c>
      <c r="N64" s="343">
        <f>K64*Q64</f>
        <v>2112300</v>
      </c>
      <c r="O64" s="344">
        <f>K64*R64</f>
        <v>56637.804000000004</v>
      </c>
      <c r="P64" s="344">
        <f t="shared" si="4"/>
        <v>2168937.804</v>
      </c>
      <c r="Q64" s="344">
        <v>1500</v>
      </c>
      <c r="R64" s="344">
        <v>40.22</v>
      </c>
      <c r="S64" s="41"/>
      <c r="T64" s="42"/>
      <c r="U64" s="14" t="s">
        <v>40</v>
      </c>
      <c r="V64" s="14" t="s">
        <v>41</v>
      </c>
    </row>
    <row r="65" spans="3:22" s="43" customFormat="1" ht="56.25">
      <c r="C65" s="37"/>
      <c r="D65" s="38">
        <v>4</v>
      </c>
      <c r="E65" s="639">
        <v>3</v>
      </c>
      <c r="F65" s="641" t="s">
        <v>84</v>
      </c>
      <c r="G65" s="639">
        <v>1987</v>
      </c>
      <c r="H65" s="639" t="s">
        <v>37</v>
      </c>
      <c r="I65" s="639" t="s">
        <v>67</v>
      </c>
      <c r="J65" s="639">
        <v>2</v>
      </c>
      <c r="K65" s="636">
        <v>1301.9000000000001</v>
      </c>
      <c r="L65" s="636">
        <v>738.2</v>
      </c>
      <c r="M65" s="36" t="s">
        <v>39</v>
      </c>
      <c r="N65" s="39">
        <f>K65*Q65</f>
        <v>70224.486000000004</v>
      </c>
      <c r="O65" s="40">
        <f>K65*R65</f>
        <v>15154.116000000002</v>
      </c>
      <c r="P65" s="40">
        <f t="shared" si="4"/>
        <v>85378.602000000014</v>
      </c>
      <c r="Q65" s="40">
        <v>53.94</v>
      </c>
      <c r="R65" s="40">
        <v>11.64</v>
      </c>
      <c r="S65" s="41"/>
      <c r="T65" s="42"/>
      <c r="U65" s="14" t="s">
        <v>40</v>
      </c>
      <c r="V65" s="14" t="s">
        <v>41</v>
      </c>
    </row>
    <row r="66" spans="3:22" s="43" customFormat="1" ht="37.5">
      <c r="C66" s="37"/>
      <c r="D66" s="38">
        <v>5</v>
      </c>
      <c r="E66" s="643"/>
      <c r="F66" s="644"/>
      <c r="G66" s="643"/>
      <c r="H66" s="643" t="s">
        <v>37</v>
      </c>
      <c r="I66" s="643"/>
      <c r="J66" s="643"/>
      <c r="K66" s="637"/>
      <c r="L66" s="637"/>
      <c r="M66" s="36" t="s">
        <v>49</v>
      </c>
      <c r="N66" s="39">
        <f>K65*Q66</f>
        <v>557421.50400000007</v>
      </c>
      <c r="O66" s="40">
        <f>K65*R66</f>
        <v>22848.345000000001</v>
      </c>
      <c r="P66" s="40">
        <f t="shared" si="4"/>
        <v>580269.84900000005</v>
      </c>
      <c r="Q66" s="40">
        <v>428.16</v>
      </c>
      <c r="R66" s="40">
        <v>17.55</v>
      </c>
      <c r="S66" s="41"/>
      <c r="T66" s="42"/>
      <c r="U66" s="14" t="s">
        <v>40</v>
      </c>
      <c r="V66" s="14" t="s">
        <v>41</v>
      </c>
    </row>
    <row r="67" spans="3:22" s="43" customFormat="1">
      <c r="C67" s="37"/>
      <c r="D67" s="38">
        <v>6</v>
      </c>
      <c r="E67" s="640"/>
      <c r="F67" s="642"/>
      <c r="G67" s="640"/>
      <c r="H67" s="640" t="s">
        <v>37</v>
      </c>
      <c r="I67" s="640"/>
      <c r="J67" s="640"/>
      <c r="K67" s="638"/>
      <c r="L67" s="638"/>
      <c r="M67" s="36" t="s">
        <v>52</v>
      </c>
      <c r="N67" s="39">
        <f>K65*Q67</f>
        <v>1436698.726</v>
      </c>
      <c r="O67" s="40">
        <f>K65*R67</f>
        <v>46243.488000000005</v>
      </c>
      <c r="P67" s="40">
        <f t="shared" si="4"/>
        <v>1482942.2139999999</v>
      </c>
      <c r="Q67" s="40">
        <v>1103.54</v>
      </c>
      <c r="R67" s="40">
        <v>35.520000000000003</v>
      </c>
      <c r="S67" s="41"/>
      <c r="T67" s="42"/>
      <c r="U67" s="14" t="s">
        <v>40</v>
      </c>
      <c r="V67" s="14" t="s">
        <v>41</v>
      </c>
    </row>
    <row r="68" spans="3:22" s="43" customFormat="1" ht="37.5">
      <c r="C68" s="37"/>
      <c r="D68" s="38">
        <v>7</v>
      </c>
      <c r="E68" s="44">
        <v>4</v>
      </c>
      <c r="F68" s="45" t="s">
        <v>85</v>
      </c>
      <c r="G68" s="44">
        <v>1978</v>
      </c>
      <c r="H68" s="44" t="s">
        <v>37</v>
      </c>
      <c r="I68" s="44" t="s">
        <v>38</v>
      </c>
      <c r="J68" s="44">
        <v>2</v>
      </c>
      <c r="K68" s="39">
        <v>2126.6000000000004</v>
      </c>
      <c r="L68" s="39">
        <v>994.6</v>
      </c>
      <c r="M68" s="36" t="s">
        <v>49</v>
      </c>
      <c r="N68" s="39">
        <f>K68*Q68</f>
        <v>949122.84600000014</v>
      </c>
      <c r="O68" s="40">
        <f>K68*R68</f>
        <v>38151.204000000012</v>
      </c>
      <c r="P68" s="40">
        <f t="shared" si="4"/>
        <v>987274.05000000016</v>
      </c>
      <c r="Q68" s="39">
        <v>446.31</v>
      </c>
      <c r="R68" s="40">
        <v>17.940000000000001</v>
      </c>
      <c r="S68" s="41"/>
      <c r="T68" s="42"/>
      <c r="U68" s="14" t="s">
        <v>40</v>
      </c>
      <c r="V68" s="14" t="s">
        <v>41</v>
      </c>
    </row>
    <row r="69" spans="3:22" s="43" customFormat="1" ht="37.5">
      <c r="C69" s="37"/>
      <c r="D69" s="38">
        <v>8</v>
      </c>
      <c r="E69" s="639">
        <v>5</v>
      </c>
      <c r="F69" s="641" t="s">
        <v>86</v>
      </c>
      <c r="G69" s="639">
        <v>1979</v>
      </c>
      <c r="H69" s="639" t="s">
        <v>37</v>
      </c>
      <c r="I69" s="639" t="s">
        <v>87</v>
      </c>
      <c r="J69" s="639">
        <v>3</v>
      </c>
      <c r="K69" s="636">
        <v>3256.6</v>
      </c>
      <c r="L69" s="636">
        <v>1649.7</v>
      </c>
      <c r="M69" s="36" t="s">
        <v>46</v>
      </c>
      <c r="N69" s="39">
        <f>K69*Q69</f>
        <v>481358.04599999997</v>
      </c>
      <c r="O69" s="40">
        <f>K69*R69</f>
        <v>48555.906000000003</v>
      </c>
      <c r="P69" s="40">
        <f t="shared" si="4"/>
        <v>529913.95199999993</v>
      </c>
      <c r="Q69" s="40">
        <v>147.81</v>
      </c>
      <c r="R69" s="40">
        <v>14.91</v>
      </c>
      <c r="S69" s="41"/>
      <c r="T69" s="42"/>
      <c r="U69" s="14" t="s">
        <v>40</v>
      </c>
      <c r="V69" s="14" t="s">
        <v>41</v>
      </c>
    </row>
    <row r="70" spans="3:22" s="43" customFormat="1" ht="37.5">
      <c r="C70" s="37"/>
      <c r="D70" s="38">
        <v>9</v>
      </c>
      <c r="E70" s="643"/>
      <c r="F70" s="644"/>
      <c r="G70" s="643"/>
      <c r="H70" s="643" t="s">
        <v>37</v>
      </c>
      <c r="I70" s="643"/>
      <c r="J70" s="643"/>
      <c r="K70" s="637"/>
      <c r="L70" s="637"/>
      <c r="M70" s="36" t="s">
        <v>49</v>
      </c>
      <c r="N70" s="39">
        <f>K69*Q70</f>
        <v>1298797.2120000001</v>
      </c>
      <c r="O70" s="40">
        <f>K69*R70</f>
        <v>51161.186000000002</v>
      </c>
      <c r="P70" s="40">
        <f t="shared" si="4"/>
        <v>1349958.398</v>
      </c>
      <c r="Q70" s="40">
        <v>398.82</v>
      </c>
      <c r="R70" s="40">
        <v>15.71</v>
      </c>
      <c r="S70" s="41"/>
      <c r="T70" s="42"/>
      <c r="U70" s="14" t="s">
        <v>40</v>
      </c>
      <c r="V70" s="14" t="s">
        <v>41</v>
      </c>
    </row>
    <row r="71" spans="3:22" s="43" customFormat="1" ht="56.25">
      <c r="C71" s="37"/>
      <c r="D71" s="38">
        <v>10</v>
      </c>
      <c r="E71" s="643"/>
      <c r="F71" s="644"/>
      <c r="G71" s="643"/>
      <c r="H71" s="643" t="s">
        <v>37</v>
      </c>
      <c r="I71" s="643"/>
      <c r="J71" s="643"/>
      <c r="K71" s="637"/>
      <c r="L71" s="637"/>
      <c r="M71" s="36" t="s">
        <v>39</v>
      </c>
      <c r="N71" s="39">
        <f>K69*Q71</f>
        <v>174260.666</v>
      </c>
      <c r="O71" s="40">
        <f>K69*R71</f>
        <v>40446.972000000002</v>
      </c>
      <c r="P71" s="40">
        <f t="shared" si="4"/>
        <v>214707.63800000001</v>
      </c>
      <c r="Q71" s="40">
        <v>53.51</v>
      </c>
      <c r="R71" s="40">
        <v>12.42</v>
      </c>
      <c r="S71" s="41"/>
      <c r="T71" s="42"/>
      <c r="U71" s="14" t="s">
        <v>40</v>
      </c>
      <c r="V71" s="14" t="s">
        <v>41</v>
      </c>
    </row>
    <row r="72" spans="3:22" s="43" customFormat="1" ht="56.25">
      <c r="C72" s="37"/>
      <c r="D72" s="38">
        <v>11</v>
      </c>
      <c r="E72" s="643"/>
      <c r="F72" s="644"/>
      <c r="G72" s="643"/>
      <c r="H72" s="643" t="s">
        <v>37</v>
      </c>
      <c r="I72" s="643"/>
      <c r="J72" s="643"/>
      <c r="K72" s="637"/>
      <c r="L72" s="637"/>
      <c r="M72" s="36" t="s">
        <v>42</v>
      </c>
      <c r="N72" s="39">
        <f>K69*Q72</f>
        <v>108412.21399999999</v>
      </c>
      <c r="O72" s="40">
        <f>K69*R72</f>
        <v>35692.336000000003</v>
      </c>
      <c r="P72" s="40">
        <f t="shared" si="4"/>
        <v>144104.54999999999</v>
      </c>
      <c r="Q72" s="40">
        <v>33.29</v>
      </c>
      <c r="R72" s="40">
        <v>10.96</v>
      </c>
      <c r="S72" s="41"/>
      <c r="T72" s="42"/>
      <c r="U72" s="14" t="s">
        <v>40</v>
      </c>
      <c r="V72" s="14" t="s">
        <v>41</v>
      </c>
    </row>
    <row r="73" spans="3:22" s="43" customFormat="1" ht="56.25">
      <c r="C73" s="37"/>
      <c r="D73" s="38">
        <v>12</v>
      </c>
      <c r="E73" s="640"/>
      <c r="F73" s="642"/>
      <c r="G73" s="640"/>
      <c r="H73" s="640" t="s">
        <v>37</v>
      </c>
      <c r="I73" s="640"/>
      <c r="J73" s="640"/>
      <c r="K73" s="638"/>
      <c r="L73" s="638"/>
      <c r="M73" s="36" t="s">
        <v>88</v>
      </c>
      <c r="N73" s="39">
        <f>K69*Q73</f>
        <v>438338.36</v>
      </c>
      <c r="O73" s="40">
        <f>K69*R73</f>
        <v>46080.89</v>
      </c>
      <c r="P73" s="40">
        <f t="shared" si="4"/>
        <v>484419.25</v>
      </c>
      <c r="Q73" s="40">
        <v>134.6</v>
      </c>
      <c r="R73" s="40">
        <v>14.15</v>
      </c>
      <c r="S73" s="41"/>
      <c r="T73" s="42"/>
      <c r="U73" s="14" t="s">
        <v>40</v>
      </c>
      <c r="V73" s="14" t="s">
        <v>41</v>
      </c>
    </row>
    <row r="74" spans="3:22" s="43" customFormat="1" ht="37.5">
      <c r="C74" s="37"/>
      <c r="D74" s="38">
        <v>13</v>
      </c>
      <c r="E74" s="639">
        <v>6</v>
      </c>
      <c r="F74" s="641" t="s">
        <v>89</v>
      </c>
      <c r="G74" s="639">
        <v>1968</v>
      </c>
      <c r="H74" s="639" t="s">
        <v>37</v>
      </c>
      <c r="I74" s="639" t="s">
        <v>38</v>
      </c>
      <c r="J74" s="639">
        <v>3</v>
      </c>
      <c r="K74" s="636">
        <v>3202.7999999999997</v>
      </c>
      <c r="L74" s="636">
        <v>1446.6</v>
      </c>
      <c r="M74" s="36" t="s">
        <v>46</v>
      </c>
      <c r="N74" s="39">
        <f>K74*Q74</f>
        <v>481861.25999999995</v>
      </c>
      <c r="O74" s="40">
        <f>K74*R74</f>
        <v>47913.887999999999</v>
      </c>
      <c r="P74" s="40">
        <f t="shared" si="4"/>
        <v>529775.14799999993</v>
      </c>
      <c r="Q74" s="40">
        <v>150.44999999999999</v>
      </c>
      <c r="R74" s="40">
        <v>14.96</v>
      </c>
      <c r="S74" s="41"/>
      <c r="T74" s="42"/>
      <c r="U74" s="14" t="s">
        <v>40</v>
      </c>
      <c r="V74" s="14" t="s">
        <v>41</v>
      </c>
    </row>
    <row r="75" spans="3:22" s="43" customFormat="1" ht="37.5">
      <c r="C75" s="37"/>
      <c r="D75" s="38">
        <v>14</v>
      </c>
      <c r="E75" s="643"/>
      <c r="F75" s="644"/>
      <c r="G75" s="643"/>
      <c r="H75" s="643"/>
      <c r="I75" s="643"/>
      <c r="J75" s="643"/>
      <c r="K75" s="637"/>
      <c r="L75" s="637"/>
      <c r="M75" s="36" t="s">
        <v>49</v>
      </c>
      <c r="N75" s="39">
        <f>K74*Q75</f>
        <v>1311930.936</v>
      </c>
      <c r="O75" s="40">
        <f>K74*R75</f>
        <v>51052.631999999991</v>
      </c>
      <c r="P75" s="40">
        <f t="shared" si="4"/>
        <v>1362983.568</v>
      </c>
      <c r="Q75" s="40">
        <v>409.62</v>
      </c>
      <c r="R75" s="40">
        <v>15.94</v>
      </c>
      <c r="S75" s="41"/>
      <c r="T75" s="42"/>
      <c r="U75" s="14" t="s">
        <v>40</v>
      </c>
      <c r="V75" s="14" t="s">
        <v>41</v>
      </c>
    </row>
    <row r="76" spans="3:22" s="43" customFormat="1" ht="56.25">
      <c r="C76" s="37"/>
      <c r="D76" s="38">
        <v>15</v>
      </c>
      <c r="E76" s="643"/>
      <c r="F76" s="644"/>
      <c r="G76" s="643"/>
      <c r="H76" s="643"/>
      <c r="I76" s="643"/>
      <c r="J76" s="643"/>
      <c r="K76" s="637"/>
      <c r="L76" s="637"/>
      <c r="M76" s="36" t="s">
        <v>39</v>
      </c>
      <c r="N76" s="39">
        <f>K74*Q76</f>
        <v>175865.74799999996</v>
      </c>
      <c r="O76" s="40">
        <f>K74*R76</f>
        <v>39874.859999999993</v>
      </c>
      <c r="P76" s="40">
        <f t="shared" si="4"/>
        <v>215740.60799999995</v>
      </c>
      <c r="Q76" s="40">
        <v>54.91</v>
      </c>
      <c r="R76" s="40">
        <v>12.45</v>
      </c>
      <c r="S76" s="41"/>
      <c r="T76" s="42"/>
      <c r="U76" s="14" t="s">
        <v>40</v>
      </c>
      <c r="V76" s="14" t="s">
        <v>41</v>
      </c>
    </row>
    <row r="77" spans="3:22" s="43" customFormat="1" ht="56.25">
      <c r="C77" s="37"/>
      <c r="D77" s="38">
        <v>16</v>
      </c>
      <c r="E77" s="643"/>
      <c r="F77" s="644"/>
      <c r="G77" s="643"/>
      <c r="H77" s="643"/>
      <c r="I77" s="643"/>
      <c r="J77" s="643"/>
      <c r="K77" s="637"/>
      <c r="L77" s="637"/>
      <c r="M77" s="36" t="s">
        <v>42</v>
      </c>
      <c r="N77" s="39">
        <f>K74*Q77</f>
        <v>109407.64799999999</v>
      </c>
      <c r="O77" s="40">
        <f>K74*R77</f>
        <v>35134.716</v>
      </c>
      <c r="P77" s="40">
        <f t="shared" si="4"/>
        <v>144542.364</v>
      </c>
      <c r="Q77" s="40">
        <v>34.159999999999997</v>
      </c>
      <c r="R77" s="40">
        <v>10.97</v>
      </c>
      <c r="S77" s="41"/>
      <c r="T77" s="42"/>
      <c r="U77" s="14" t="s">
        <v>40</v>
      </c>
      <c r="V77" s="14" t="s">
        <v>41</v>
      </c>
    </row>
    <row r="78" spans="3:22" s="43" customFormat="1" ht="56.25">
      <c r="C78" s="37"/>
      <c r="D78" s="38">
        <v>17</v>
      </c>
      <c r="E78" s="640"/>
      <c r="F78" s="642"/>
      <c r="G78" s="640"/>
      <c r="H78" s="640"/>
      <c r="I78" s="640"/>
      <c r="J78" s="640"/>
      <c r="K78" s="638"/>
      <c r="L78" s="638"/>
      <c r="M78" s="36" t="s">
        <v>88</v>
      </c>
      <c r="N78" s="39">
        <f>K74*Q78</f>
        <v>442434.7919999999</v>
      </c>
      <c r="O78" s="40">
        <f>K74*R78</f>
        <v>45575.843999999997</v>
      </c>
      <c r="P78" s="40">
        <f t="shared" si="4"/>
        <v>488010.63599999988</v>
      </c>
      <c r="Q78" s="40">
        <v>138.13999999999999</v>
      </c>
      <c r="R78" s="40">
        <v>14.23</v>
      </c>
      <c r="S78" s="41"/>
      <c r="T78" s="42"/>
      <c r="U78" s="14" t="s">
        <v>40</v>
      </c>
      <c r="V78" s="14" t="s">
        <v>41</v>
      </c>
    </row>
    <row r="79" spans="3:22" s="43" customFormat="1" ht="37.5">
      <c r="C79" s="37"/>
      <c r="D79" s="38">
        <v>18</v>
      </c>
      <c r="E79" s="44">
        <v>7</v>
      </c>
      <c r="F79" s="45" t="s">
        <v>90</v>
      </c>
      <c r="G79" s="44">
        <v>1980</v>
      </c>
      <c r="H79" s="44" t="s">
        <v>37</v>
      </c>
      <c r="I79" s="44" t="s">
        <v>38</v>
      </c>
      <c r="J79" s="44">
        <v>2</v>
      </c>
      <c r="K79" s="39">
        <v>1647.7</v>
      </c>
      <c r="L79" s="39">
        <v>944.8</v>
      </c>
      <c r="M79" s="36" t="s">
        <v>46</v>
      </c>
      <c r="N79" s="343">
        <f t="shared" ref="N79:N84" si="5">K79*Q79</f>
        <v>415401.64700000006</v>
      </c>
      <c r="O79" s="344">
        <f t="shared" ref="O79:O84" si="6">K79*R79</f>
        <v>38407.887000000002</v>
      </c>
      <c r="P79" s="344">
        <f t="shared" si="4"/>
        <v>453809.53400000004</v>
      </c>
      <c r="Q79" s="344">
        <v>252.11</v>
      </c>
      <c r="R79" s="344">
        <v>23.31</v>
      </c>
      <c r="S79" s="41"/>
      <c r="T79" s="42"/>
      <c r="U79" s="14" t="s">
        <v>40</v>
      </c>
      <c r="V79" s="14" t="s">
        <v>41</v>
      </c>
    </row>
    <row r="80" spans="3:22" s="43" customFormat="1" ht="37.5">
      <c r="C80" s="37"/>
      <c r="D80" s="38">
        <v>19</v>
      </c>
      <c r="E80" s="44">
        <v>8</v>
      </c>
      <c r="F80" s="45" t="s">
        <v>91</v>
      </c>
      <c r="G80" s="44">
        <v>1980</v>
      </c>
      <c r="H80" s="44" t="s">
        <v>37</v>
      </c>
      <c r="I80" s="44" t="s">
        <v>38</v>
      </c>
      <c r="J80" s="44">
        <v>2</v>
      </c>
      <c r="K80" s="39">
        <v>1647.7</v>
      </c>
      <c r="L80" s="39">
        <v>944.8</v>
      </c>
      <c r="M80" s="36" t="s">
        <v>46</v>
      </c>
      <c r="N80" s="343">
        <f t="shared" si="5"/>
        <v>415401.64700000006</v>
      </c>
      <c r="O80" s="344">
        <f t="shared" si="6"/>
        <v>38407.887000000002</v>
      </c>
      <c r="P80" s="344">
        <f t="shared" si="4"/>
        <v>453809.53400000004</v>
      </c>
      <c r="Q80" s="344">
        <v>252.11</v>
      </c>
      <c r="R80" s="344">
        <v>23.31</v>
      </c>
      <c r="S80" s="41"/>
      <c r="T80" s="42"/>
      <c r="U80" s="14" t="s">
        <v>40</v>
      </c>
      <c r="V80" s="14" t="s">
        <v>41</v>
      </c>
    </row>
    <row r="81" spans="3:22" s="43" customFormat="1" ht="37.5">
      <c r="C81" s="37"/>
      <c r="D81" s="38">
        <v>20</v>
      </c>
      <c r="E81" s="44">
        <v>9</v>
      </c>
      <c r="F81" s="45" t="s">
        <v>92</v>
      </c>
      <c r="G81" s="44">
        <v>1980</v>
      </c>
      <c r="H81" s="44" t="s">
        <v>37</v>
      </c>
      <c r="I81" s="44" t="s">
        <v>38</v>
      </c>
      <c r="J81" s="44">
        <v>2</v>
      </c>
      <c r="K81" s="39">
        <v>1647.7</v>
      </c>
      <c r="L81" s="39">
        <v>944.8</v>
      </c>
      <c r="M81" s="36" t="s">
        <v>46</v>
      </c>
      <c r="N81" s="343">
        <f t="shared" si="5"/>
        <v>415401.64700000006</v>
      </c>
      <c r="O81" s="344">
        <f t="shared" si="6"/>
        <v>38407.887000000002</v>
      </c>
      <c r="P81" s="344">
        <f t="shared" si="4"/>
        <v>453809.53400000004</v>
      </c>
      <c r="Q81" s="344">
        <v>252.11</v>
      </c>
      <c r="R81" s="344">
        <v>23.31</v>
      </c>
      <c r="S81" s="41"/>
      <c r="T81" s="42"/>
      <c r="U81" s="14" t="s">
        <v>40</v>
      </c>
      <c r="V81" s="14" t="s">
        <v>41</v>
      </c>
    </row>
    <row r="82" spans="3:22" s="43" customFormat="1" ht="56.25">
      <c r="C82" s="37"/>
      <c r="D82" s="38">
        <v>21</v>
      </c>
      <c r="E82" s="44">
        <v>10</v>
      </c>
      <c r="F82" s="45" t="s">
        <v>93</v>
      </c>
      <c r="G82" s="44">
        <v>1963</v>
      </c>
      <c r="H82" s="44" t="s">
        <v>37</v>
      </c>
      <c r="I82" s="44" t="s">
        <v>94</v>
      </c>
      <c r="J82" s="44">
        <v>2</v>
      </c>
      <c r="K82" s="39">
        <v>1536.9</v>
      </c>
      <c r="L82" s="39">
        <v>658.6</v>
      </c>
      <c r="M82" s="36" t="s">
        <v>52</v>
      </c>
      <c r="N82" s="39">
        <f t="shared" si="5"/>
        <v>1588785.7440000002</v>
      </c>
      <c r="O82" s="40">
        <f t="shared" si="6"/>
        <v>59078.436000000002</v>
      </c>
      <c r="P82" s="40">
        <f t="shared" si="4"/>
        <v>1647864.1800000002</v>
      </c>
      <c r="Q82" s="40">
        <v>1033.76</v>
      </c>
      <c r="R82" s="40">
        <v>38.44</v>
      </c>
      <c r="S82" s="41"/>
      <c r="T82" s="42"/>
      <c r="U82" s="14" t="s">
        <v>40</v>
      </c>
      <c r="V82" s="14" t="s">
        <v>41</v>
      </c>
    </row>
    <row r="83" spans="3:22" s="43" customFormat="1" ht="56.25">
      <c r="C83" s="37"/>
      <c r="D83" s="38">
        <v>22</v>
      </c>
      <c r="E83" s="44">
        <v>11</v>
      </c>
      <c r="F83" s="45" t="s">
        <v>95</v>
      </c>
      <c r="G83" s="44">
        <v>1959</v>
      </c>
      <c r="H83" s="44" t="s">
        <v>37</v>
      </c>
      <c r="I83" s="44" t="s">
        <v>94</v>
      </c>
      <c r="J83" s="44">
        <v>2</v>
      </c>
      <c r="K83" s="39">
        <v>1514.1999999999998</v>
      </c>
      <c r="L83" s="39">
        <v>648.20000000000005</v>
      </c>
      <c r="M83" s="36" t="s">
        <v>82</v>
      </c>
      <c r="N83" s="39">
        <f t="shared" si="5"/>
        <v>1565319.3919999998</v>
      </c>
      <c r="O83" s="40">
        <f t="shared" si="6"/>
        <v>58205.847999999991</v>
      </c>
      <c r="P83" s="40">
        <f t="shared" si="4"/>
        <v>1623525.2399999998</v>
      </c>
      <c r="Q83" s="40">
        <v>1033.76</v>
      </c>
      <c r="R83" s="40">
        <v>38.44</v>
      </c>
      <c r="S83" s="41"/>
      <c r="T83" s="42"/>
      <c r="U83" s="14" t="s">
        <v>40</v>
      </c>
      <c r="V83" s="14" t="s">
        <v>41</v>
      </c>
    </row>
    <row r="84" spans="3:22" s="43" customFormat="1" ht="37.5">
      <c r="C84" s="37"/>
      <c r="D84" s="38">
        <v>23</v>
      </c>
      <c r="E84" s="639">
        <v>12</v>
      </c>
      <c r="F84" s="641" t="s">
        <v>96</v>
      </c>
      <c r="G84" s="639">
        <v>1981</v>
      </c>
      <c r="H84" s="639" t="s">
        <v>37</v>
      </c>
      <c r="I84" s="639" t="s">
        <v>38</v>
      </c>
      <c r="J84" s="639">
        <v>2</v>
      </c>
      <c r="K84" s="636">
        <v>1305.1500000000001</v>
      </c>
      <c r="L84" s="636">
        <v>726.6</v>
      </c>
      <c r="M84" s="36" t="s">
        <v>49</v>
      </c>
      <c r="N84" s="39">
        <f t="shared" si="5"/>
        <v>582501.49650000001</v>
      </c>
      <c r="O84" s="40">
        <f t="shared" si="6"/>
        <v>23414.391000000003</v>
      </c>
      <c r="P84" s="40">
        <f t="shared" si="4"/>
        <v>605915.88749999995</v>
      </c>
      <c r="Q84" s="40">
        <v>446.31</v>
      </c>
      <c r="R84" s="40">
        <v>17.940000000000001</v>
      </c>
      <c r="S84" s="41"/>
      <c r="T84" s="42"/>
      <c r="U84" s="14" t="s">
        <v>40</v>
      </c>
      <c r="V84" s="14" t="s">
        <v>41</v>
      </c>
    </row>
    <row r="85" spans="3:22" s="43" customFormat="1" ht="56.25">
      <c r="C85" s="37"/>
      <c r="D85" s="38">
        <v>24</v>
      </c>
      <c r="E85" s="643"/>
      <c r="F85" s="644"/>
      <c r="G85" s="643"/>
      <c r="H85" s="643"/>
      <c r="I85" s="643"/>
      <c r="J85" s="643"/>
      <c r="K85" s="637"/>
      <c r="L85" s="637"/>
      <c r="M85" s="36" t="s">
        <v>39</v>
      </c>
      <c r="N85" s="39">
        <f>K84*Q85</f>
        <v>73388.584499999997</v>
      </c>
      <c r="O85" s="40">
        <f>K84*R85</f>
        <v>17998.018500000002</v>
      </c>
      <c r="P85" s="40">
        <f t="shared" si="4"/>
        <v>91386.603000000003</v>
      </c>
      <c r="Q85" s="40">
        <v>56.23</v>
      </c>
      <c r="R85" s="40">
        <v>13.79</v>
      </c>
      <c r="S85" s="41"/>
      <c r="T85" s="42"/>
      <c r="U85" s="14" t="s">
        <v>40</v>
      </c>
      <c r="V85" s="14" t="s">
        <v>41</v>
      </c>
    </row>
    <row r="86" spans="3:22" s="43" customFormat="1" ht="56.25">
      <c r="C86" s="37"/>
      <c r="D86" s="38">
        <v>25</v>
      </c>
      <c r="E86" s="640"/>
      <c r="F86" s="642"/>
      <c r="G86" s="640"/>
      <c r="H86" s="640"/>
      <c r="I86" s="640"/>
      <c r="J86" s="640"/>
      <c r="K86" s="638"/>
      <c r="L86" s="638"/>
      <c r="M86" s="36" t="s">
        <v>42</v>
      </c>
      <c r="N86" s="39">
        <f>K84*Q86</f>
        <v>45641.095500000003</v>
      </c>
      <c r="O86" s="40">
        <f>K84*R86</f>
        <v>17397.6495</v>
      </c>
      <c r="P86" s="40">
        <f t="shared" si="4"/>
        <v>63038.745000000003</v>
      </c>
      <c r="Q86" s="40">
        <v>34.97</v>
      </c>
      <c r="R86" s="40">
        <v>13.33</v>
      </c>
      <c r="S86" s="41"/>
      <c r="T86" s="42"/>
      <c r="U86" s="14" t="s">
        <v>40</v>
      </c>
      <c r="V86" s="14" t="s">
        <v>41</v>
      </c>
    </row>
    <row r="87" spans="3:22" s="43" customFormat="1" ht="56.25">
      <c r="C87" s="37"/>
      <c r="D87" s="38">
        <v>26</v>
      </c>
      <c r="E87" s="44">
        <v>13</v>
      </c>
      <c r="F87" s="45" t="s">
        <v>97</v>
      </c>
      <c r="G87" s="44">
        <v>1952</v>
      </c>
      <c r="H87" s="44" t="s">
        <v>37</v>
      </c>
      <c r="I87" s="44" t="s">
        <v>60</v>
      </c>
      <c r="J87" s="44">
        <v>2</v>
      </c>
      <c r="K87" s="39">
        <v>718.4</v>
      </c>
      <c r="L87" s="39">
        <v>378.7</v>
      </c>
      <c r="M87" s="36" t="s">
        <v>82</v>
      </c>
      <c r="N87" s="39">
        <f>K87*Q87</f>
        <v>773601.85599999991</v>
      </c>
      <c r="O87" s="40">
        <f>K87*R87</f>
        <v>27615.295999999998</v>
      </c>
      <c r="P87" s="40">
        <f t="shared" si="4"/>
        <v>801217.15199999989</v>
      </c>
      <c r="Q87" s="40">
        <v>1076.8399999999999</v>
      </c>
      <c r="R87" s="40">
        <v>38.44</v>
      </c>
      <c r="S87" s="41"/>
      <c r="T87" s="42"/>
      <c r="U87" s="14" t="s">
        <v>40</v>
      </c>
      <c r="V87" s="14" t="s">
        <v>41</v>
      </c>
    </row>
    <row r="88" spans="3:22" s="43" customFormat="1" ht="56.25">
      <c r="C88" s="37"/>
      <c r="D88" s="38">
        <v>27</v>
      </c>
      <c r="E88" s="44">
        <v>14</v>
      </c>
      <c r="F88" s="45" t="s">
        <v>98</v>
      </c>
      <c r="G88" s="46">
        <v>1959</v>
      </c>
      <c r="H88" s="44" t="s">
        <v>37</v>
      </c>
      <c r="I88" s="44" t="s">
        <v>60</v>
      </c>
      <c r="J88" s="44">
        <v>2</v>
      </c>
      <c r="K88" s="39">
        <v>998.1</v>
      </c>
      <c r="L88" s="39">
        <v>419.3</v>
      </c>
      <c r="M88" s="36" t="s">
        <v>82</v>
      </c>
      <c r="N88" s="39">
        <f>K88*Q88</f>
        <v>1031795.856</v>
      </c>
      <c r="O88" s="40">
        <f>K88*R88</f>
        <v>38366.964</v>
      </c>
      <c r="P88" s="40">
        <f t="shared" si="4"/>
        <v>1070162.82</v>
      </c>
      <c r="Q88" s="40">
        <v>1033.76</v>
      </c>
      <c r="R88" s="40">
        <v>38.44</v>
      </c>
      <c r="S88" s="41"/>
      <c r="T88" s="42"/>
      <c r="U88" s="14" t="s">
        <v>40</v>
      </c>
      <c r="V88" s="14" t="s">
        <v>41</v>
      </c>
    </row>
    <row r="89" spans="3:22" s="43" customFormat="1" ht="56.25">
      <c r="C89" s="37"/>
      <c r="D89" s="38">
        <v>28</v>
      </c>
      <c r="E89" s="44">
        <v>15</v>
      </c>
      <c r="F89" s="45" t="s">
        <v>99</v>
      </c>
      <c r="G89" s="46">
        <v>1963</v>
      </c>
      <c r="H89" s="44" t="s">
        <v>37</v>
      </c>
      <c r="I89" s="44" t="s">
        <v>60</v>
      </c>
      <c r="J89" s="44">
        <v>3</v>
      </c>
      <c r="K89" s="39">
        <v>1778.8000000000002</v>
      </c>
      <c r="L89" s="39">
        <v>912.6</v>
      </c>
      <c r="M89" s="36" t="s">
        <v>82</v>
      </c>
      <c r="N89" s="39">
        <f>K89*Q89</f>
        <v>1776363.0440000002</v>
      </c>
      <c r="O89" s="40">
        <f>K89*R89</f>
        <v>38012.956000000006</v>
      </c>
      <c r="P89" s="40">
        <f t="shared" si="4"/>
        <v>1814376.0000000002</v>
      </c>
      <c r="Q89" s="40">
        <v>998.63</v>
      </c>
      <c r="R89" s="40">
        <v>21.37</v>
      </c>
      <c r="S89" s="41"/>
      <c r="T89" s="42"/>
      <c r="U89" s="14" t="s">
        <v>40</v>
      </c>
      <c r="V89" s="14" t="s">
        <v>41</v>
      </c>
    </row>
    <row r="90" spans="3:22" s="43" customFormat="1" ht="56.25">
      <c r="C90" s="37"/>
      <c r="D90" s="38">
        <v>29</v>
      </c>
      <c r="E90" s="44">
        <v>16</v>
      </c>
      <c r="F90" s="45" t="s">
        <v>100</v>
      </c>
      <c r="G90" s="46">
        <v>1967</v>
      </c>
      <c r="H90" s="44" t="s">
        <v>37</v>
      </c>
      <c r="I90" s="44" t="s">
        <v>60</v>
      </c>
      <c r="J90" s="44">
        <v>2</v>
      </c>
      <c r="K90" s="39">
        <v>687.6</v>
      </c>
      <c r="L90" s="39">
        <v>362.5</v>
      </c>
      <c r="M90" s="36" t="s">
        <v>82</v>
      </c>
      <c r="N90" s="39">
        <f>K90*Q90</f>
        <v>749133.32400000002</v>
      </c>
      <c r="O90" s="40">
        <f>K90*R90</f>
        <v>26431.344000000001</v>
      </c>
      <c r="P90" s="40">
        <f t="shared" si="4"/>
        <v>775564.66800000006</v>
      </c>
      <c r="Q90" s="40">
        <v>1089.49</v>
      </c>
      <c r="R90" s="40">
        <v>38.44</v>
      </c>
      <c r="S90" s="41"/>
      <c r="T90" s="42"/>
      <c r="U90" s="14" t="s">
        <v>40</v>
      </c>
      <c r="V90" s="14" t="s">
        <v>41</v>
      </c>
    </row>
    <row r="91" spans="3:22" s="43" customFormat="1" ht="37.5">
      <c r="C91" s="37"/>
      <c r="D91" s="38">
        <v>30</v>
      </c>
      <c r="E91" s="639">
        <v>17</v>
      </c>
      <c r="F91" s="641" t="s">
        <v>101</v>
      </c>
      <c r="G91" s="639">
        <v>1969</v>
      </c>
      <c r="H91" s="639" t="s">
        <v>37</v>
      </c>
      <c r="I91" s="639" t="s">
        <v>60</v>
      </c>
      <c r="J91" s="639">
        <v>2</v>
      </c>
      <c r="K91" s="636">
        <v>1124.4000000000001</v>
      </c>
      <c r="L91" s="636">
        <v>577.70000000000005</v>
      </c>
      <c r="M91" s="36" t="s">
        <v>102</v>
      </c>
      <c r="N91" s="39">
        <f>K91*Q91</f>
        <v>37734.864000000009</v>
      </c>
      <c r="O91" s="40">
        <f>K91*R91</f>
        <v>14954.520000000002</v>
      </c>
      <c r="P91" s="40">
        <f t="shared" si="4"/>
        <v>52689.384000000013</v>
      </c>
      <c r="Q91" s="40">
        <v>33.56</v>
      </c>
      <c r="R91" s="40">
        <v>13.3</v>
      </c>
      <c r="S91" s="41"/>
      <c r="T91" s="42"/>
      <c r="U91" s="14" t="s">
        <v>40</v>
      </c>
      <c r="V91" s="14" t="s">
        <v>41</v>
      </c>
    </row>
    <row r="92" spans="3:22" s="43" customFormat="1" ht="56.25">
      <c r="C92" s="37"/>
      <c r="D92" s="38">
        <v>31</v>
      </c>
      <c r="E92" s="640"/>
      <c r="F92" s="642"/>
      <c r="G92" s="640"/>
      <c r="H92" s="640"/>
      <c r="I92" s="640"/>
      <c r="J92" s="640"/>
      <c r="K92" s="638"/>
      <c r="L92" s="638"/>
      <c r="M92" s="36" t="s">
        <v>103</v>
      </c>
      <c r="N92" s="39">
        <f>K91*Q92</f>
        <v>60650.136000000006</v>
      </c>
      <c r="O92" s="40">
        <f>K91*R92</f>
        <v>15449.256000000001</v>
      </c>
      <c r="P92" s="40">
        <f t="shared" si="4"/>
        <v>76099.392000000007</v>
      </c>
      <c r="Q92" s="40">
        <v>53.94</v>
      </c>
      <c r="R92" s="40">
        <v>13.74</v>
      </c>
      <c r="S92" s="41"/>
      <c r="T92" s="42"/>
      <c r="U92" s="14" t="s">
        <v>40</v>
      </c>
      <c r="V92" s="14" t="s">
        <v>41</v>
      </c>
    </row>
    <row r="93" spans="3:22" s="43" customFormat="1" ht="49.5" customHeight="1">
      <c r="C93" s="37"/>
      <c r="D93" s="38">
        <v>32</v>
      </c>
      <c r="E93" s="44">
        <v>18</v>
      </c>
      <c r="F93" s="45" t="s">
        <v>104</v>
      </c>
      <c r="G93" s="46">
        <v>1960</v>
      </c>
      <c r="H93" s="44" t="s">
        <v>37</v>
      </c>
      <c r="I93" s="44" t="s">
        <v>38</v>
      </c>
      <c r="J93" s="44">
        <v>2</v>
      </c>
      <c r="K93" s="39">
        <v>976.7</v>
      </c>
      <c r="L93" s="39">
        <f>397</f>
        <v>397</v>
      </c>
      <c r="M93" s="36" t="s">
        <v>82</v>
      </c>
      <c r="N93" s="39">
        <f>K93*Q93</f>
        <v>1043760.2220000002</v>
      </c>
      <c r="O93" s="40">
        <f>K93*R93</f>
        <v>38276.873</v>
      </c>
      <c r="P93" s="40">
        <f t="shared" si="4"/>
        <v>1082037.0950000002</v>
      </c>
      <c r="Q93" s="40">
        <v>1068.6600000000001</v>
      </c>
      <c r="R93" s="40">
        <v>39.19</v>
      </c>
      <c r="S93" s="41"/>
      <c r="T93" s="42"/>
      <c r="U93" s="14" t="s">
        <v>40</v>
      </c>
      <c r="V93" s="14" t="s">
        <v>41</v>
      </c>
    </row>
    <row r="94" spans="3:22" s="43" customFormat="1" ht="37.5">
      <c r="C94" s="37"/>
      <c r="D94" s="38">
        <v>33</v>
      </c>
      <c r="E94" s="44"/>
      <c r="F94" s="45"/>
      <c r="G94" s="46"/>
      <c r="H94" s="44"/>
      <c r="I94" s="44"/>
      <c r="J94" s="44"/>
      <c r="K94" s="39"/>
      <c r="L94" s="39"/>
      <c r="M94" s="36" t="s">
        <v>49</v>
      </c>
      <c r="N94" s="39">
        <f>K93*Q94</f>
        <v>435910.97700000001</v>
      </c>
      <c r="O94" s="40">
        <f>K93*R94</f>
        <v>17521.998000000003</v>
      </c>
      <c r="P94" s="40">
        <f t="shared" si="4"/>
        <v>453432.97500000003</v>
      </c>
      <c r="Q94" s="40">
        <v>446.31</v>
      </c>
      <c r="R94" s="40">
        <v>17.940000000000001</v>
      </c>
      <c r="S94" s="41"/>
      <c r="T94" s="42"/>
      <c r="U94" s="14" t="s">
        <v>40</v>
      </c>
      <c r="V94" s="14" t="s">
        <v>41</v>
      </c>
    </row>
    <row r="95" spans="3:22" s="43" customFormat="1" ht="37.5">
      <c r="C95" s="37"/>
      <c r="D95" s="38">
        <v>34</v>
      </c>
      <c r="E95" s="44">
        <v>19</v>
      </c>
      <c r="F95" s="45" t="s">
        <v>105</v>
      </c>
      <c r="G95" s="46">
        <v>1980</v>
      </c>
      <c r="H95" s="44" t="s">
        <v>37</v>
      </c>
      <c r="I95" s="44" t="s">
        <v>38</v>
      </c>
      <c r="J95" s="44">
        <v>2</v>
      </c>
      <c r="K95" s="39">
        <v>2180.46</v>
      </c>
      <c r="L95" s="39">
        <v>921.2</v>
      </c>
      <c r="M95" s="36" t="s">
        <v>46</v>
      </c>
      <c r="N95" s="39">
        <f>K95*Q95</f>
        <v>334351.73639999999</v>
      </c>
      <c r="O95" s="40">
        <f>K95*R95</f>
        <v>33142.991999999998</v>
      </c>
      <c r="P95" s="40">
        <f t="shared" si="4"/>
        <v>367494.72840000002</v>
      </c>
      <c r="Q95" s="40">
        <v>153.34</v>
      </c>
      <c r="R95" s="40">
        <v>15.2</v>
      </c>
      <c r="S95" s="41"/>
      <c r="T95" s="42"/>
      <c r="U95" s="14" t="s">
        <v>40</v>
      </c>
      <c r="V95" s="14" t="s">
        <v>41</v>
      </c>
    </row>
    <row r="96" spans="3:22" s="43" customFormat="1" ht="37.5">
      <c r="C96" s="37"/>
      <c r="D96" s="38">
        <v>35</v>
      </c>
      <c r="E96" s="44">
        <v>20</v>
      </c>
      <c r="F96" s="45" t="s">
        <v>106</v>
      </c>
      <c r="G96" s="46">
        <v>1976</v>
      </c>
      <c r="H96" s="44" t="s">
        <v>37</v>
      </c>
      <c r="I96" s="44" t="s">
        <v>38</v>
      </c>
      <c r="J96" s="44">
        <v>2</v>
      </c>
      <c r="K96" s="39">
        <v>1688.8</v>
      </c>
      <c r="L96" s="39">
        <v>710.5</v>
      </c>
      <c r="M96" s="36" t="s">
        <v>102</v>
      </c>
      <c r="N96" s="39">
        <f>K96*Q96</f>
        <v>59057.335999999996</v>
      </c>
      <c r="O96" s="40">
        <f>K96*R96</f>
        <v>22511.703999999998</v>
      </c>
      <c r="P96" s="40">
        <f t="shared" si="4"/>
        <v>81569.039999999994</v>
      </c>
      <c r="Q96" s="40">
        <v>34.97</v>
      </c>
      <c r="R96" s="40">
        <v>13.33</v>
      </c>
      <c r="S96" s="41"/>
      <c r="T96" s="42"/>
      <c r="U96" s="14" t="s">
        <v>40</v>
      </c>
      <c r="V96" s="14" t="s">
        <v>41</v>
      </c>
    </row>
    <row r="97" spans="3:22" s="43" customFormat="1" ht="43.5" customHeight="1">
      <c r="C97" s="37"/>
      <c r="D97" s="38">
        <v>36</v>
      </c>
      <c r="E97" s="44">
        <v>21</v>
      </c>
      <c r="F97" s="45" t="s">
        <v>107</v>
      </c>
      <c r="G97" s="46">
        <v>1961</v>
      </c>
      <c r="H97" s="44" t="s">
        <v>37</v>
      </c>
      <c r="I97" s="44" t="s">
        <v>38</v>
      </c>
      <c r="J97" s="44">
        <v>3</v>
      </c>
      <c r="K97" s="39">
        <v>2800.5</v>
      </c>
      <c r="L97" s="39">
        <v>1433.65</v>
      </c>
      <c r="M97" s="36" t="s">
        <v>108</v>
      </c>
      <c r="N97" s="343">
        <f>K97*Q97</f>
        <v>492944.01</v>
      </c>
      <c r="O97" s="344">
        <f>K97*R97</f>
        <v>10585.89</v>
      </c>
      <c r="P97" s="344">
        <f t="shared" si="4"/>
        <v>503529.9</v>
      </c>
      <c r="Q97" s="344">
        <v>176.02</v>
      </c>
      <c r="R97" s="344">
        <v>3.78</v>
      </c>
      <c r="S97" s="47"/>
      <c r="T97" s="48"/>
      <c r="U97" s="14" t="s">
        <v>40</v>
      </c>
      <c r="V97" s="14" t="s">
        <v>41</v>
      </c>
    </row>
    <row r="98" spans="3:22" s="43" customFormat="1" ht="25.5" customHeight="1">
      <c r="C98" s="37"/>
      <c r="D98" s="38">
        <v>37</v>
      </c>
      <c r="E98" s="44"/>
      <c r="F98" s="45"/>
      <c r="G98" s="46"/>
      <c r="H98" s="44"/>
      <c r="I98" s="44"/>
      <c r="J98" s="44"/>
      <c r="K98" s="39"/>
      <c r="L98" s="39"/>
      <c r="M98" s="36" t="s">
        <v>109</v>
      </c>
      <c r="N98" s="343">
        <f>K97*Q98</f>
        <v>114820.5</v>
      </c>
      <c r="O98" s="344">
        <f>K97*R98</f>
        <v>2436.4349999999999</v>
      </c>
      <c r="P98" s="344">
        <f t="shared" si="4"/>
        <v>117256.935</v>
      </c>
      <c r="Q98" s="344">
        <v>41</v>
      </c>
      <c r="R98" s="344">
        <v>0.87</v>
      </c>
      <c r="S98" s="47"/>
      <c r="T98" s="48"/>
      <c r="U98" s="14" t="s">
        <v>40</v>
      </c>
      <c r="V98" s="14" t="s">
        <v>41</v>
      </c>
    </row>
    <row r="99" spans="3:22" s="43" customFormat="1" ht="28.5" customHeight="1">
      <c r="C99" s="37"/>
      <c r="D99" s="38">
        <v>38</v>
      </c>
      <c r="E99" s="44"/>
      <c r="F99" s="45"/>
      <c r="G99" s="46"/>
      <c r="H99" s="44"/>
      <c r="I99" s="44"/>
      <c r="J99" s="44"/>
      <c r="K99" s="39"/>
      <c r="L99" s="39"/>
      <c r="M99" s="36" t="s">
        <v>82</v>
      </c>
      <c r="N99" s="343">
        <f>K97*Q99</f>
        <v>3030701.1</v>
      </c>
      <c r="O99" s="344">
        <f>K97*R99</f>
        <v>64859.58</v>
      </c>
      <c r="P99" s="344">
        <f t="shared" si="4"/>
        <v>3095560.68</v>
      </c>
      <c r="Q99" s="344">
        <v>1082.2</v>
      </c>
      <c r="R99" s="344">
        <v>23.16</v>
      </c>
      <c r="S99" s="47"/>
      <c r="T99" s="48"/>
      <c r="U99" s="14" t="s">
        <v>40</v>
      </c>
      <c r="V99" s="14" t="s">
        <v>41</v>
      </c>
    </row>
    <row r="100" spans="3:22" s="43" customFormat="1" ht="75">
      <c r="C100" s="37"/>
      <c r="D100" s="38">
        <v>39</v>
      </c>
      <c r="E100" s="44"/>
      <c r="F100" s="45"/>
      <c r="G100" s="46"/>
      <c r="H100" s="44"/>
      <c r="I100" s="44"/>
      <c r="J100" s="44"/>
      <c r="K100" s="39"/>
      <c r="L100" s="39"/>
      <c r="M100" s="36" t="s">
        <v>110</v>
      </c>
      <c r="N100" s="343">
        <f>K97*Q100</f>
        <v>214406.28</v>
      </c>
      <c r="O100" s="344">
        <f>K97*R100</f>
        <v>9437.6849999999995</v>
      </c>
      <c r="P100" s="344">
        <f t="shared" si="4"/>
        <v>223843.965</v>
      </c>
      <c r="Q100" s="344">
        <v>76.56</v>
      </c>
      <c r="R100" s="344">
        <v>3.37</v>
      </c>
      <c r="S100" s="47"/>
      <c r="T100" s="48"/>
      <c r="U100" s="14" t="s">
        <v>40</v>
      </c>
      <c r="V100" s="14" t="s">
        <v>41</v>
      </c>
    </row>
    <row r="101" spans="3:22">
      <c r="C101" s="14"/>
      <c r="D101" s="15"/>
      <c r="E101" s="16"/>
      <c r="F101" s="26" t="s">
        <v>111</v>
      </c>
      <c r="G101" s="16"/>
      <c r="H101" s="16"/>
      <c r="I101" s="16"/>
      <c r="J101" s="16"/>
      <c r="K101" s="27">
        <f>K102</f>
        <v>1018.37</v>
      </c>
      <c r="L101" s="31"/>
      <c r="M101" s="35"/>
      <c r="N101" s="27">
        <f>N102</f>
        <v>166758.08749999999</v>
      </c>
      <c r="O101" s="31">
        <f>O102</f>
        <v>15479.224</v>
      </c>
      <c r="P101" s="31">
        <f>P102</f>
        <v>182237.31149999998</v>
      </c>
      <c r="Q101" s="31"/>
      <c r="R101" s="32"/>
      <c r="S101" s="30">
        <v>1146010</v>
      </c>
      <c r="T101" s="31">
        <f>S101-P101</f>
        <v>963772.68850000005</v>
      </c>
      <c r="U101" s="14"/>
      <c r="V101" s="14"/>
    </row>
    <row r="102" spans="3:22" ht="37.5">
      <c r="C102" s="14"/>
      <c r="D102" s="15">
        <v>1</v>
      </c>
      <c r="E102" s="16">
        <v>1</v>
      </c>
      <c r="F102" s="22" t="s">
        <v>112</v>
      </c>
      <c r="G102" s="16">
        <v>1977</v>
      </c>
      <c r="H102" s="16" t="s">
        <v>37</v>
      </c>
      <c r="I102" s="44" t="s">
        <v>38</v>
      </c>
      <c r="J102" s="16">
        <v>2</v>
      </c>
      <c r="K102" s="21">
        <v>1018.37</v>
      </c>
      <c r="L102" s="21">
        <v>568.4</v>
      </c>
      <c r="M102" s="35" t="s">
        <v>46</v>
      </c>
      <c r="N102" s="21">
        <f>K102*Q102</f>
        <v>166758.08749999999</v>
      </c>
      <c r="O102" s="32">
        <f>K102*R102</f>
        <v>15479.224</v>
      </c>
      <c r="P102" s="32">
        <f>N102+O102</f>
        <v>182237.31149999998</v>
      </c>
      <c r="Q102" s="32">
        <v>163.75</v>
      </c>
      <c r="R102" s="32">
        <v>15.2</v>
      </c>
      <c r="S102" s="30"/>
      <c r="T102" s="24"/>
      <c r="U102" s="14" t="s">
        <v>40</v>
      </c>
      <c r="V102" s="14" t="s">
        <v>41</v>
      </c>
    </row>
    <row r="103" spans="3:22">
      <c r="C103" s="14"/>
      <c r="D103" s="15"/>
      <c r="E103" s="16"/>
      <c r="F103" s="26" t="s">
        <v>113</v>
      </c>
      <c r="G103" s="16"/>
      <c r="H103" s="16"/>
      <c r="I103" s="16"/>
      <c r="J103" s="16"/>
      <c r="K103" s="27">
        <f>K104</f>
        <v>1971.95</v>
      </c>
      <c r="L103" s="31"/>
      <c r="M103" s="35"/>
      <c r="N103" s="27">
        <f>N104</f>
        <v>880101.00450000004</v>
      </c>
      <c r="O103" s="31">
        <f>O104</f>
        <v>35376.783000000003</v>
      </c>
      <c r="P103" s="31">
        <f>P104</f>
        <v>915477.78750000009</v>
      </c>
      <c r="Q103" s="31"/>
      <c r="R103" s="32"/>
      <c r="S103" s="30">
        <v>511360</v>
      </c>
      <c r="T103" s="31">
        <f>S103-P103</f>
        <v>-404117.78750000009</v>
      </c>
      <c r="U103" s="14"/>
      <c r="V103" s="14"/>
    </row>
    <row r="104" spans="3:22" ht="37.5">
      <c r="C104" s="14"/>
      <c r="D104" s="15">
        <v>1</v>
      </c>
      <c r="E104" s="16">
        <v>1</v>
      </c>
      <c r="F104" s="22" t="s">
        <v>114</v>
      </c>
      <c r="G104" s="16">
        <v>1980</v>
      </c>
      <c r="H104" s="16" t="s">
        <v>37</v>
      </c>
      <c r="I104" s="44" t="s">
        <v>38</v>
      </c>
      <c r="J104" s="16">
        <v>2</v>
      </c>
      <c r="K104" s="21">
        <v>1971.95</v>
      </c>
      <c r="L104" s="21">
        <v>832.3</v>
      </c>
      <c r="M104" s="35" t="s">
        <v>49</v>
      </c>
      <c r="N104" s="21">
        <f>K104*Q104</f>
        <v>880101.00450000004</v>
      </c>
      <c r="O104" s="32">
        <f>K104*R104</f>
        <v>35376.783000000003</v>
      </c>
      <c r="P104" s="32">
        <f>N104+O104</f>
        <v>915477.78750000009</v>
      </c>
      <c r="Q104" s="32">
        <v>446.31</v>
      </c>
      <c r="R104" s="32">
        <v>17.940000000000001</v>
      </c>
      <c r="S104" s="30"/>
      <c r="T104" s="24"/>
      <c r="U104" s="14" t="s">
        <v>40</v>
      </c>
      <c r="V104" s="14" t="s">
        <v>41</v>
      </c>
    </row>
    <row r="105" spans="3:22">
      <c r="C105" s="14"/>
      <c r="D105" s="15"/>
      <c r="E105" s="16"/>
      <c r="F105" s="26" t="s">
        <v>115</v>
      </c>
      <c r="G105" s="16"/>
      <c r="H105" s="16"/>
      <c r="I105" s="16"/>
      <c r="J105" s="16"/>
      <c r="K105" s="27">
        <f>SUM(K106:K129)</f>
        <v>14905.527700000001</v>
      </c>
      <c r="L105" s="31"/>
      <c r="M105" s="35"/>
      <c r="N105" s="27">
        <f>SUM(N106:N129)</f>
        <v>8295639.4278119998</v>
      </c>
      <c r="O105" s="31">
        <f>SUM(O106:O129)</f>
        <v>460875.00426999998</v>
      </c>
      <c r="P105" s="31">
        <f>SUM(P106:P129)</f>
        <v>8756514.4320819993</v>
      </c>
      <c r="Q105" s="31"/>
      <c r="R105" s="32"/>
      <c r="S105" s="30">
        <v>7533640</v>
      </c>
      <c r="T105" s="31">
        <f>S105-P105</f>
        <v>-1222874.4320819993</v>
      </c>
      <c r="U105" s="14"/>
      <c r="V105" s="14"/>
    </row>
    <row r="106" spans="3:22" ht="37.5">
      <c r="C106" s="14"/>
      <c r="D106" s="15">
        <v>1</v>
      </c>
      <c r="E106" s="16">
        <v>1</v>
      </c>
      <c r="F106" s="22" t="s">
        <v>116</v>
      </c>
      <c r="G106" s="16">
        <v>1988</v>
      </c>
      <c r="H106" s="16" t="s">
        <v>37</v>
      </c>
      <c r="I106" s="16" t="s">
        <v>38</v>
      </c>
      <c r="J106" s="16">
        <v>3</v>
      </c>
      <c r="K106" s="21">
        <v>1999.1100000000001</v>
      </c>
      <c r="L106" s="21">
        <v>1004.61</v>
      </c>
      <c r="M106" s="35" t="s">
        <v>46</v>
      </c>
      <c r="N106" s="21">
        <f>Q106*K106</f>
        <v>310861.60500000004</v>
      </c>
      <c r="O106" s="32">
        <f>K106*R106</f>
        <v>29926.676700000004</v>
      </c>
      <c r="P106" s="32">
        <f t="shared" ref="P106:P129" si="7">N106+O106</f>
        <v>340788.28170000005</v>
      </c>
      <c r="Q106" s="32">
        <v>155.5</v>
      </c>
      <c r="R106" s="32">
        <v>14.97</v>
      </c>
      <c r="S106" s="30"/>
      <c r="T106" s="49"/>
      <c r="U106" s="14" t="s">
        <v>40</v>
      </c>
      <c r="V106" s="14" t="s">
        <v>41</v>
      </c>
    </row>
    <row r="107" spans="3:22" ht="37.5">
      <c r="C107" s="14"/>
      <c r="D107" s="15">
        <v>2</v>
      </c>
      <c r="E107" s="16">
        <v>2</v>
      </c>
      <c r="F107" s="22" t="s">
        <v>117</v>
      </c>
      <c r="G107" s="16">
        <v>1993</v>
      </c>
      <c r="H107" s="16" t="s">
        <v>37</v>
      </c>
      <c r="I107" s="16" t="s">
        <v>38</v>
      </c>
      <c r="J107" s="16">
        <v>3</v>
      </c>
      <c r="K107" s="21">
        <v>1834.58</v>
      </c>
      <c r="L107" s="21">
        <v>984.66</v>
      </c>
      <c r="M107" s="35" t="s">
        <v>46</v>
      </c>
      <c r="N107" s="21">
        <f>Q107*K107</f>
        <v>285277.19</v>
      </c>
      <c r="O107" s="32">
        <f>K107*R107</f>
        <v>27463.6626</v>
      </c>
      <c r="P107" s="32">
        <f t="shared" si="7"/>
        <v>312740.85259999998</v>
      </c>
      <c r="Q107" s="32">
        <v>155.5</v>
      </c>
      <c r="R107" s="32">
        <v>14.97</v>
      </c>
      <c r="S107" s="30"/>
      <c r="T107" s="49"/>
      <c r="U107" s="14" t="s">
        <v>40</v>
      </c>
      <c r="V107" s="14" t="s">
        <v>41</v>
      </c>
    </row>
    <row r="108" spans="3:22" ht="37.5">
      <c r="C108" s="14"/>
      <c r="D108" s="15">
        <v>3</v>
      </c>
      <c r="E108" s="16">
        <v>3</v>
      </c>
      <c r="F108" s="22" t="s">
        <v>118</v>
      </c>
      <c r="G108" s="16">
        <v>1976</v>
      </c>
      <c r="H108" s="16" t="s">
        <v>37</v>
      </c>
      <c r="I108" s="16" t="s">
        <v>38</v>
      </c>
      <c r="J108" s="16">
        <v>2</v>
      </c>
      <c r="K108" s="21">
        <v>1763.8400000000001</v>
      </c>
      <c r="L108" s="21">
        <v>1164.98</v>
      </c>
      <c r="M108" s="35" t="s">
        <v>46</v>
      </c>
      <c r="N108" s="21">
        <f>Q108*K108</f>
        <v>288828.80000000005</v>
      </c>
      <c r="O108" s="32">
        <f>K108*R108</f>
        <v>26810.368000000002</v>
      </c>
      <c r="P108" s="32">
        <f t="shared" si="7"/>
        <v>315639.16800000006</v>
      </c>
      <c r="Q108" s="32">
        <v>163.75</v>
      </c>
      <c r="R108" s="32">
        <v>15.2</v>
      </c>
      <c r="S108" s="30"/>
      <c r="T108" s="49"/>
      <c r="U108" s="14" t="s">
        <v>40</v>
      </c>
      <c r="V108" s="14" t="s">
        <v>41</v>
      </c>
    </row>
    <row r="109" spans="3:22" ht="37.5">
      <c r="C109" s="14"/>
      <c r="D109" s="15">
        <v>4</v>
      </c>
      <c r="E109" s="16">
        <v>4</v>
      </c>
      <c r="F109" s="22" t="s">
        <v>119</v>
      </c>
      <c r="G109" s="16">
        <v>1992</v>
      </c>
      <c r="H109" s="16" t="s">
        <v>37</v>
      </c>
      <c r="I109" s="16" t="s">
        <v>38</v>
      </c>
      <c r="J109" s="16">
        <v>3</v>
      </c>
      <c r="K109" s="21">
        <v>1960.7799999999997</v>
      </c>
      <c r="L109" s="21">
        <v>1288.1600000000001</v>
      </c>
      <c r="M109" s="35" t="s">
        <v>46</v>
      </c>
      <c r="N109" s="21">
        <f>Q109*K109</f>
        <v>353999.22119999991</v>
      </c>
      <c r="O109" s="32">
        <f>K109*R109</f>
        <v>32490.124599999996</v>
      </c>
      <c r="P109" s="32">
        <f t="shared" si="7"/>
        <v>386489.34579999989</v>
      </c>
      <c r="Q109" s="32">
        <v>180.54</v>
      </c>
      <c r="R109" s="32">
        <v>16.57</v>
      </c>
      <c r="S109" s="30"/>
      <c r="T109" s="49"/>
      <c r="U109" s="14" t="s">
        <v>40</v>
      </c>
      <c r="V109" s="14" t="s">
        <v>41</v>
      </c>
    </row>
    <row r="110" spans="3:22" ht="56.25" customHeight="1">
      <c r="C110" s="14"/>
      <c r="D110" s="15">
        <v>5</v>
      </c>
      <c r="E110" s="614">
        <v>5</v>
      </c>
      <c r="F110" s="625" t="s">
        <v>120</v>
      </c>
      <c r="G110" s="614">
        <v>1965</v>
      </c>
      <c r="H110" s="614" t="s">
        <v>37</v>
      </c>
      <c r="I110" s="614" t="s">
        <v>94</v>
      </c>
      <c r="J110" s="614">
        <v>2</v>
      </c>
      <c r="K110" s="621">
        <v>693.32</v>
      </c>
      <c r="L110" s="621">
        <v>359</v>
      </c>
      <c r="M110" s="35" t="s">
        <v>46</v>
      </c>
      <c r="N110" s="21">
        <f>Q110*K110</f>
        <v>113704.48000000001</v>
      </c>
      <c r="O110" s="32">
        <f>K110*R110</f>
        <v>10545.397200000001</v>
      </c>
      <c r="P110" s="32">
        <f t="shared" si="7"/>
        <v>124249.87720000002</v>
      </c>
      <c r="Q110" s="32">
        <v>164</v>
      </c>
      <c r="R110" s="32">
        <v>15.21</v>
      </c>
      <c r="S110" s="30"/>
      <c r="T110" s="49"/>
      <c r="U110" s="14" t="s">
        <v>40</v>
      </c>
      <c r="V110" s="14" t="s">
        <v>41</v>
      </c>
    </row>
    <row r="111" spans="3:22" ht="37.5">
      <c r="C111" s="14"/>
      <c r="D111" s="15">
        <v>6</v>
      </c>
      <c r="E111" s="616"/>
      <c r="F111" s="626"/>
      <c r="G111" s="616"/>
      <c r="H111" s="616"/>
      <c r="I111" s="616"/>
      <c r="J111" s="616"/>
      <c r="K111" s="622"/>
      <c r="L111" s="622"/>
      <c r="M111" s="35" t="s">
        <v>49</v>
      </c>
      <c r="N111" s="21">
        <f>Q111*K110</f>
        <v>296851.89120000001</v>
      </c>
      <c r="O111" s="32">
        <f>K110*R111</f>
        <v>12167.766000000001</v>
      </c>
      <c r="P111" s="32">
        <f t="shared" si="7"/>
        <v>309019.65720000002</v>
      </c>
      <c r="Q111" s="32">
        <v>428.16</v>
      </c>
      <c r="R111" s="32">
        <v>17.55</v>
      </c>
      <c r="S111" s="30"/>
      <c r="T111" s="49"/>
      <c r="U111" s="14" t="s">
        <v>40</v>
      </c>
      <c r="V111" s="14" t="s">
        <v>41</v>
      </c>
    </row>
    <row r="112" spans="3:22">
      <c r="C112" s="14"/>
      <c r="D112" s="15">
        <v>7</v>
      </c>
      <c r="E112" s="16">
        <v>6</v>
      </c>
      <c r="F112" s="22" t="s">
        <v>121</v>
      </c>
      <c r="G112" s="16">
        <v>1964</v>
      </c>
      <c r="H112" s="16"/>
      <c r="I112" s="16" t="s">
        <v>38</v>
      </c>
      <c r="J112" s="16">
        <v>2</v>
      </c>
      <c r="K112" s="21">
        <v>1549.15</v>
      </c>
      <c r="L112" s="21">
        <v>618.57000000000005</v>
      </c>
      <c r="M112" s="35" t="s">
        <v>108</v>
      </c>
      <c r="N112" s="21">
        <f>Q112*K112</f>
        <v>292572.46900000004</v>
      </c>
      <c r="O112" s="32">
        <f>K112*R112</f>
        <v>6258.5660000000007</v>
      </c>
      <c r="P112" s="32">
        <f t="shared" si="7"/>
        <v>298831.03500000003</v>
      </c>
      <c r="Q112" s="32">
        <v>188.86</v>
      </c>
      <c r="R112" s="32">
        <v>4.04</v>
      </c>
      <c r="S112" s="30"/>
      <c r="T112" s="49"/>
      <c r="U112" s="14" t="s">
        <v>40</v>
      </c>
      <c r="V112" s="14" t="s">
        <v>41</v>
      </c>
    </row>
    <row r="113" spans="3:22" ht="150" customHeight="1">
      <c r="C113" s="14"/>
      <c r="D113" s="15">
        <v>8</v>
      </c>
      <c r="E113" s="614">
        <v>7</v>
      </c>
      <c r="F113" s="625" t="s">
        <v>122</v>
      </c>
      <c r="G113" s="614">
        <v>1963</v>
      </c>
      <c r="H113" s="614" t="s">
        <v>37</v>
      </c>
      <c r="I113" s="614" t="s">
        <v>94</v>
      </c>
      <c r="J113" s="614">
        <v>2</v>
      </c>
      <c r="K113" s="621">
        <v>472.48769999999996</v>
      </c>
      <c r="L113" s="621">
        <v>254.69</v>
      </c>
      <c r="M113" s="35" t="s">
        <v>52</v>
      </c>
      <c r="N113" s="21">
        <f>Q113*K113</f>
        <v>508793.6548679999</v>
      </c>
      <c r="O113" s="32">
        <f>K113*R113</f>
        <v>18162.427187999998</v>
      </c>
      <c r="P113" s="32">
        <f t="shared" si="7"/>
        <v>526956.0820559999</v>
      </c>
      <c r="Q113" s="21">
        <v>1076.8399999999999</v>
      </c>
      <c r="R113" s="32">
        <v>38.44</v>
      </c>
      <c r="S113" s="30"/>
      <c r="T113" s="49"/>
      <c r="U113" s="14" t="s">
        <v>40</v>
      </c>
      <c r="V113" s="14" t="s">
        <v>41</v>
      </c>
    </row>
    <row r="114" spans="3:22">
      <c r="C114" s="14"/>
      <c r="D114" s="15">
        <v>9</v>
      </c>
      <c r="E114" s="615"/>
      <c r="F114" s="627"/>
      <c r="G114" s="615"/>
      <c r="H114" s="615"/>
      <c r="I114" s="615"/>
      <c r="J114" s="615"/>
      <c r="K114" s="628"/>
      <c r="L114" s="628"/>
      <c r="M114" s="35" t="s">
        <v>108</v>
      </c>
      <c r="N114" s="21">
        <f>Q114*K113</f>
        <v>312569.51305799995</v>
      </c>
      <c r="O114" s="32">
        <f>K113*R114</f>
        <v>6690.4258319999999</v>
      </c>
      <c r="P114" s="32">
        <f t="shared" si="7"/>
        <v>319259.93888999993</v>
      </c>
      <c r="Q114" s="21">
        <v>661.54</v>
      </c>
      <c r="R114" s="32">
        <v>14.16</v>
      </c>
      <c r="S114" s="30"/>
      <c r="T114" s="49"/>
      <c r="U114" s="14" t="s">
        <v>40</v>
      </c>
      <c r="V114" s="14" t="s">
        <v>41</v>
      </c>
    </row>
    <row r="115" spans="3:22" ht="37.5">
      <c r="C115" s="14"/>
      <c r="D115" s="15">
        <v>10</v>
      </c>
      <c r="E115" s="615"/>
      <c r="F115" s="627"/>
      <c r="G115" s="615"/>
      <c r="H115" s="615"/>
      <c r="I115" s="615"/>
      <c r="J115" s="615"/>
      <c r="K115" s="628"/>
      <c r="L115" s="628"/>
      <c r="M115" s="35" t="s">
        <v>46</v>
      </c>
      <c r="N115" s="21">
        <f>Q115*K113</f>
        <v>77525.781816000002</v>
      </c>
      <c r="O115" s="32">
        <f>K113*R115</f>
        <v>7186.5379169999997</v>
      </c>
      <c r="P115" s="32">
        <f t="shared" si="7"/>
        <v>84712.319732999997</v>
      </c>
      <c r="Q115" s="21">
        <v>164.08</v>
      </c>
      <c r="R115" s="32">
        <v>15.21</v>
      </c>
      <c r="S115" s="30"/>
      <c r="T115" s="49"/>
      <c r="U115" s="14" t="s">
        <v>40</v>
      </c>
      <c r="V115" s="14" t="s">
        <v>41</v>
      </c>
    </row>
    <row r="116" spans="3:22" ht="37.5">
      <c r="C116" s="14"/>
      <c r="D116" s="15">
        <v>11</v>
      </c>
      <c r="E116" s="615"/>
      <c r="F116" s="627"/>
      <c r="G116" s="615"/>
      <c r="H116" s="615"/>
      <c r="I116" s="615"/>
      <c r="J116" s="615"/>
      <c r="K116" s="628"/>
      <c r="L116" s="628"/>
      <c r="M116" s="35" t="s">
        <v>49</v>
      </c>
      <c r="N116" s="21">
        <f>Q116*K113</f>
        <v>202300.33363199999</v>
      </c>
      <c r="O116" s="32">
        <f>K113*R116</f>
        <v>8292.1591349999999</v>
      </c>
      <c r="P116" s="32">
        <f t="shared" si="7"/>
        <v>210592.49276699999</v>
      </c>
      <c r="Q116" s="21">
        <v>428.16</v>
      </c>
      <c r="R116" s="32">
        <v>17.55</v>
      </c>
      <c r="S116" s="30"/>
      <c r="T116" s="49"/>
      <c r="U116" s="14" t="s">
        <v>40</v>
      </c>
      <c r="V116" s="14" t="s">
        <v>41</v>
      </c>
    </row>
    <row r="117" spans="3:22" ht="56.25">
      <c r="C117" s="14"/>
      <c r="D117" s="15">
        <v>12</v>
      </c>
      <c r="E117" s="616"/>
      <c r="F117" s="626"/>
      <c r="G117" s="616"/>
      <c r="H117" s="616"/>
      <c r="I117" s="616"/>
      <c r="J117" s="616"/>
      <c r="K117" s="622"/>
      <c r="L117" s="622"/>
      <c r="M117" s="35" t="s">
        <v>39</v>
      </c>
      <c r="N117" s="21">
        <f>Q117*K113</f>
        <v>25485.986537999997</v>
      </c>
      <c r="O117" s="32">
        <f>K113*R117</f>
        <v>6491.980998</v>
      </c>
      <c r="P117" s="32">
        <f t="shared" si="7"/>
        <v>31977.967535999996</v>
      </c>
      <c r="Q117" s="21">
        <v>53.94</v>
      </c>
      <c r="R117" s="32">
        <v>13.74</v>
      </c>
      <c r="S117" s="30"/>
      <c r="T117" s="49"/>
      <c r="U117" s="14" t="s">
        <v>40</v>
      </c>
      <c r="V117" s="14" t="s">
        <v>41</v>
      </c>
    </row>
    <row r="118" spans="3:22" ht="56.25" customHeight="1">
      <c r="C118" s="14"/>
      <c r="D118" s="15">
        <v>13</v>
      </c>
      <c r="E118" s="614">
        <v>8</v>
      </c>
      <c r="F118" s="625" t="s">
        <v>123</v>
      </c>
      <c r="G118" s="614">
        <v>1962</v>
      </c>
      <c r="H118" s="614" t="s">
        <v>37</v>
      </c>
      <c r="I118" s="614" t="s">
        <v>60</v>
      </c>
      <c r="J118" s="614">
        <v>2</v>
      </c>
      <c r="K118" s="621">
        <v>475.28999999999996</v>
      </c>
      <c r="L118" s="621">
        <v>258.36</v>
      </c>
      <c r="M118" s="35" t="s">
        <v>52</v>
      </c>
      <c r="N118" s="21">
        <f>Q118*K118</f>
        <v>511811.28359999991</v>
      </c>
      <c r="O118" s="32">
        <f>K118*R118</f>
        <v>18270.147599999997</v>
      </c>
      <c r="P118" s="32">
        <f t="shared" si="7"/>
        <v>530081.43119999988</v>
      </c>
      <c r="Q118" s="21">
        <v>1076.8399999999999</v>
      </c>
      <c r="R118" s="32">
        <v>38.44</v>
      </c>
      <c r="S118" s="30"/>
      <c r="T118" s="49"/>
      <c r="U118" s="14" t="s">
        <v>40</v>
      </c>
      <c r="V118" s="14" t="s">
        <v>41</v>
      </c>
    </row>
    <row r="119" spans="3:22">
      <c r="C119" s="14"/>
      <c r="D119" s="15">
        <v>14</v>
      </c>
      <c r="E119" s="615"/>
      <c r="F119" s="627"/>
      <c r="G119" s="615"/>
      <c r="H119" s="615"/>
      <c r="I119" s="615"/>
      <c r="J119" s="615"/>
      <c r="K119" s="628"/>
      <c r="L119" s="628"/>
      <c r="M119" s="35" t="s">
        <v>108</v>
      </c>
      <c r="N119" s="21">
        <f>Q119*K118</f>
        <v>314423.34659999993</v>
      </c>
      <c r="O119" s="32">
        <f>K118*R119</f>
        <v>6730.1063999999997</v>
      </c>
      <c r="P119" s="32">
        <f t="shared" si="7"/>
        <v>321153.45299999992</v>
      </c>
      <c r="Q119" s="21">
        <v>661.54</v>
      </c>
      <c r="R119" s="32">
        <v>14.16</v>
      </c>
      <c r="S119" s="30"/>
      <c r="T119" s="49"/>
      <c r="U119" s="14" t="s">
        <v>40</v>
      </c>
      <c r="V119" s="14" t="s">
        <v>41</v>
      </c>
    </row>
    <row r="120" spans="3:22" ht="37.5">
      <c r="C120" s="14"/>
      <c r="D120" s="15">
        <v>15</v>
      </c>
      <c r="E120" s="615"/>
      <c r="F120" s="627"/>
      <c r="G120" s="615"/>
      <c r="H120" s="615"/>
      <c r="I120" s="615"/>
      <c r="J120" s="615"/>
      <c r="K120" s="628"/>
      <c r="L120" s="628"/>
      <c r="M120" s="35" t="s">
        <v>46</v>
      </c>
      <c r="N120" s="21">
        <f>Q120*K118</f>
        <v>77985.583199999994</v>
      </c>
      <c r="O120" s="32">
        <f>K118*R120</f>
        <v>7229.1608999999999</v>
      </c>
      <c r="P120" s="32">
        <f t="shared" si="7"/>
        <v>85214.744099999996</v>
      </c>
      <c r="Q120" s="21">
        <v>164.08</v>
      </c>
      <c r="R120" s="32">
        <v>15.21</v>
      </c>
      <c r="S120" s="30"/>
      <c r="T120" s="49"/>
      <c r="U120" s="14" t="s">
        <v>40</v>
      </c>
      <c r="V120" s="14" t="s">
        <v>41</v>
      </c>
    </row>
    <row r="121" spans="3:22" ht="37.5">
      <c r="C121" s="14"/>
      <c r="D121" s="15">
        <v>16</v>
      </c>
      <c r="E121" s="615"/>
      <c r="F121" s="627"/>
      <c r="G121" s="615"/>
      <c r="H121" s="615"/>
      <c r="I121" s="615"/>
      <c r="J121" s="615"/>
      <c r="K121" s="628"/>
      <c r="L121" s="628"/>
      <c r="M121" s="35" t="s">
        <v>49</v>
      </c>
      <c r="N121" s="21">
        <f>Q121*K118</f>
        <v>203500.16639999999</v>
      </c>
      <c r="O121" s="32">
        <f>K118*R121</f>
        <v>8341.3395</v>
      </c>
      <c r="P121" s="32">
        <f t="shared" si="7"/>
        <v>211841.50589999999</v>
      </c>
      <c r="Q121" s="21">
        <v>428.16</v>
      </c>
      <c r="R121" s="32">
        <v>17.55</v>
      </c>
      <c r="S121" s="30"/>
      <c r="T121" s="49"/>
      <c r="U121" s="14" t="s">
        <v>40</v>
      </c>
      <c r="V121" s="14" t="s">
        <v>41</v>
      </c>
    </row>
    <row r="122" spans="3:22" ht="56.25">
      <c r="C122" s="14"/>
      <c r="D122" s="15">
        <v>17</v>
      </c>
      <c r="E122" s="616"/>
      <c r="F122" s="626"/>
      <c r="G122" s="616"/>
      <c r="H122" s="616"/>
      <c r="I122" s="616"/>
      <c r="J122" s="616"/>
      <c r="K122" s="622"/>
      <c r="L122" s="622"/>
      <c r="M122" s="35" t="s">
        <v>39</v>
      </c>
      <c r="N122" s="21">
        <f>Q122*K118</f>
        <v>25637.142599999996</v>
      </c>
      <c r="O122" s="32">
        <f>K118*R122</f>
        <v>6530.4845999999998</v>
      </c>
      <c r="P122" s="32">
        <f t="shared" si="7"/>
        <v>32167.627199999995</v>
      </c>
      <c r="Q122" s="21">
        <v>53.94</v>
      </c>
      <c r="R122" s="32">
        <v>13.74</v>
      </c>
      <c r="S122" s="30"/>
      <c r="T122" s="49"/>
      <c r="U122" s="14" t="s">
        <v>40</v>
      </c>
      <c r="V122" s="14" t="s">
        <v>41</v>
      </c>
    </row>
    <row r="123" spans="3:22">
      <c r="C123" s="14"/>
      <c r="D123" s="15">
        <v>18</v>
      </c>
      <c r="E123" s="614">
        <v>9</v>
      </c>
      <c r="F123" s="625" t="s">
        <v>124</v>
      </c>
      <c r="G123" s="614">
        <v>1981</v>
      </c>
      <c r="H123" s="614" t="s">
        <v>37</v>
      </c>
      <c r="I123" s="614" t="s">
        <v>38</v>
      </c>
      <c r="J123" s="614">
        <v>3</v>
      </c>
      <c r="K123" s="621">
        <v>2032.97</v>
      </c>
      <c r="L123" s="621">
        <v>1071.49</v>
      </c>
      <c r="M123" s="35" t="s">
        <v>52</v>
      </c>
      <c r="N123" s="21">
        <f>Q123*K123</f>
        <v>2115467.9225999997</v>
      </c>
      <c r="O123" s="32">
        <f>K123*R123</f>
        <v>45274.241900000001</v>
      </c>
      <c r="P123" s="32">
        <f t="shared" si="7"/>
        <v>2160742.1644999995</v>
      </c>
      <c r="Q123" s="21">
        <v>1040.58</v>
      </c>
      <c r="R123" s="32">
        <v>22.27</v>
      </c>
      <c r="S123" s="30"/>
      <c r="T123" s="49"/>
      <c r="U123" s="14" t="s">
        <v>40</v>
      </c>
      <c r="V123" s="14" t="s">
        <v>41</v>
      </c>
    </row>
    <row r="124" spans="3:22" ht="37.5">
      <c r="C124" s="14"/>
      <c r="D124" s="15">
        <v>19</v>
      </c>
      <c r="E124" s="616"/>
      <c r="F124" s="626"/>
      <c r="G124" s="616"/>
      <c r="H124" s="616"/>
      <c r="I124" s="616"/>
      <c r="J124" s="616"/>
      <c r="K124" s="622"/>
      <c r="L124" s="622"/>
      <c r="M124" s="35" t="s">
        <v>46</v>
      </c>
      <c r="N124" s="21">
        <f>Q124*K123</f>
        <v>305860.33649999998</v>
      </c>
      <c r="O124" s="32">
        <f>K123*R124</f>
        <v>30413.231200000002</v>
      </c>
      <c r="P124" s="32">
        <f t="shared" si="7"/>
        <v>336273.56769999996</v>
      </c>
      <c r="Q124" s="21">
        <v>150.44999999999999</v>
      </c>
      <c r="R124" s="32">
        <v>14.96</v>
      </c>
      <c r="S124" s="30"/>
      <c r="T124" s="49"/>
      <c r="U124" s="14" t="s">
        <v>40</v>
      </c>
      <c r="V124" s="14" t="s">
        <v>41</v>
      </c>
    </row>
    <row r="125" spans="3:22" ht="37.5">
      <c r="C125" s="14"/>
      <c r="D125" s="15">
        <v>20</v>
      </c>
      <c r="E125" s="614">
        <v>10</v>
      </c>
      <c r="F125" s="625" t="s">
        <v>125</v>
      </c>
      <c r="G125" s="614">
        <v>1991</v>
      </c>
      <c r="H125" s="614" t="s">
        <v>37</v>
      </c>
      <c r="I125" s="614" t="s">
        <v>38</v>
      </c>
      <c r="J125" s="614">
        <v>3</v>
      </c>
      <c r="K125" s="621">
        <v>2124</v>
      </c>
      <c r="L125" s="621">
        <v>1085.5999999999999</v>
      </c>
      <c r="M125" s="35" t="s">
        <v>49</v>
      </c>
      <c r="N125" s="21">
        <f>Q125*K125</f>
        <v>870032.88</v>
      </c>
      <c r="O125" s="32">
        <f>K125*R125</f>
        <v>33856.559999999998</v>
      </c>
      <c r="P125" s="32">
        <f t="shared" si="7"/>
        <v>903889.44</v>
      </c>
      <c r="Q125" s="21">
        <v>409.62</v>
      </c>
      <c r="R125" s="32">
        <v>15.94</v>
      </c>
      <c r="S125" s="30"/>
      <c r="T125" s="49"/>
      <c r="U125" s="14" t="s">
        <v>40</v>
      </c>
      <c r="V125" s="14" t="s">
        <v>41</v>
      </c>
    </row>
    <row r="126" spans="3:22" ht="56.25">
      <c r="C126" s="14"/>
      <c r="D126" s="15">
        <v>21</v>
      </c>
      <c r="E126" s="615"/>
      <c r="F126" s="627"/>
      <c r="G126" s="615"/>
      <c r="H126" s="615"/>
      <c r="I126" s="615"/>
      <c r="J126" s="615"/>
      <c r="K126" s="628"/>
      <c r="L126" s="628"/>
      <c r="M126" s="35" t="s">
        <v>88</v>
      </c>
      <c r="N126" s="21">
        <f>Q126*K125</f>
        <v>293409.36</v>
      </c>
      <c r="O126" s="32">
        <f>K125*R126</f>
        <v>30224.52</v>
      </c>
      <c r="P126" s="32">
        <f t="shared" si="7"/>
        <v>323633.88</v>
      </c>
      <c r="Q126" s="21">
        <v>138.13999999999999</v>
      </c>
      <c r="R126" s="32">
        <v>14.23</v>
      </c>
      <c r="S126" s="30"/>
      <c r="T126" s="49"/>
      <c r="U126" s="14" t="s">
        <v>40</v>
      </c>
      <c r="V126" s="14" t="s">
        <v>41</v>
      </c>
    </row>
    <row r="127" spans="3:22" ht="56.25">
      <c r="C127" s="14"/>
      <c r="D127" s="15">
        <v>22</v>
      </c>
      <c r="E127" s="615"/>
      <c r="F127" s="627"/>
      <c r="G127" s="615"/>
      <c r="H127" s="615"/>
      <c r="I127" s="615"/>
      <c r="J127" s="615"/>
      <c r="K127" s="628"/>
      <c r="L127" s="628"/>
      <c r="M127" s="35" t="s">
        <v>42</v>
      </c>
      <c r="N127" s="21">
        <f>Q127*K125</f>
        <v>72555.839999999997</v>
      </c>
      <c r="O127" s="32">
        <f>K125*R127</f>
        <v>23300.280000000002</v>
      </c>
      <c r="P127" s="32">
        <f t="shared" si="7"/>
        <v>95856.12</v>
      </c>
      <c r="Q127" s="21">
        <v>34.159999999999997</v>
      </c>
      <c r="R127" s="32">
        <v>10.97</v>
      </c>
      <c r="S127" s="30"/>
      <c r="T127" s="49"/>
      <c r="U127" s="14" t="s">
        <v>40</v>
      </c>
      <c r="V127" s="14" t="s">
        <v>41</v>
      </c>
    </row>
    <row r="128" spans="3:22" ht="37.5">
      <c r="C128" s="14"/>
      <c r="D128" s="15">
        <v>23</v>
      </c>
      <c r="E128" s="615"/>
      <c r="F128" s="627"/>
      <c r="G128" s="615"/>
      <c r="H128" s="615"/>
      <c r="I128" s="615"/>
      <c r="J128" s="615"/>
      <c r="K128" s="628"/>
      <c r="L128" s="628"/>
      <c r="M128" s="35" t="s">
        <v>46</v>
      </c>
      <c r="N128" s="21">
        <f>Q128*K125</f>
        <v>319555.8</v>
      </c>
      <c r="O128" s="32">
        <f>K125*R128</f>
        <v>31775.040000000001</v>
      </c>
      <c r="P128" s="32">
        <f t="shared" si="7"/>
        <v>351330.83999999997</v>
      </c>
      <c r="Q128" s="21">
        <v>150.44999999999999</v>
      </c>
      <c r="R128" s="32">
        <v>14.96</v>
      </c>
      <c r="S128" s="30"/>
      <c r="T128" s="49"/>
      <c r="U128" s="14" t="s">
        <v>40</v>
      </c>
      <c r="V128" s="14" t="s">
        <v>41</v>
      </c>
    </row>
    <row r="129" spans="3:22" ht="56.25">
      <c r="C129" s="14"/>
      <c r="D129" s="15">
        <v>24</v>
      </c>
      <c r="E129" s="616"/>
      <c r="F129" s="626"/>
      <c r="G129" s="616"/>
      <c r="H129" s="616"/>
      <c r="I129" s="616"/>
      <c r="J129" s="616"/>
      <c r="K129" s="622"/>
      <c r="L129" s="622"/>
      <c r="M129" s="35" t="s">
        <v>39</v>
      </c>
      <c r="N129" s="21">
        <f>Q129*K125</f>
        <v>116628.84</v>
      </c>
      <c r="O129" s="32">
        <f>K125*R129</f>
        <v>26443.8</v>
      </c>
      <c r="P129" s="32">
        <f t="shared" si="7"/>
        <v>143072.63999999998</v>
      </c>
      <c r="Q129" s="21">
        <v>54.91</v>
      </c>
      <c r="R129" s="32">
        <v>12.45</v>
      </c>
      <c r="S129" s="30"/>
      <c r="T129" s="49"/>
      <c r="U129" s="14" t="s">
        <v>40</v>
      </c>
      <c r="V129" s="14" t="s">
        <v>41</v>
      </c>
    </row>
    <row r="130" spans="3:22">
      <c r="C130" s="14"/>
      <c r="D130" s="15"/>
      <c r="E130" s="16"/>
      <c r="F130" s="26" t="s">
        <v>126</v>
      </c>
      <c r="G130" s="16"/>
      <c r="H130" s="16"/>
      <c r="I130" s="16"/>
      <c r="J130" s="16"/>
      <c r="K130" s="27">
        <f>SUM(K131:K141)</f>
        <v>2922.26</v>
      </c>
      <c r="L130" s="31"/>
      <c r="M130" s="35"/>
      <c r="N130" s="27">
        <f>SUM(N131:N141)</f>
        <v>5446128.1946</v>
      </c>
      <c r="O130" s="31">
        <f>SUM(O131:O141)</f>
        <v>270906.88819999999</v>
      </c>
      <c r="P130" s="31">
        <f>SUM(P131:P141)</f>
        <v>5717035.0828000009</v>
      </c>
      <c r="Q130" s="31"/>
      <c r="R130" s="32"/>
      <c r="S130" s="30">
        <v>3959170</v>
      </c>
      <c r="T130" s="31">
        <f>S130-P130</f>
        <v>-1757865.0828000009</v>
      </c>
      <c r="U130" s="14"/>
      <c r="V130" s="14"/>
    </row>
    <row r="131" spans="3:22" ht="37.5">
      <c r="C131" s="14"/>
      <c r="D131" s="15">
        <v>1</v>
      </c>
      <c r="E131" s="614">
        <v>1</v>
      </c>
      <c r="F131" s="625" t="s">
        <v>127</v>
      </c>
      <c r="G131" s="614">
        <v>1988</v>
      </c>
      <c r="H131" s="614" t="s">
        <v>37</v>
      </c>
      <c r="I131" s="614" t="s">
        <v>67</v>
      </c>
      <c r="J131" s="614">
        <v>2</v>
      </c>
      <c r="K131" s="632">
        <v>969.34</v>
      </c>
      <c r="L131" s="593">
        <v>422.7</v>
      </c>
      <c r="M131" s="35" t="s">
        <v>46</v>
      </c>
      <c r="N131" s="341">
        <f>Q131*K131</f>
        <v>209009.09080000001</v>
      </c>
      <c r="O131" s="342">
        <f>K131*R131</f>
        <v>19706.682199999999</v>
      </c>
      <c r="P131" s="342">
        <f t="shared" ref="P131:P141" si="8">N131+O131</f>
        <v>228715.77300000002</v>
      </c>
      <c r="Q131" s="342">
        <v>215.62</v>
      </c>
      <c r="R131" s="342">
        <v>20.329999999999998</v>
      </c>
      <c r="S131" s="30"/>
      <c r="T131" s="24"/>
      <c r="U131" s="14" t="s">
        <v>40</v>
      </c>
      <c r="V131" s="14" t="s">
        <v>41</v>
      </c>
    </row>
    <row r="132" spans="3:22" ht="56.25">
      <c r="C132" s="14"/>
      <c r="D132" s="15">
        <v>2</v>
      </c>
      <c r="E132" s="615"/>
      <c r="F132" s="627"/>
      <c r="G132" s="615"/>
      <c r="H132" s="615"/>
      <c r="I132" s="615"/>
      <c r="J132" s="615"/>
      <c r="K132" s="634"/>
      <c r="L132" s="635"/>
      <c r="M132" s="35" t="s">
        <v>39</v>
      </c>
      <c r="N132" s="341">
        <f>Q132*K131</f>
        <v>52547.921399999999</v>
      </c>
      <c r="O132" s="342">
        <f>K131*R132</f>
        <v>20821.423200000001</v>
      </c>
      <c r="P132" s="342">
        <f t="shared" si="8"/>
        <v>73369.344599999997</v>
      </c>
      <c r="Q132" s="342">
        <v>54.21</v>
      </c>
      <c r="R132" s="342">
        <v>21.48</v>
      </c>
      <c r="S132" s="30"/>
      <c r="T132" s="24"/>
      <c r="U132" s="14" t="s">
        <v>40</v>
      </c>
      <c r="V132" s="14" t="s">
        <v>41</v>
      </c>
    </row>
    <row r="133" spans="3:22" ht="56.25">
      <c r="C133" s="14"/>
      <c r="D133" s="15">
        <v>3</v>
      </c>
      <c r="E133" s="615"/>
      <c r="F133" s="627"/>
      <c r="G133" s="615"/>
      <c r="H133" s="615"/>
      <c r="I133" s="615"/>
      <c r="J133" s="615"/>
      <c r="K133" s="634"/>
      <c r="L133" s="635"/>
      <c r="M133" s="35" t="s">
        <v>88</v>
      </c>
      <c r="N133" s="341">
        <f>Q133*K131</f>
        <v>136802.95420000001</v>
      </c>
      <c r="O133" s="342">
        <f>K131*R133</f>
        <v>15616.0674</v>
      </c>
      <c r="P133" s="342">
        <f t="shared" si="8"/>
        <v>152419.02160000001</v>
      </c>
      <c r="Q133" s="342">
        <v>141.13</v>
      </c>
      <c r="R133" s="342">
        <v>16.11</v>
      </c>
      <c r="S133" s="30"/>
      <c r="T133" s="24"/>
      <c r="U133" s="14" t="s">
        <v>40</v>
      </c>
      <c r="V133" s="14" t="s">
        <v>41</v>
      </c>
    </row>
    <row r="134" spans="3:22">
      <c r="C134" s="14"/>
      <c r="D134" s="15">
        <v>4</v>
      </c>
      <c r="E134" s="615"/>
      <c r="F134" s="627"/>
      <c r="G134" s="615"/>
      <c r="H134" s="615"/>
      <c r="I134" s="615"/>
      <c r="J134" s="615"/>
      <c r="K134" s="634"/>
      <c r="L134" s="635"/>
      <c r="M134" s="35" t="s">
        <v>52</v>
      </c>
      <c r="N134" s="341">
        <f>Q134*K131</f>
        <v>1454010</v>
      </c>
      <c r="O134" s="342">
        <f>K131*R134</f>
        <v>38986.854800000001</v>
      </c>
      <c r="P134" s="342">
        <f t="shared" si="8"/>
        <v>1492996.8548000001</v>
      </c>
      <c r="Q134" s="342">
        <v>1500</v>
      </c>
      <c r="R134" s="342">
        <v>40.22</v>
      </c>
      <c r="S134" s="30"/>
      <c r="T134" s="24"/>
      <c r="U134" s="14" t="s">
        <v>40</v>
      </c>
      <c r="V134" s="14" t="s">
        <v>41</v>
      </c>
    </row>
    <row r="135" spans="3:22" ht="56.25">
      <c r="C135" s="14"/>
      <c r="D135" s="15">
        <v>5</v>
      </c>
      <c r="E135" s="616"/>
      <c r="F135" s="626"/>
      <c r="G135" s="616"/>
      <c r="H135" s="616"/>
      <c r="I135" s="616"/>
      <c r="J135" s="616"/>
      <c r="K135" s="633"/>
      <c r="L135" s="594"/>
      <c r="M135" s="35" t="s">
        <v>42</v>
      </c>
      <c r="N135" s="341">
        <f>Q135*K131</f>
        <v>52547.921399999999</v>
      </c>
      <c r="O135" s="342">
        <f>K131*R135</f>
        <v>20821.423200000001</v>
      </c>
      <c r="P135" s="342">
        <f t="shared" si="8"/>
        <v>73369.344599999997</v>
      </c>
      <c r="Q135" s="342">
        <v>54.21</v>
      </c>
      <c r="R135" s="342">
        <v>21.48</v>
      </c>
      <c r="S135" s="30"/>
      <c r="T135" s="24"/>
      <c r="U135" s="14" t="s">
        <v>40</v>
      </c>
      <c r="V135" s="14" t="s">
        <v>41</v>
      </c>
    </row>
    <row r="136" spans="3:22" ht="37.5">
      <c r="C136" s="14"/>
      <c r="D136" s="15">
        <v>6</v>
      </c>
      <c r="E136" s="614">
        <v>2</v>
      </c>
      <c r="F136" s="625" t="s">
        <v>128</v>
      </c>
      <c r="G136" s="614">
        <v>1988</v>
      </c>
      <c r="H136" s="614" t="s">
        <v>37</v>
      </c>
      <c r="I136" s="614" t="s">
        <v>67</v>
      </c>
      <c r="J136" s="614">
        <v>2</v>
      </c>
      <c r="K136" s="632">
        <v>976.46</v>
      </c>
      <c r="L136" s="593">
        <v>422.7</v>
      </c>
      <c r="M136" s="35" t="s">
        <v>46</v>
      </c>
      <c r="N136" s="341">
        <f>Q136*K136</f>
        <v>210544.3052</v>
      </c>
      <c r="O136" s="342">
        <f>K136*R136</f>
        <v>19851.431799999998</v>
      </c>
      <c r="P136" s="342">
        <f t="shared" si="8"/>
        <v>230395.73699999999</v>
      </c>
      <c r="Q136" s="342">
        <v>215.62</v>
      </c>
      <c r="R136" s="342">
        <v>20.329999999999998</v>
      </c>
      <c r="S136" s="30"/>
      <c r="T136" s="24"/>
      <c r="U136" s="14" t="s">
        <v>40</v>
      </c>
      <c r="V136" s="14" t="s">
        <v>41</v>
      </c>
    </row>
    <row r="137" spans="3:22" ht="56.25">
      <c r="C137" s="14"/>
      <c r="D137" s="15">
        <v>7</v>
      </c>
      <c r="E137" s="615"/>
      <c r="F137" s="627"/>
      <c r="G137" s="615"/>
      <c r="H137" s="615"/>
      <c r="I137" s="615"/>
      <c r="J137" s="615"/>
      <c r="K137" s="634"/>
      <c r="L137" s="635"/>
      <c r="M137" s="35" t="s">
        <v>39</v>
      </c>
      <c r="N137" s="341">
        <f>Q137*K136</f>
        <v>52933.8966</v>
      </c>
      <c r="O137" s="342">
        <f>K136*R137</f>
        <v>20974.360800000002</v>
      </c>
      <c r="P137" s="342">
        <f t="shared" si="8"/>
        <v>73908.257400000002</v>
      </c>
      <c r="Q137" s="342">
        <v>54.21</v>
      </c>
      <c r="R137" s="342">
        <v>21.48</v>
      </c>
      <c r="S137" s="30"/>
      <c r="T137" s="24"/>
      <c r="U137" s="14" t="s">
        <v>40</v>
      </c>
      <c r="V137" s="14" t="s">
        <v>41</v>
      </c>
    </row>
    <row r="138" spans="3:22" ht="56.25">
      <c r="C138" s="14"/>
      <c r="D138" s="15">
        <v>8</v>
      </c>
      <c r="E138" s="615"/>
      <c r="F138" s="627"/>
      <c r="G138" s="615"/>
      <c r="H138" s="615"/>
      <c r="I138" s="615"/>
      <c r="J138" s="615"/>
      <c r="K138" s="634"/>
      <c r="L138" s="635"/>
      <c r="M138" s="35" t="s">
        <v>88</v>
      </c>
      <c r="N138" s="341">
        <f>Q138*K136</f>
        <v>137807.79980000001</v>
      </c>
      <c r="O138" s="342">
        <f>K136*R138</f>
        <v>15730.7706</v>
      </c>
      <c r="P138" s="342">
        <f t="shared" si="8"/>
        <v>153538.5704</v>
      </c>
      <c r="Q138" s="342">
        <v>141.13</v>
      </c>
      <c r="R138" s="342">
        <v>16.11</v>
      </c>
      <c r="S138" s="30"/>
      <c r="T138" s="24"/>
      <c r="U138" s="14" t="s">
        <v>40</v>
      </c>
      <c r="V138" s="14" t="s">
        <v>41</v>
      </c>
    </row>
    <row r="139" spans="3:22">
      <c r="C139" s="14"/>
      <c r="D139" s="15">
        <v>9</v>
      </c>
      <c r="E139" s="616"/>
      <c r="F139" s="626"/>
      <c r="G139" s="616"/>
      <c r="H139" s="616"/>
      <c r="I139" s="616"/>
      <c r="J139" s="616"/>
      <c r="K139" s="633"/>
      <c r="L139" s="594"/>
      <c r="M139" s="35" t="s">
        <v>52</v>
      </c>
      <c r="N139" s="341">
        <f>Q139*K136</f>
        <v>1464690</v>
      </c>
      <c r="O139" s="342">
        <f>K136*R139</f>
        <v>39273.2212</v>
      </c>
      <c r="P139" s="342">
        <f t="shared" si="8"/>
        <v>1503963.2212</v>
      </c>
      <c r="Q139" s="342">
        <v>1500</v>
      </c>
      <c r="R139" s="342">
        <v>40.22</v>
      </c>
      <c r="S139" s="30"/>
      <c r="T139" s="24"/>
      <c r="U139" s="14" t="s">
        <v>40</v>
      </c>
      <c r="V139" s="14" t="s">
        <v>41</v>
      </c>
    </row>
    <row r="140" spans="3:22" ht="37.5">
      <c r="C140" s="14"/>
      <c r="D140" s="15">
        <v>10</v>
      </c>
      <c r="E140" s="614">
        <v>3</v>
      </c>
      <c r="F140" s="625" t="s">
        <v>129</v>
      </c>
      <c r="G140" s="614">
        <v>1990</v>
      </c>
      <c r="H140" s="614" t="s">
        <v>37</v>
      </c>
      <c r="I140" s="614" t="s">
        <v>67</v>
      </c>
      <c r="J140" s="614">
        <v>2</v>
      </c>
      <c r="K140" s="632">
        <v>976.46</v>
      </c>
      <c r="L140" s="593">
        <v>422.7</v>
      </c>
      <c r="M140" s="35" t="s">
        <v>46</v>
      </c>
      <c r="N140" s="341">
        <f>Q140*K140</f>
        <v>210544.3052</v>
      </c>
      <c r="O140" s="342">
        <f>K140*R140</f>
        <v>19851.431799999998</v>
      </c>
      <c r="P140" s="342">
        <f t="shared" si="8"/>
        <v>230395.73699999999</v>
      </c>
      <c r="Q140" s="342">
        <v>215.62</v>
      </c>
      <c r="R140" s="342">
        <v>20.329999999999998</v>
      </c>
      <c r="S140" s="30"/>
      <c r="T140" s="24"/>
      <c r="U140" s="14" t="s">
        <v>40</v>
      </c>
      <c r="V140" s="14" t="s">
        <v>41</v>
      </c>
    </row>
    <row r="141" spans="3:22">
      <c r="C141" s="14"/>
      <c r="D141" s="15">
        <v>11</v>
      </c>
      <c r="E141" s="616"/>
      <c r="F141" s="626"/>
      <c r="G141" s="616"/>
      <c r="H141" s="616"/>
      <c r="I141" s="616"/>
      <c r="J141" s="616"/>
      <c r="K141" s="633"/>
      <c r="L141" s="594"/>
      <c r="M141" s="35" t="s">
        <v>52</v>
      </c>
      <c r="N141" s="341">
        <f>Q141*K140</f>
        <v>1464690</v>
      </c>
      <c r="O141" s="342">
        <f>K140*R141</f>
        <v>39273.2212</v>
      </c>
      <c r="P141" s="342">
        <f t="shared" si="8"/>
        <v>1503963.2212</v>
      </c>
      <c r="Q141" s="342">
        <v>1500</v>
      </c>
      <c r="R141" s="342">
        <v>40.22</v>
      </c>
      <c r="S141" s="30"/>
      <c r="T141" s="24"/>
      <c r="U141" s="14" t="s">
        <v>40</v>
      </c>
      <c r="V141" s="14" t="s">
        <v>41</v>
      </c>
    </row>
    <row r="142" spans="3:22">
      <c r="C142" s="14"/>
      <c r="D142" s="15"/>
      <c r="E142" s="16"/>
      <c r="F142" s="26" t="s">
        <v>130</v>
      </c>
      <c r="G142" s="16"/>
      <c r="H142" s="16"/>
      <c r="I142" s="16"/>
      <c r="J142" s="16"/>
      <c r="K142" s="27">
        <f>SUM(K143:K146)</f>
        <v>7518.4</v>
      </c>
      <c r="L142" s="31"/>
      <c r="M142" s="22"/>
      <c r="N142" s="27">
        <f>SUM(N143:N146)</f>
        <v>5384457.0139999995</v>
      </c>
      <c r="O142" s="31">
        <f>SUM(O143:O146)</f>
        <v>233926.34099999999</v>
      </c>
      <c r="P142" s="31">
        <f>SUM(P143:P146)</f>
        <v>5618383.3549999995</v>
      </c>
      <c r="Q142" s="31"/>
      <c r="R142" s="32"/>
      <c r="S142" s="30">
        <v>3859050</v>
      </c>
      <c r="T142" s="31">
        <f>S142-P142</f>
        <v>-1759333.3549999995</v>
      </c>
      <c r="U142" s="14"/>
      <c r="V142" s="14"/>
    </row>
    <row r="143" spans="3:22" ht="37.5">
      <c r="C143" s="14"/>
      <c r="D143" s="15">
        <v>1</v>
      </c>
      <c r="E143" s="614">
        <v>1</v>
      </c>
      <c r="F143" s="625" t="s">
        <v>131</v>
      </c>
      <c r="G143" s="614">
        <v>1993</v>
      </c>
      <c r="H143" s="614" t="s">
        <v>37</v>
      </c>
      <c r="I143" s="614" t="s">
        <v>87</v>
      </c>
      <c r="J143" s="614">
        <v>5</v>
      </c>
      <c r="K143" s="621">
        <v>3461.2999999999997</v>
      </c>
      <c r="L143" s="621">
        <v>2060.1</v>
      </c>
      <c r="M143" s="35" t="s">
        <v>46</v>
      </c>
      <c r="N143" s="21">
        <f>K143*Q143</f>
        <v>511614.75299999997</v>
      </c>
      <c r="O143" s="32">
        <f>K143*R143</f>
        <v>51607.982999999993</v>
      </c>
      <c r="P143" s="32">
        <f>N143+O143</f>
        <v>563222.73599999992</v>
      </c>
      <c r="Q143" s="32">
        <v>147.81</v>
      </c>
      <c r="R143" s="32">
        <v>14.91</v>
      </c>
      <c r="S143" s="30"/>
      <c r="T143" s="24"/>
      <c r="U143" s="14" t="s">
        <v>40</v>
      </c>
      <c r="V143" s="14" t="s">
        <v>41</v>
      </c>
    </row>
    <row r="144" spans="3:22" ht="56.25">
      <c r="C144" s="14"/>
      <c r="D144" s="15">
        <v>2</v>
      </c>
      <c r="E144" s="615"/>
      <c r="F144" s="627"/>
      <c r="G144" s="615"/>
      <c r="H144" s="615"/>
      <c r="I144" s="615"/>
      <c r="J144" s="615"/>
      <c r="K144" s="628"/>
      <c r="L144" s="628"/>
      <c r="M144" s="35" t="s">
        <v>39</v>
      </c>
      <c r="N144" s="21">
        <f>K143*Q144</f>
        <v>185214.16299999997</v>
      </c>
      <c r="O144" s="32">
        <f>R144*K143</f>
        <v>42989.345999999998</v>
      </c>
      <c r="P144" s="32">
        <f>N144+O144</f>
        <v>228203.50899999996</v>
      </c>
      <c r="Q144" s="32">
        <v>53.51</v>
      </c>
      <c r="R144" s="32">
        <v>12.42</v>
      </c>
      <c r="S144" s="30"/>
      <c r="T144" s="24"/>
      <c r="U144" s="14" t="s">
        <v>40</v>
      </c>
      <c r="V144" s="14" t="s">
        <v>41</v>
      </c>
    </row>
    <row r="145" spans="3:22" ht="56.25">
      <c r="C145" s="14"/>
      <c r="D145" s="15">
        <v>3</v>
      </c>
      <c r="E145" s="616"/>
      <c r="F145" s="626"/>
      <c r="G145" s="616"/>
      <c r="H145" s="616"/>
      <c r="I145" s="616"/>
      <c r="J145" s="616"/>
      <c r="K145" s="622"/>
      <c r="L145" s="622"/>
      <c r="M145" s="35" t="s">
        <v>88</v>
      </c>
      <c r="N145" s="21">
        <f>K143*Q145</f>
        <v>465890.97999999992</v>
      </c>
      <c r="O145" s="32">
        <f>R145*K143</f>
        <v>48977.394999999997</v>
      </c>
      <c r="P145" s="32">
        <f>N145+O145</f>
        <v>514868.37499999994</v>
      </c>
      <c r="Q145" s="32">
        <v>134.6</v>
      </c>
      <c r="R145" s="32">
        <v>14.15</v>
      </c>
      <c r="S145" s="30"/>
      <c r="T145" s="24"/>
      <c r="U145" s="14" t="s">
        <v>40</v>
      </c>
      <c r="V145" s="14" t="s">
        <v>41</v>
      </c>
    </row>
    <row r="146" spans="3:22" ht="37.5">
      <c r="C146" s="14"/>
      <c r="D146" s="15">
        <v>4</v>
      </c>
      <c r="E146" s="16">
        <v>2</v>
      </c>
      <c r="F146" s="22" t="s">
        <v>132</v>
      </c>
      <c r="G146" s="16">
        <v>1984</v>
      </c>
      <c r="H146" s="16" t="s">
        <v>37</v>
      </c>
      <c r="I146" s="16" t="s">
        <v>38</v>
      </c>
      <c r="J146" s="16">
        <v>3</v>
      </c>
      <c r="K146" s="21">
        <v>4057.1</v>
      </c>
      <c r="L146" s="21">
        <v>2129.1999999999998</v>
      </c>
      <c r="M146" s="35" t="s">
        <v>52</v>
      </c>
      <c r="N146" s="21">
        <f>K146*Q146</f>
        <v>4221737.1179999998</v>
      </c>
      <c r="O146" s="32">
        <f>K146*R146</f>
        <v>90351.616999999998</v>
      </c>
      <c r="P146" s="32">
        <f>N146+O146</f>
        <v>4312088.7349999994</v>
      </c>
      <c r="Q146" s="32">
        <v>1040.58</v>
      </c>
      <c r="R146" s="32">
        <v>22.27</v>
      </c>
      <c r="S146" s="30"/>
      <c r="T146" s="24"/>
      <c r="U146" s="14" t="s">
        <v>40</v>
      </c>
      <c r="V146" s="14" t="s">
        <v>41</v>
      </c>
    </row>
    <row r="147" spans="3:22">
      <c r="C147" s="14"/>
      <c r="D147" s="15"/>
      <c r="E147" s="16"/>
      <c r="F147" s="26" t="s">
        <v>133</v>
      </c>
      <c r="G147" s="16"/>
      <c r="H147" s="16"/>
      <c r="I147" s="16"/>
      <c r="J147" s="16"/>
      <c r="K147" s="27">
        <f>SUM(K148:K153)</f>
        <v>6773.3799999999992</v>
      </c>
      <c r="L147" s="31"/>
      <c r="M147" s="22"/>
      <c r="N147" s="27">
        <f>SUM(N148:N153)</f>
        <v>3941864.091</v>
      </c>
      <c r="O147" s="31">
        <f>SUM(O148:O153)</f>
        <v>165443.261</v>
      </c>
      <c r="P147" s="31">
        <f>SUM(P148:P153)</f>
        <v>4107307.352</v>
      </c>
      <c r="Q147" s="31"/>
      <c r="R147" s="32"/>
      <c r="S147" s="30">
        <v>5648370</v>
      </c>
      <c r="T147" s="31">
        <f>S147-P147</f>
        <v>1541062.648</v>
      </c>
      <c r="U147" s="14"/>
      <c r="V147" s="14"/>
    </row>
    <row r="148" spans="3:22" ht="37.5">
      <c r="C148" s="14"/>
      <c r="D148" s="15">
        <v>1</v>
      </c>
      <c r="E148" s="16">
        <v>1</v>
      </c>
      <c r="F148" s="22" t="s">
        <v>134</v>
      </c>
      <c r="G148" s="14" t="s">
        <v>135</v>
      </c>
      <c r="H148" s="16" t="s">
        <v>37</v>
      </c>
      <c r="I148" s="16" t="s">
        <v>67</v>
      </c>
      <c r="J148" s="16">
        <v>2</v>
      </c>
      <c r="K148" s="21">
        <v>923.16</v>
      </c>
      <c r="L148" s="21">
        <v>492.3</v>
      </c>
      <c r="M148" s="35" t="s">
        <v>46</v>
      </c>
      <c r="N148" s="21">
        <f>K148*Q148</f>
        <v>154629.29999999999</v>
      </c>
      <c r="O148" s="32">
        <f>K148*R148</f>
        <v>14087.4216</v>
      </c>
      <c r="P148" s="32">
        <f t="shared" ref="P148:P153" si="9">N148+O148</f>
        <v>168716.72159999999</v>
      </c>
      <c r="Q148" s="32">
        <v>167.5</v>
      </c>
      <c r="R148" s="32">
        <v>15.26</v>
      </c>
      <c r="S148" s="30"/>
      <c r="T148" s="24"/>
      <c r="U148" s="14" t="s">
        <v>40</v>
      </c>
      <c r="V148" s="14" t="s">
        <v>41</v>
      </c>
    </row>
    <row r="149" spans="3:22" ht="56.25">
      <c r="C149" s="14"/>
      <c r="D149" s="15">
        <v>2</v>
      </c>
      <c r="E149" s="16">
        <v>2</v>
      </c>
      <c r="F149" s="22" t="s">
        <v>136</v>
      </c>
      <c r="G149" s="14">
        <v>1959</v>
      </c>
      <c r="H149" s="16" t="s">
        <v>37</v>
      </c>
      <c r="I149" s="16" t="s">
        <v>137</v>
      </c>
      <c r="J149" s="16">
        <v>2</v>
      </c>
      <c r="K149" s="21">
        <v>724.5</v>
      </c>
      <c r="L149" s="21">
        <v>393.4</v>
      </c>
      <c r="M149" s="35" t="s">
        <v>52</v>
      </c>
      <c r="N149" s="21">
        <f>K149*Q149</f>
        <v>789335.505</v>
      </c>
      <c r="O149" s="32">
        <f>K149*R149</f>
        <v>27849.78</v>
      </c>
      <c r="P149" s="32">
        <f t="shared" si="9"/>
        <v>817185.28500000003</v>
      </c>
      <c r="Q149" s="32">
        <v>1089.49</v>
      </c>
      <c r="R149" s="32">
        <v>38.44</v>
      </c>
      <c r="S149" s="30"/>
      <c r="T149" s="24"/>
      <c r="U149" s="14" t="s">
        <v>40</v>
      </c>
      <c r="V149" s="14" t="s">
        <v>41</v>
      </c>
    </row>
    <row r="150" spans="3:22" ht="37.5">
      <c r="C150" s="14"/>
      <c r="D150" s="15">
        <v>3</v>
      </c>
      <c r="E150" s="16">
        <v>3</v>
      </c>
      <c r="F150" s="22" t="s">
        <v>138</v>
      </c>
      <c r="G150" s="14">
        <v>1956</v>
      </c>
      <c r="H150" s="16" t="s">
        <v>37</v>
      </c>
      <c r="I150" s="16" t="s">
        <v>38</v>
      </c>
      <c r="J150" s="16">
        <v>3</v>
      </c>
      <c r="K150" s="21">
        <v>1481.62</v>
      </c>
      <c r="L150" s="21">
        <v>718.8</v>
      </c>
      <c r="M150" s="35" t="s">
        <v>52</v>
      </c>
      <c r="N150" s="21">
        <f>K150*Q150</f>
        <v>1624374.0869999998</v>
      </c>
      <c r="O150" s="32">
        <f>K150*R150</f>
        <v>35366.269399999997</v>
      </c>
      <c r="P150" s="32">
        <f t="shared" si="9"/>
        <v>1659740.3563999999</v>
      </c>
      <c r="Q150" s="32">
        <v>1096.3499999999999</v>
      </c>
      <c r="R150" s="32">
        <v>23.87</v>
      </c>
      <c r="S150" s="30"/>
      <c r="T150" s="24"/>
      <c r="U150" s="14" t="s">
        <v>40</v>
      </c>
      <c r="V150" s="14" t="s">
        <v>41</v>
      </c>
    </row>
    <row r="151" spans="3:22" ht="37.5">
      <c r="C151" s="14"/>
      <c r="D151" s="15">
        <v>4</v>
      </c>
      <c r="E151" s="16">
        <v>4</v>
      </c>
      <c r="F151" s="22" t="s">
        <v>139</v>
      </c>
      <c r="G151" s="14">
        <v>1963</v>
      </c>
      <c r="H151" s="16" t="s">
        <v>37</v>
      </c>
      <c r="I151" s="16" t="s">
        <v>38</v>
      </c>
      <c r="J151" s="16">
        <v>2</v>
      </c>
      <c r="K151" s="21">
        <v>1818.5999999999997</v>
      </c>
      <c r="L151" s="21">
        <v>716.4</v>
      </c>
      <c r="M151" s="35" t="s">
        <v>46</v>
      </c>
      <c r="N151" s="21">
        <f>K151*Q151</f>
        <v>278864.12399999995</v>
      </c>
      <c r="O151" s="32">
        <f>K151*R151</f>
        <v>27642.719999999994</v>
      </c>
      <c r="P151" s="32">
        <f t="shared" si="9"/>
        <v>306506.84399999992</v>
      </c>
      <c r="Q151" s="32">
        <v>153.34</v>
      </c>
      <c r="R151" s="32">
        <v>15.2</v>
      </c>
      <c r="S151" s="30"/>
      <c r="T151" s="24"/>
      <c r="U151" s="14" t="s">
        <v>40</v>
      </c>
      <c r="V151" s="14" t="s">
        <v>41</v>
      </c>
    </row>
    <row r="152" spans="3:22" ht="37.5">
      <c r="C152" s="14"/>
      <c r="D152" s="15">
        <v>5</v>
      </c>
      <c r="E152" s="614">
        <v>5</v>
      </c>
      <c r="F152" s="625" t="s">
        <v>140</v>
      </c>
      <c r="G152" s="586">
        <v>1974</v>
      </c>
      <c r="H152" s="614" t="s">
        <v>37</v>
      </c>
      <c r="I152" s="614" t="s">
        <v>38</v>
      </c>
      <c r="J152" s="614">
        <v>2</v>
      </c>
      <c r="K152" s="632">
        <v>1825.5</v>
      </c>
      <c r="L152" s="621">
        <v>863.5</v>
      </c>
      <c r="M152" s="35" t="s">
        <v>46</v>
      </c>
      <c r="N152" s="21">
        <f>K152*Q152</f>
        <v>279922.17</v>
      </c>
      <c r="O152" s="32">
        <f>K152*R152</f>
        <v>27747.599999999999</v>
      </c>
      <c r="P152" s="32">
        <f t="shared" si="9"/>
        <v>307669.76999999996</v>
      </c>
      <c r="Q152" s="32">
        <v>153.34</v>
      </c>
      <c r="R152" s="32">
        <v>15.2</v>
      </c>
      <c r="S152" s="30"/>
      <c r="T152" s="24"/>
      <c r="U152" s="14" t="s">
        <v>40</v>
      </c>
      <c r="V152" s="14" t="s">
        <v>41</v>
      </c>
    </row>
    <row r="153" spans="3:22" ht="37.5">
      <c r="C153" s="14"/>
      <c r="D153" s="15">
        <v>6</v>
      </c>
      <c r="E153" s="616"/>
      <c r="F153" s="626"/>
      <c r="G153" s="587"/>
      <c r="H153" s="616"/>
      <c r="I153" s="616"/>
      <c r="J153" s="616"/>
      <c r="K153" s="633"/>
      <c r="L153" s="622"/>
      <c r="M153" s="35" t="s">
        <v>49</v>
      </c>
      <c r="N153" s="21">
        <f>K152*Q153</f>
        <v>814738.90500000003</v>
      </c>
      <c r="O153" s="32">
        <f>K152*R153</f>
        <v>32749.47</v>
      </c>
      <c r="P153" s="32">
        <f t="shared" si="9"/>
        <v>847488.375</v>
      </c>
      <c r="Q153" s="32">
        <v>446.31</v>
      </c>
      <c r="R153" s="32">
        <v>17.940000000000001</v>
      </c>
      <c r="S153" s="30"/>
      <c r="T153" s="24"/>
      <c r="U153" s="14" t="s">
        <v>40</v>
      </c>
      <c r="V153" s="14" t="s">
        <v>41</v>
      </c>
    </row>
    <row r="154" spans="3:22" ht="18" customHeight="1">
      <c r="C154" s="14"/>
      <c r="D154" s="15"/>
      <c r="E154" s="16"/>
      <c r="F154" s="26" t="s">
        <v>141</v>
      </c>
      <c r="G154" s="16"/>
      <c r="H154" s="16"/>
      <c r="I154" s="16"/>
      <c r="J154" s="16"/>
      <c r="K154" s="27">
        <f>SUM(K155:K170)</f>
        <v>5815.2300000000005</v>
      </c>
      <c r="L154" s="31"/>
      <c r="M154" s="22"/>
      <c r="N154" s="27">
        <f>SUM(N155:N170)</f>
        <v>7514453.6608000007</v>
      </c>
      <c r="O154" s="31">
        <f>SUM(O155:O170)</f>
        <v>388978.84579999995</v>
      </c>
      <c r="P154" s="31">
        <f>SUM(P155:P170)</f>
        <v>7903432.5066000018</v>
      </c>
      <c r="Q154" s="31"/>
      <c r="R154" s="32"/>
      <c r="S154" s="30">
        <v>3543470</v>
      </c>
      <c r="T154" s="31">
        <f>S154-P154</f>
        <v>-4359962.5066000018</v>
      </c>
      <c r="U154" s="14"/>
      <c r="V154" s="14"/>
    </row>
    <row r="155" spans="3:22" ht="56.25">
      <c r="C155" s="14"/>
      <c r="D155" s="15">
        <v>1</v>
      </c>
      <c r="E155" s="614">
        <v>1</v>
      </c>
      <c r="F155" s="625" t="s">
        <v>142</v>
      </c>
      <c r="G155" s="614">
        <v>1986</v>
      </c>
      <c r="H155" s="614" t="s">
        <v>37</v>
      </c>
      <c r="I155" s="614" t="s">
        <v>38</v>
      </c>
      <c r="J155" s="614">
        <v>2</v>
      </c>
      <c r="K155" s="621">
        <v>1270</v>
      </c>
      <c r="L155" s="621">
        <v>783.4</v>
      </c>
      <c r="M155" s="35" t="s">
        <v>88</v>
      </c>
      <c r="N155" s="21">
        <f>K155*Q155</f>
        <v>179641.5</v>
      </c>
      <c r="O155" s="32">
        <f>K155*R155</f>
        <v>19837.399999999998</v>
      </c>
      <c r="P155" s="32">
        <f t="shared" ref="P155:P170" si="10">N155+O155</f>
        <v>199478.9</v>
      </c>
      <c r="Q155" s="32">
        <v>141.44999999999999</v>
      </c>
      <c r="R155" s="32">
        <v>15.62</v>
      </c>
      <c r="S155" s="30"/>
      <c r="T155" s="24"/>
      <c r="U155" s="14" t="s">
        <v>40</v>
      </c>
      <c r="V155" s="14" t="s">
        <v>41</v>
      </c>
    </row>
    <row r="156" spans="3:22" ht="56.25">
      <c r="C156" s="14"/>
      <c r="D156" s="15">
        <v>2</v>
      </c>
      <c r="E156" s="615"/>
      <c r="F156" s="627"/>
      <c r="G156" s="615"/>
      <c r="H156" s="615"/>
      <c r="I156" s="615"/>
      <c r="J156" s="615"/>
      <c r="K156" s="628"/>
      <c r="L156" s="628"/>
      <c r="M156" s="35" t="s">
        <v>42</v>
      </c>
      <c r="N156" s="21">
        <f>K155*Q156</f>
        <v>44411.9</v>
      </c>
      <c r="O156" s="32">
        <f>R156*K155</f>
        <v>16929.099999999999</v>
      </c>
      <c r="P156" s="32">
        <f t="shared" si="10"/>
        <v>61341</v>
      </c>
      <c r="Q156" s="32">
        <v>34.97</v>
      </c>
      <c r="R156" s="32">
        <v>13.33</v>
      </c>
      <c r="S156" s="30"/>
      <c r="T156" s="24"/>
      <c r="U156" s="14" t="s">
        <v>40</v>
      </c>
      <c r="V156" s="14" t="s">
        <v>41</v>
      </c>
    </row>
    <row r="157" spans="3:22" ht="56.25">
      <c r="C157" s="14"/>
      <c r="D157" s="15">
        <v>3</v>
      </c>
      <c r="E157" s="615"/>
      <c r="F157" s="627"/>
      <c r="G157" s="615"/>
      <c r="H157" s="615"/>
      <c r="I157" s="615"/>
      <c r="J157" s="615"/>
      <c r="K157" s="628"/>
      <c r="L157" s="628"/>
      <c r="M157" s="35" t="s">
        <v>39</v>
      </c>
      <c r="N157" s="21">
        <f>K155*Q157</f>
        <v>71412.099999999991</v>
      </c>
      <c r="O157" s="32">
        <f>R157*K155</f>
        <v>17513.3</v>
      </c>
      <c r="P157" s="32">
        <f t="shared" si="10"/>
        <v>88925.4</v>
      </c>
      <c r="Q157" s="32">
        <v>56.23</v>
      </c>
      <c r="R157" s="32">
        <v>13.79</v>
      </c>
      <c r="S157" s="30"/>
      <c r="T157" s="24"/>
      <c r="U157" s="14" t="s">
        <v>40</v>
      </c>
      <c r="V157" s="14" t="s">
        <v>41</v>
      </c>
    </row>
    <row r="158" spans="3:22">
      <c r="C158" s="14"/>
      <c r="D158" s="15">
        <v>4</v>
      </c>
      <c r="E158" s="616"/>
      <c r="F158" s="626"/>
      <c r="G158" s="616"/>
      <c r="H158" s="616"/>
      <c r="I158" s="616"/>
      <c r="J158" s="616"/>
      <c r="K158" s="622"/>
      <c r="L158" s="622"/>
      <c r="M158" s="35" t="s">
        <v>52</v>
      </c>
      <c r="N158" s="21">
        <f>K155*Q158</f>
        <v>1425854.4000000001</v>
      </c>
      <c r="O158" s="32">
        <f>R158*K155</f>
        <v>49771.299999999996</v>
      </c>
      <c r="P158" s="32">
        <f t="shared" si="10"/>
        <v>1475625.7000000002</v>
      </c>
      <c r="Q158" s="32">
        <v>1122.72</v>
      </c>
      <c r="R158" s="32">
        <v>39.19</v>
      </c>
      <c r="S158" s="30"/>
      <c r="T158" s="24"/>
      <c r="U158" s="14" t="s">
        <v>40</v>
      </c>
      <c r="V158" s="14" t="s">
        <v>41</v>
      </c>
    </row>
    <row r="159" spans="3:22" ht="56.25">
      <c r="C159" s="14"/>
      <c r="D159" s="15">
        <v>5</v>
      </c>
      <c r="E159" s="614">
        <v>2</v>
      </c>
      <c r="F159" s="625" t="s">
        <v>143</v>
      </c>
      <c r="G159" s="614">
        <v>1985</v>
      </c>
      <c r="H159" s="614" t="s">
        <v>37</v>
      </c>
      <c r="I159" s="614" t="s">
        <v>38</v>
      </c>
      <c r="J159" s="614">
        <v>2</v>
      </c>
      <c r="K159" s="621">
        <v>1477.4</v>
      </c>
      <c r="L159" s="621">
        <v>867.8</v>
      </c>
      <c r="M159" s="35" t="s">
        <v>88</v>
      </c>
      <c r="N159" s="21">
        <f>K159*Q159</f>
        <v>208978.23</v>
      </c>
      <c r="O159" s="32">
        <f>K159*R159</f>
        <v>23076.988000000001</v>
      </c>
      <c r="P159" s="32">
        <f t="shared" si="10"/>
        <v>232055.21800000002</v>
      </c>
      <c r="Q159" s="32">
        <v>141.44999999999999</v>
      </c>
      <c r="R159" s="32">
        <v>15.62</v>
      </c>
      <c r="S159" s="30"/>
      <c r="T159" s="24"/>
      <c r="U159" s="14" t="s">
        <v>40</v>
      </c>
      <c r="V159" s="14" t="s">
        <v>41</v>
      </c>
    </row>
    <row r="160" spans="3:22" ht="56.25">
      <c r="C160" s="14"/>
      <c r="D160" s="15">
        <v>6</v>
      </c>
      <c r="E160" s="615"/>
      <c r="F160" s="627"/>
      <c r="G160" s="615"/>
      <c r="H160" s="615"/>
      <c r="I160" s="615"/>
      <c r="J160" s="615"/>
      <c r="K160" s="628"/>
      <c r="L160" s="628"/>
      <c r="M160" s="35" t="s">
        <v>42</v>
      </c>
      <c r="N160" s="21">
        <f>K159*Q160</f>
        <v>51664.678</v>
      </c>
      <c r="O160" s="32">
        <f>R160*K159</f>
        <v>19693.742000000002</v>
      </c>
      <c r="P160" s="32">
        <f t="shared" si="10"/>
        <v>71358.42</v>
      </c>
      <c r="Q160" s="32">
        <v>34.97</v>
      </c>
      <c r="R160" s="32">
        <v>13.33</v>
      </c>
      <c r="S160" s="30"/>
      <c r="T160" s="24"/>
      <c r="U160" s="14" t="s">
        <v>40</v>
      </c>
      <c r="V160" s="14" t="s">
        <v>41</v>
      </c>
    </row>
    <row r="161" spans="3:22" ht="56.25">
      <c r="C161" s="14"/>
      <c r="D161" s="15">
        <v>7</v>
      </c>
      <c r="E161" s="615"/>
      <c r="F161" s="627"/>
      <c r="G161" s="615"/>
      <c r="H161" s="615"/>
      <c r="I161" s="615"/>
      <c r="J161" s="615"/>
      <c r="K161" s="628"/>
      <c r="L161" s="628"/>
      <c r="M161" s="35" t="s">
        <v>39</v>
      </c>
      <c r="N161" s="21">
        <f>K159*Q161</f>
        <v>83074.202000000005</v>
      </c>
      <c r="O161" s="32">
        <f>R161*K159</f>
        <v>20373.346000000001</v>
      </c>
      <c r="P161" s="32">
        <f t="shared" si="10"/>
        <v>103447.54800000001</v>
      </c>
      <c r="Q161" s="32">
        <v>56.23</v>
      </c>
      <c r="R161" s="32">
        <v>13.79</v>
      </c>
      <c r="S161" s="30"/>
      <c r="T161" s="24"/>
      <c r="U161" s="14" t="s">
        <v>40</v>
      </c>
      <c r="V161" s="14" t="s">
        <v>41</v>
      </c>
    </row>
    <row r="162" spans="3:22">
      <c r="C162" s="14"/>
      <c r="D162" s="15">
        <v>8</v>
      </c>
      <c r="E162" s="616"/>
      <c r="F162" s="626"/>
      <c r="G162" s="616"/>
      <c r="H162" s="616"/>
      <c r="I162" s="616"/>
      <c r="J162" s="616"/>
      <c r="K162" s="622"/>
      <c r="L162" s="622"/>
      <c r="M162" s="35" t="s">
        <v>52</v>
      </c>
      <c r="N162" s="21">
        <f>K159*Q162</f>
        <v>1658706.5280000002</v>
      </c>
      <c r="O162" s="32">
        <f>R162*K159</f>
        <v>57899.305999999997</v>
      </c>
      <c r="P162" s="32">
        <f t="shared" si="10"/>
        <v>1716605.8340000003</v>
      </c>
      <c r="Q162" s="32">
        <v>1122.72</v>
      </c>
      <c r="R162" s="32">
        <v>39.19</v>
      </c>
      <c r="S162" s="30"/>
      <c r="T162" s="24"/>
      <c r="U162" s="14" t="s">
        <v>40</v>
      </c>
      <c r="V162" s="14" t="s">
        <v>41</v>
      </c>
    </row>
    <row r="163" spans="3:22" ht="37.5" customHeight="1">
      <c r="C163" s="14"/>
      <c r="D163" s="15">
        <v>9</v>
      </c>
      <c r="E163" s="614">
        <v>3</v>
      </c>
      <c r="F163" s="625" t="s">
        <v>144</v>
      </c>
      <c r="G163" s="614">
        <v>1990</v>
      </c>
      <c r="H163" s="614" t="s">
        <v>37</v>
      </c>
      <c r="I163" s="614" t="s">
        <v>38</v>
      </c>
      <c r="J163" s="614">
        <v>4</v>
      </c>
      <c r="K163" s="621">
        <v>1150.03</v>
      </c>
      <c r="L163" s="621">
        <v>764.1</v>
      </c>
      <c r="M163" s="35" t="s">
        <v>52</v>
      </c>
      <c r="N163" s="21">
        <f>K163*Q163</f>
        <v>1260835.3905</v>
      </c>
      <c r="O163" s="32">
        <f>K163*R163</f>
        <v>27451.216100000001</v>
      </c>
      <c r="P163" s="32">
        <f t="shared" si="10"/>
        <v>1288286.6066000001</v>
      </c>
      <c r="Q163" s="32">
        <v>1096.3499999999999</v>
      </c>
      <c r="R163" s="32">
        <v>23.87</v>
      </c>
      <c r="S163" s="30"/>
      <c r="T163" s="24"/>
      <c r="U163" s="14" t="s">
        <v>40</v>
      </c>
      <c r="V163" s="14" t="s">
        <v>41</v>
      </c>
    </row>
    <row r="164" spans="3:22" ht="37.5">
      <c r="C164" s="14"/>
      <c r="D164" s="15">
        <v>10</v>
      </c>
      <c r="E164" s="615"/>
      <c r="F164" s="627"/>
      <c r="G164" s="615"/>
      <c r="H164" s="615"/>
      <c r="I164" s="615"/>
      <c r="J164" s="615"/>
      <c r="K164" s="628"/>
      <c r="L164" s="628"/>
      <c r="M164" s="35" t="s">
        <v>46</v>
      </c>
      <c r="N164" s="21">
        <f>K163*Q164</f>
        <v>207626.41619999998</v>
      </c>
      <c r="O164" s="32">
        <f>R164*K163</f>
        <v>19055.997100000001</v>
      </c>
      <c r="P164" s="32">
        <f t="shared" si="10"/>
        <v>226682.41329999999</v>
      </c>
      <c r="Q164" s="32">
        <v>180.54</v>
      </c>
      <c r="R164" s="32">
        <v>16.57</v>
      </c>
      <c r="S164" s="30"/>
      <c r="T164" s="24"/>
      <c r="U164" s="14" t="s">
        <v>40</v>
      </c>
      <c r="V164" s="14" t="s">
        <v>41</v>
      </c>
    </row>
    <row r="165" spans="3:22" ht="56.25">
      <c r="C165" s="14"/>
      <c r="D165" s="15">
        <v>11</v>
      </c>
      <c r="E165" s="615"/>
      <c r="F165" s="627"/>
      <c r="G165" s="615"/>
      <c r="H165" s="615"/>
      <c r="I165" s="615"/>
      <c r="J165" s="615"/>
      <c r="K165" s="628"/>
      <c r="L165" s="628"/>
      <c r="M165" s="35" t="s">
        <v>42</v>
      </c>
      <c r="N165" s="21">
        <f>K163*Q165</f>
        <v>39285.024799999992</v>
      </c>
      <c r="O165" s="32">
        <f>R165*K163</f>
        <v>12615.829100000001</v>
      </c>
      <c r="P165" s="32">
        <f t="shared" si="10"/>
        <v>51900.853899999995</v>
      </c>
      <c r="Q165" s="32">
        <v>34.159999999999997</v>
      </c>
      <c r="R165" s="32">
        <v>10.97</v>
      </c>
      <c r="S165" s="30"/>
      <c r="T165" s="24"/>
      <c r="U165" s="14" t="s">
        <v>40</v>
      </c>
      <c r="V165" s="14" t="s">
        <v>41</v>
      </c>
    </row>
    <row r="166" spans="3:22" ht="56.25">
      <c r="C166" s="14"/>
      <c r="D166" s="15">
        <v>12</v>
      </c>
      <c r="E166" s="616"/>
      <c r="F166" s="626"/>
      <c r="G166" s="616"/>
      <c r="H166" s="616"/>
      <c r="I166" s="616"/>
      <c r="J166" s="616"/>
      <c r="K166" s="622"/>
      <c r="L166" s="622"/>
      <c r="M166" s="35" t="s">
        <v>39</v>
      </c>
      <c r="N166" s="21">
        <f>K163*Q166</f>
        <v>63148.147299999997</v>
      </c>
      <c r="O166" s="32">
        <f>R166*K163</f>
        <v>14317.8735</v>
      </c>
      <c r="P166" s="32">
        <f t="shared" si="10"/>
        <v>77466.020799999998</v>
      </c>
      <c r="Q166" s="32">
        <v>54.91</v>
      </c>
      <c r="R166" s="32">
        <v>12.45</v>
      </c>
      <c r="S166" s="30"/>
      <c r="T166" s="24"/>
      <c r="U166" s="14" t="s">
        <v>40</v>
      </c>
      <c r="V166" s="14" t="s">
        <v>41</v>
      </c>
    </row>
    <row r="167" spans="3:22" ht="56.25">
      <c r="C167" s="14"/>
      <c r="D167" s="15">
        <v>13</v>
      </c>
      <c r="E167" s="614">
        <v>4</v>
      </c>
      <c r="F167" s="625" t="s">
        <v>145</v>
      </c>
      <c r="G167" s="614">
        <v>1977</v>
      </c>
      <c r="H167" s="614" t="s">
        <v>37</v>
      </c>
      <c r="I167" s="614" t="s">
        <v>67</v>
      </c>
      <c r="J167" s="614">
        <v>2</v>
      </c>
      <c r="K167" s="621">
        <v>864.67000000000007</v>
      </c>
      <c r="L167" s="621">
        <v>498.7</v>
      </c>
      <c r="M167" s="35" t="s">
        <v>39</v>
      </c>
      <c r="N167" s="21">
        <f>K167*Q167</f>
        <v>46640.299800000001</v>
      </c>
      <c r="O167" s="32">
        <f>K167*R167</f>
        <v>10064.758800000001</v>
      </c>
      <c r="P167" s="32">
        <f t="shared" si="10"/>
        <v>56705.058600000004</v>
      </c>
      <c r="Q167" s="32">
        <v>53.94</v>
      </c>
      <c r="R167" s="32">
        <v>11.64</v>
      </c>
      <c r="S167" s="30"/>
      <c r="T167" s="24"/>
      <c r="U167" s="14" t="s">
        <v>40</v>
      </c>
      <c r="V167" s="14" t="s">
        <v>41</v>
      </c>
    </row>
    <row r="168" spans="3:22">
      <c r="C168" s="14"/>
      <c r="D168" s="15">
        <v>14</v>
      </c>
      <c r="E168" s="616"/>
      <c r="F168" s="626"/>
      <c r="G168" s="616"/>
      <c r="H168" s="616"/>
      <c r="I168" s="616"/>
      <c r="J168" s="616"/>
      <c r="K168" s="622"/>
      <c r="L168" s="622"/>
      <c r="M168" s="35" t="s">
        <v>52</v>
      </c>
      <c r="N168" s="21">
        <f>K167*Q168</f>
        <v>954197.93180000002</v>
      </c>
      <c r="O168" s="32">
        <f>R168*K167</f>
        <v>30713.078400000006</v>
      </c>
      <c r="P168" s="32">
        <f t="shared" si="10"/>
        <v>984911.01020000002</v>
      </c>
      <c r="Q168" s="32">
        <v>1103.54</v>
      </c>
      <c r="R168" s="32">
        <v>35.520000000000003</v>
      </c>
      <c r="S168" s="30"/>
      <c r="T168" s="24"/>
      <c r="U168" s="14" t="s">
        <v>40</v>
      </c>
      <c r="V168" s="14" t="s">
        <v>41</v>
      </c>
    </row>
    <row r="169" spans="3:22" ht="56.25">
      <c r="C169" s="14"/>
      <c r="D169" s="15">
        <v>15</v>
      </c>
      <c r="E169" s="614">
        <v>5</v>
      </c>
      <c r="F169" s="625" t="s">
        <v>146</v>
      </c>
      <c r="G169" s="614">
        <v>1984</v>
      </c>
      <c r="H169" s="614" t="s">
        <v>37</v>
      </c>
      <c r="I169" s="614" t="s">
        <v>67</v>
      </c>
      <c r="J169" s="614">
        <v>2</v>
      </c>
      <c r="K169" s="621">
        <v>1053.1299999999999</v>
      </c>
      <c r="L169" s="621">
        <v>586.20000000000005</v>
      </c>
      <c r="M169" s="35" t="s">
        <v>39</v>
      </c>
      <c r="N169" s="21">
        <f>K169*Q169</f>
        <v>56805.83219999999</v>
      </c>
      <c r="O169" s="32">
        <f>R169*K169</f>
        <v>12258.433199999999</v>
      </c>
      <c r="P169" s="32">
        <f t="shared" si="10"/>
        <v>69064.265399999989</v>
      </c>
      <c r="Q169" s="32">
        <v>53.94</v>
      </c>
      <c r="R169" s="32">
        <v>11.64</v>
      </c>
      <c r="S169" s="30"/>
      <c r="T169" s="24"/>
      <c r="U169" s="14" t="s">
        <v>40</v>
      </c>
      <c r="V169" s="14" t="s">
        <v>41</v>
      </c>
    </row>
    <row r="170" spans="3:22">
      <c r="C170" s="14"/>
      <c r="D170" s="15">
        <v>16</v>
      </c>
      <c r="E170" s="616"/>
      <c r="F170" s="626"/>
      <c r="G170" s="616"/>
      <c r="H170" s="616"/>
      <c r="I170" s="616"/>
      <c r="J170" s="616"/>
      <c r="K170" s="622"/>
      <c r="L170" s="622"/>
      <c r="M170" s="35" t="s">
        <v>52</v>
      </c>
      <c r="N170" s="21">
        <f>K169*Q170</f>
        <v>1162171.0801999997</v>
      </c>
      <c r="O170" s="32">
        <f>R170*K169</f>
        <v>37407.177600000003</v>
      </c>
      <c r="P170" s="32">
        <f t="shared" si="10"/>
        <v>1199578.2577999998</v>
      </c>
      <c r="Q170" s="32">
        <v>1103.54</v>
      </c>
      <c r="R170" s="32">
        <v>35.520000000000003</v>
      </c>
      <c r="S170" s="30"/>
      <c r="T170" s="24"/>
      <c r="U170" s="14" t="s">
        <v>40</v>
      </c>
      <c r="V170" s="14" t="s">
        <v>41</v>
      </c>
    </row>
    <row r="171" spans="3:22" s="50" customFormat="1" ht="21" customHeight="1">
      <c r="C171" s="14"/>
      <c r="D171" s="15"/>
      <c r="E171" s="16"/>
      <c r="F171" s="26" t="s">
        <v>147</v>
      </c>
      <c r="G171" s="16"/>
      <c r="H171" s="16"/>
      <c r="I171" s="16"/>
      <c r="J171" s="16"/>
      <c r="K171" s="27">
        <f>SUM(K172:K196)</f>
        <v>79761.465000000026</v>
      </c>
      <c r="L171" s="31"/>
      <c r="M171" s="22"/>
      <c r="N171" s="27">
        <f>SUM(N172:N196)</f>
        <v>15009025.93155</v>
      </c>
      <c r="O171" s="31">
        <f>SUM(O172:O196)</f>
        <v>1455474.4373999999</v>
      </c>
      <c r="P171" s="31">
        <f>SUM(P172:P196)</f>
        <v>16464500.36895</v>
      </c>
      <c r="Q171" s="32"/>
      <c r="R171" s="32"/>
      <c r="S171" s="30">
        <v>15136550</v>
      </c>
      <c r="T171" s="31">
        <f>S171-P171</f>
        <v>-1327950.36895</v>
      </c>
      <c r="U171" s="14"/>
      <c r="V171" s="14"/>
    </row>
    <row r="172" spans="3:22" s="50" customFormat="1" ht="37.5">
      <c r="C172" s="14"/>
      <c r="D172" s="15">
        <v>1</v>
      </c>
      <c r="E172" s="16">
        <v>1</v>
      </c>
      <c r="F172" s="22" t="s">
        <v>148</v>
      </c>
      <c r="G172" s="14">
        <v>1970</v>
      </c>
      <c r="H172" s="16" t="s">
        <v>37</v>
      </c>
      <c r="I172" s="14" t="s">
        <v>38</v>
      </c>
      <c r="J172" s="14">
        <v>5</v>
      </c>
      <c r="K172" s="21">
        <v>6313.9500000000007</v>
      </c>
      <c r="L172" s="51">
        <v>3732.62</v>
      </c>
      <c r="M172" s="35" t="s">
        <v>46</v>
      </c>
      <c r="N172" s="52">
        <f t="shared" ref="N172:N177" si="11">K172*Q172</f>
        <v>949933.77750000008</v>
      </c>
      <c r="O172" s="32">
        <f t="shared" ref="O172:O177" si="12">K172*R172</f>
        <v>94456.69200000001</v>
      </c>
      <c r="P172" s="32">
        <f t="shared" ref="P172:P196" si="13">N172+O172</f>
        <v>1044390.4695000001</v>
      </c>
      <c r="Q172" s="21">
        <v>150.44999999999999</v>
      </c>
      <c r="R172" s="32">
        <v>14.96</v>
      </c>
      <c r="S172" s="30"/>
      <c r="T172" s="49"/>
      <c r="U172" s="14" t="s">
        <v>40</v>
      </c>
      <c r="V172" s="14" t="s">
        <v>41</v>
      </c>
    </row>
    <row r="173" spans="3:22" s="50" customFormat="1" ht="37.5">
      <c r="C173" s="14"/>
      <c r="D173" s="15">
        <v>2</v>
      </c>
      <c r="E173" s="16">
        <v>2</v>
      </c>
      <c r="F173" s="22" t="s">
        <v>149</v>
      </c>
      <c r="G173" s="14">
        <v>1972</v>
      </c>
      <c r="H173" s="16" t="s">
        <v>37</v>
      </c>
      <c r="I173" s="14" t="s">
        <v>38</v>
      </c>
      <c r="J173" s="14">
        <v>5</v>
      </c>
      <c r="K173" s="21">
        <v>9639.2000000000007</v>
      </c>
      <c r="L173" s="51">
        <v>5762</v>
      </c>
      <c r="M173" s="35" t="s">
        <v>46</v>
      </c>
      <c r="N173" s="52">
        <f t="shared" si="11"/>
        <v>1450217.64</v>
      </c>
      <c r="O173" s="32">
        <f t="shared" si="12"/>
        <v>144202.43200000003</v>
      </c>
      <c r="P173" s="32">
        <f t="shared" si="13"/>
        <v>1594420.0719999999</v>
      </c>
      <c r="Q173" s="21">
        <v>150.44999999999999</v>
      </c>
      <c r="R173" s="32">
        <v>14.96</v>
      </c>
      <c r="S173" s="30"/>
      <c r="T173" s="49"/>
      <c r="U173" s="14" t="s">
        <v>40</v>
      </c>
      <c r="V173" s="14" t="s">
        <v>41</v>
      </c>
    </row>
    <row r="174" spans="3:22" s="50" customFormat="1" ht="37.5">
      <c r="C174" s="14"/>
      <c r="D174" s="15">
        <v>3</v>
      </c>
      <c r="E174" s="16">
        <v>3</v>
      </c>
      <c r="F174" s="22" t="s">
        <v>150</v>
      </c>
      <c r="G174" s="14">
        <v>1970</v>
      </c>
      <c r="H174" s="16" t="s">
        <v>37</v>
      </c>
      <c r="I174" s="14" t="s">
        <v>38</v>
      </c>
      <c r="J174" s="14">
        <v>5</v>
      </c>
      <c r="K174" s="21">
        <v>7021.5249999999996</v>
      </c>
      <c r="L174" s="51">
        <v>3872.33</v>
      </c>
      <c r="M174" s="35" t="s">
        <v>46</v>
      </c>
      <c r="N174" s="52">
        <f t="shared" si="11"/>
        <v>1056388.4362499998</v>
      </c>
      <c r="O174" s="32">
        <f t="shared" si="12"/>
        <v>105042.014</v>
      </c>
      <c r="P174" s="32">
        <f t="shared" si="13"/>
        <v>1161430.4502499998</v>
      </c>
      <c r="Q174" s="21">
        <v>150.44999999999999</v>
      </c>
      <c r="R174" s="32">
        <v>14.96</v>
      </c>
      <c r="S174" s="30"/>
      <c r="T174" s="49"/>
      <c r="U174" s="14" t="s">
        <v>40</v>
      </c>
      <c r="V174" s="14" t="s">
        <v>41</v>
      </c>
    </row>
    <row r="175" spans="3:22" s="50" customFormat="1" ht="37.5">
      <c r="C175" s="14"/>
      <c r="D175" s="15">
        <v>4</v>
      </c>
      <c r="E175" s="16">
        <v>4</v>
      </c>
      <c r="F175" s="22" t="s">
        <v>151</v>
      </c>
      <c r="G175" s="14">
        <v>1966</v>
      </c>
      <c r="H175" s="16" t="s">
        <v>37</v>
      </c>
      <c r="I175" s="14" t="s">
        <v>38</v>
      </c>
      <c r="J175" s="14">
        <v>3</v>
      </c>
      <c r="K175" s="21">
        <v>2533.1999999999998</v>
      </c>
      <c r="L175" s="53">
        <v>947</v>
      </c>
      <c r="M175" s="35" t="s">
        <v>46</v>
      </c>
      <c r="N175" s="52">
        <f t="shared" si="11"/>
        <v>381119.93999999994</v>
      </c>
      <c r="O175" s="32">
        <f t="shared" si="12"/>
        <v>37896.671999999999</v>
      </c>
      <c r="P175" s="32">
        <f t="shared" si="13"/>
        <v>419016.61199999996</v>
      </c>
      <c r="Q175" s="21">
        <v>150.44999999999999</v>
      </c>
      <c r="R175" s="32">
        <v>14.96</v>
      </c>
      <c r="S175" s="30"/>
      <c r="T175" s="49"/>
      <c r="U175" s="14" t="s">
        <v>40</v>
      </c>
      <c r="V175" s="14" t="s">
        <v>41</v>
      </c>
    </row>
    <row r="176" spans="3:22" s="50" customFormat="1" ht="37.5">
      <c r="C176" s="14"/>
      <c r="D176" s="15">
        <v>5</v>
      </c>
      <c r="E176" s="16">
        <v>5</v>
      </c>
      <c r="F176" s="22" t="s">
        <v>152</v>
      </c>
      <c r="G176" s="14">
        <v>1977</v>
      </c>
      <c r="H176" s="16" t="s">
        <v>37</v>
      </c>
      <c r="I176" s="16" t="s">
        <v>87</v>
      </c>
      <c r="J176" s="14">
        <v>5</v>
      </c>
      <c r="K176" s="21">
        <v>5127.9599999999991</v>
      </c>
      <c r="L176" s="51">
        <v>3314.4</v>
      </c>
      <c r="M176" s="35" t="s">
        <v>46</v>
      </c>
      <c r="N176" s="52">
        <f t="shared" si="11"/>
        <v>757963.7675999999</v>
      </c>
      <c r="O176" s="32">
        <f t="shared" si="12"/>
        <v>76457.883599999986</v>
      </c>
      <c r="P176" s="32">
        <f t="shared" si="13"/>
        <v>834421.65119999985</v>
      </c>
      <c r="Q176" s="21">
        <v>147.81</v>
      </c>
      <c r="R176" s="32">
        <v>14.91</v>
      </c>
      <c r="S176" s="30"/>
      <c r="T176" s="49"/>
      <c r="U176" s="32" t="s">
        <v>40</v>
      </c>
      <c r="V176" s="14" t="s">
        <v>41</v>
      </c>
    </row>
    <row r="177" spans="3:22" s="50" customFormat="1" ht="56.25">
      <c r="C177" s="14"/>
      <c r="D177" s="15">
        <v>6</v>
      </c>
      <c r="E177" s="614">
        <v>6</v>
      </c>
      <c r="F177" s="625" t="s">
        <v>153</v>
      </c>
      <c r="G177" s="614">
        <v>1976</v>
      </c>
      <c r="H177" s="614" t="s">
        <v>37</v>
      </c>
      <c r="I177" s="614" t="s">
        <v>87</v>
      </c>
      <c r="J177" s="614">
        <v>5</v>
      </c>
      <c r="K177" s="621">
        <v>5102.5</v>
      </c>
      <c r="L177" s="629">
        <v>3230</v>
      </c>
      <c r="M177" s="35" t="s">
        <v>42</v>
      </c>
      <c r="N177" s="21">
        <f t="shared" si="11"/>
        <v>169862.22500000001</v>
      </c>
      <c r="O177" s="32">
        <f t="shared" si="12"/>
        <v>55923.4</v>
      </c>
      <c r="P177" s="32">
        <f t="shared" si="13"/>
        <v>225785.625</v>
      </c>
      <c r="Q177" s="32">
        <v>33.29</v>
      </c>
      <c r="R177" s="32">
        <v>10.96</v>
      </c>
      <c r="S177" s="30"/>
      <c r="T177" s="49"/>
      <c r="U177" s="14" t="s">
        <v>40</v>
      </c>
      <c r="V177" s="14" t="s">
        <v>41</v>
      </c>
    </row>
    <row r="178" spans="3:22" s="50" customFormat="1" ht="56.25">
      <c r="C178" s="14"/>
      <c r="D178" s="15">
        <v>7</v>
      </c>
      <c r="E178" s="615"/>
      <c r="F178" s="627"/>
      <c r="G178" s="615"/>
      <c r="H178" s="615"/>
      <c r="I178" s="615"/>
      <c r="J178" s="615"/>
      <c r="K178" s="628"/>
      <c r="L178" s="630"/>
      <c r="M178" s="54" t="s">
        <v>39</v>
      </c>
      <c r="N178" s="52">
        <f>K177*Q178</f>
        <v>273034.77499999997</v>
      </c>
      <c r="O178" s="32">
        <f>R178*K177</f>
        <v>63373.05</v>
      </c>
      <c r="P178" s="32">
        <f t="shared" si="13"/>
        <v>336407.82499999995</v>
      </c>
      <c r="Q178" s="21">
        <v>53.51</v>
      </c>
      <c r="R178" s="32">
        <v>12.42</v>
      </c>
      <c r="S178" s="30"/>
      <c r="T178" s="49"/>
      <c r="U178" s="14" t="s">
        <v>40</v>
      </c>
      <c r="V178" s="14" t="s">
        <v>41</v>
      </c>
    </row>
    <row r="179" spans="3:22" s="50" customFormat="1">
      <c r="C179" s="14"/>
      <c r="D179" s="15">
        <v>8</v>
      </c>
      <c r="E179" s="615"/>
      <c r="F179" s="627"/>
      <c r="G179" s="615"/>
      <c r="H179" s="615"/>
      <c r="I179" s="615"/>
      <c r="J179" s="615"/>
      <c r="K179" s="628"/>
      <c r="L179" s="630"/>
      <c r="M179" s="22" t="s">
        <v>109</v>
      </c>
      <c r="N179" s="21">
        <f>K177*Q179</f>
        <v>195987.02499999999</v>
      </c>
      <c r="O179" s="32">
        <f>R179*K177</f>
        <v>4184.05</v>
      </c>
      <c r="P179" s="32">
        <f t="shared" si="13"/>
        <v>200171.07499999998</v>
      </c>
      <c r="Q179" s="32">
        <v>38.409999999999997</v>
      </c>
      <c r="R179" s="32">
        <v>0.82</v>
      </c>
      <c r="S179" s="30"/>
      <c r="T179" s="49"/>
      <c r="U179" s="14" t="s">
        <v>40</v>
      </c>
      <c r="V179" s="14" t="s">
        <v>41</v>
      </c>
    </row>
    <row r="180" spans="3:22" s="50" customFormat="1" ht="87" customHeight="1">
      <c r="C180" s="14"/>
      <c r="D180" s="15">
        <v>9</v>
      </c>
      <c r="E180" s="615"/>
      <c r="F180" s="627"/>
      <c r="G180" s="615"/>
      <c r="H180" s="615"/>
      <c r="I180" s="615"/>
      <c r="J180" s="615"/>
      <c r="K180" s="628"/>
      <c r="L180" s="630"/>
      <c r="M180" s="22" t="s">
        <v>110</v>
      </c>
      <c r="N180" s="21">
        <f>K177*Q180</f>
        <v>365083.875</v>
      </c>
      <c r="O180" s="32">
        <f>R180*K177</f>
        <v>16328</v>
      </c>
      <c r="P180" s="32">
        <f t="shared" si="13"/>
        <v>381411.875</v>
      </c>
      <c r="Q180" s="32">
        <v>71.55</v>
      </c>
      <c r="R180" s="32">
        <v>3.2</v>
      </c>
      <c r="S180" s="30"/>
      <c r="T180" s="49"/>
      <c r="U180" s="14" t="s">
        <v>40</v>
      </c>
      <c r="V180" s="14" t="s">
        <v>41</v>
      </c>
    </row>
    <row r="181" spans="3:22" s="50" customFormat="1" ht="37.5">
      <c r="C181" s="14"/>
      <c r="D181" s="15">
        <v>10</v>
      </c>
      <c r="E181" s="615"/>
      <c r="F181" s="627"/>
      <c r="G181" s="615"/>
      <c r="H181" s="615"/>
      <c r="I181" s="615"/>
      <c r="J181" s="615"/>
      <c r="K181" s="628"/>
      <c r="L181" s="630"/>
      <c r="M181" s="35" t="s">
        <v>46</v>
      </c>
      <c r="N181" s="52">
        <f>K177*Q181</f>
        <v>754200.52500000002</v>
      </c>
      <c r="O181" s="32">
        <f>R181*K177</f>
        <v>76078.274999999994</v>
      </c>
      <c r="P181" s="32">
        <f t="shared" si="13"/>
        <v>830278.8</v>
      </c>
      <c r="Q181" s="21">
        <v>147.81</v>
      </c>
      <c r="R181" s="32">
        <v>14.91</v>
      </c>
      <c r="S181" s="30"/>
      <c r="T181" s="49"/>
      <c r="U181" s="14" t="s">
        <v>40</v>
      </c>
      <c r="V181" s="14" t="s">
        <v>41</v>
      </c>
    </row>
    <row r="182" spans="3:22" s="50" customFormat="1" ht="56.25">
      <c r="C182" s="14"/>
      <c r="D182" s="15">
        <v>11</v>
      </c>
      <c r="E182" s="616"/>
      <c r="F182" s="626"/>
      <c r="G182" s="616"/>
      <c r="H182" s="616"/>
      <c r="I182" s="616"/>
      <c r="J182" s="616"/>
      <c r="K182" s="622"/>
      <c r="L182" s="631"/>
      <c r="M182" s="54" t="s">
        <v>88</v>
      </c>
      <c r="N182" s="52">
        <f>K177*Q182</f>
        <v>686796.5</v>
      </c>
      <c r="O182" s="32">
        <f>R182*K177</f>
        <v>72200.375</v>
      </c>
      <c r="P182" s="32">
        <f t="shared" si="13"/>
        <v>758996.875</v>
      </c>
      <c r="Q182" s="21">
        <v>134.6</v>
      </c>
      <c r="R182" s="32">
        <v>14.15</v>
      </c>
      <c r="S182" s="30"/>
      <c r="T182" s="49"/>
      <c r="U182" s="14" t="s">
        <v>40</v>
      </c>
      <c r="V182" s="14" t="s">
        <v>41</v>
      </c>
    </row>
    <row r="183" spans="3:22" s="50" customFormat="1" ht="37.5">
      <c r="C183" s="14"/>
      <c r="D183" s="15">
        <v>12</v>
      </c>
      <c r="E183" s="16">
        <v>7</v>
      </c>
      <c r="F183" s="22" t="s">
        <v>154</v>
      </c>
      <c r="G183" s="16">
        <v>1980</v>
      </c>
      <c r="H183" s="16" t="s">
        <v>37</v>
      </c>
      <c r="I183" s="16" t="s">
        <v>87</v>
      </c>
      <c r="J183" s="16">
        <v>4</v>
      </c>
      <c r="K183" s="21">
        <v>6413.3</v>
      </c>
      <c r="L183" s="52">
        <v>3859.4</v>
      </c>
      <c r="M183" s="35" t="s">
        <v>46</v>
      </c>
      <c r="N183" s="52">
        <f t="shared" ref="N183:N190" si="14">K183*Q183</f>
        <v>947949.87300000002</v>
      </c>
      <c r="O183" s="32">
        <f t="shared" ref="O183:O190" si="15">K183*R183</f>
        <v>95622.303</v>
      </c>
      <c r="P183" s="32">
        <f t="shared" si="13"/>
        <v>1043572.176</v>
      </c>
      <c r="Q183" s="21">
        <v>147.81</v>
      </c>
      <c r="R183" s="32">
        <v>14.91</v>
      </c>
      <c r="S183" s="30"/>
      <c r="T183" s="49"/>
      <c r="U183" s="14" t="s">
        <v>40</v>
      </c>
      <c r="V183" s="14" t="s">
        <v>41</v>
      </c>
    </row>
    <row r="184" spans="3:22" s="50" customFormat="1" ht="37.5">
      <c r="C184" s="14"/>
      <c r="D184" s="15">
        <v>13</v>
      </c>
      <c r="E184" s="16">
        <v>8</v>
      </c>
      <c r="F184" s="22" t="s">
        <v>155</v>
      </c>
      <c r="G184" s="16">
        <v>1981</v>
      </c>
      <c r="H184" s="16" t="s">
        <v>37</v>
      </c>
      <c r="I184" s="16" t="s">
        <v>87</v>
      </c>
      <c r="J184" s="16">
        <v>4</v>
      </c>
      <c r="K184" s="21">
        <v>6413.3</v>
      </c>
      <c r="L184" s="52">
        <v>3859.4</v>
      </c>
      <c r="M184" s="35" t="s">
        <v>46</v>
      </c>
      <c r="N184" s="52">
        <f t="shared" si="14"/>
        <v>947949.87300000002</v>
      </c>
      <c r="O184" s="32">
        <f t="shared" si="15"/>
        <v>95622.303</v>
      </c>
      <c r="P184" s="32">
        <f t="shared" si="13"/>
        <v>1043572.176</v>
      </c>
      <c r="Q184" s="21">
        <v>147.81</v>
      </c>
      <c r="R184" s="32">
        <v>14.91</v>
      </c>
      <c r="S184" s="30"/>
      <c r="T184" s="49"/>
      <c r="U184" s="14" t="s">
        <v>40</v>
      </c>
      <c r="V184" s="14" t="s">
        <v>41</v>
      </c>
    </row>
    <row r="185" spans="3:22" s="50" customFormat="1" ht="37.5">
      <c r="C185" s="14"/>
      <c r="D185" s="15">
        <v>14</v>
      </c>
      <c r="E185" s="16">
        <v>9</v>
      </c>
      <c r="F185" s="22" t="s">
        <v>156</v>
      </c>
      <c r="G185" s="16">
        <v>1986</v>
      </c>
      <c r="H185" s="16" t="s">
        <v>37</v>
      </c>
      <c r="I185" s="16" t="s">
        <v>87</v>
      </c>
      <c r="J185" s="16">
        <v>5</v>
      </c>
      <c r="K185" s="21">
        <v>7031.6</v>
      </c>
      <c r="L185" s="52">
        <v>4383.7</v>
      </c>
      <c r="M185" s="35" t="s">
        <v>46</v>
      </c>
      <c r="N185" s="52">
        <f t="shared" si="14"/>
        <v>1039340.7960000001</v>
      </c>
      <c r="O185" s="32">
        <f t="shared" si="15"/>
        <v>104841.156</v>
      </c>
      <c r="P185" s="32">
        <f t="shared" si="13"/>
        <v>1144181.952</v>
      </c>
      <c r="Q185" s="21">
        <v>147.81</v>
      </c>
      <c r="R185" s="32">
        <v>14.91</v>
      </c>
      <c r="S185" s="30"/>
      <c r="T185" s="49"/>
      <c r="U185" s="14" t="s">
        <v>40</v>
      </c>
      <c r="V185" s="14" t="s">
        <v>41</v>
      </c>
    </row>
    <row r="186" spans="3:22" s="50" customFormat="1" ht="37.5">
      <c r="C186" s="14"/>
      <c r="D186" s="15">
        <v>15</v>
      </c>
      <c r="E186" s="16">
        <v>10</v>
      </c>
      <c r="F186" s="22" t="s">
        <v>157</v>
      </c>
      <c r="G186" s="16">
        <v>1978</v>
      </c>
      <c r="H186" s="16" t="s">
        <v>37</v>
      </c>
      <c r="I186" s="16" t="s">
        <v>38</v>
      </c>
      <c r="J186" s="16">
        <v>5</v>
      </c>
      <c r="K186" s="21">
        <v>6309.1</v>
      </c>
      <c r="L186" s="52">
        <v>3769.3</v>
      </c>
      <c r="M186" s="35" t="s">
        <v>46</v>
      </c>
      <c r="N186" s="52">
        <f t="shared" si="14"/>
        <v>949204.09499999997</v>
      </c>
      <c r="O186" s="32">
        <f t="shared" si="15"/>
        <v>94384.136000000013</v>
      </c>
      <c r="P186" s="32">
        <f t="shared" si="13"/>
        <v>1043588.231</v>
      </c>
      <c r="Q186" s="21">
        <v>150.44999999999999</v>
      </c>
      <c r="R186" s="32">
        <v>14.96</v>
      </c>
      <c r="S186" s="30"/>
      <c r="T186" s="49"/>
      <c r="U186" s="14" t="s">
        <v>40</v>
      </c>
      <c r="V186" s="14" t="s">
        <v>41</v>
      </c>
    </row>
    <row r="187" spans="3:22" s="50" customFormat="1" ht="37.5">
      <c r="C187" s="14"/>
      <c r="D187" s="15">
        <v>16</v>
      </c>
      <c r="E187" s="16">
        <v>11</v>
      </c>
      <c r="F187" s="22" t="s">
        <v>158</v>
      </c>
      <c r="G187" s="16">
        <v>1979</v>
      </c>
      <c r="H187" s="16" t="s">
        <v>37</v>
      </c>
      <c r="I187" s="16" t="s">
        <v>38</v>
      </c>
      <c r="J187" s="16">
        <v>5</v>
      </c>
      <c r="K187" s="21">
        <v>9461.5</v>
      </c>
      <c r="L187" s="52">
        <v>5674.9</v>
      </c>
      <c r="M187" s="35" t="s">
        <v>46</v>
      </c>
      <c r="N187" s="52">
        <f t="shared" si="14"/>
        <v>1423482.6749999998</v>
      </c>
      <c r="O187" s="32">
        <f t="shared" si="15"/>
        <v>141544.04</v>
      </c>
      <c r="P187" s="32">
        <f t="shared" si="13"/>
        <v>1565026.7149999999</v>
      </c>
      <c r="Q187" s="21">
        <v>150.44999999999999</v>
      </c>
      <c r="R187" s="32">
        <v>14.96</v>
      </c>
      <c r="S187" s="30"/>
      <c r="T187" s="49"/>
      <c r="U187" s="14" t="s">
        <v>40</v>
      </c>
      <c r="V187" s="14" t="s">
        <v>41</v>
      </c>
    </row>
    <row r="188" spans="3:22" s="50" customFormat="1" ht="37.5">
      <c r="C188" s="14"/>
      <c r="D188" s="15">
        <v>17</v>
      </c>
      <c r="E188" s="16">
        <v>12</v>
      </c>
      <c r="F188" s="22" t="s">
        <v>159</v>
      </c>
      <c r="G188" s="14">
        <v>1970</v>
      </c>
      <c r="H188" s="16" t="s">
        <v>37</v>
      </c>
      <c r="I188" s="14" t="s">
        <v>38</v>
      </c>
      <c r="J188" s="14">
        <v>4</v>
      </c>
      <c r="K188" s="21">
        <v>3625</v>
      </c>
      <c r="L188" s="51">
        <v>2160.6</v>
      </c>
      <c r="M188" s="35" t="s">
        <v>46</v>
      </c>
      <c r="N188" s="52">
        <f t="shared" si="14"/>
        <v>545381.25</v>
      </c>
      <c r="O188" s="32">
        <f t="shared" si="15"/>
        <v>54230</v>
      </c>
      <c r="P188" s="32">
        <f t="shared" si="13"/>
        <v>599611.25</v>
      </c>
      <c r="Q188" s="21">
        <v>150.44999999999999</v>
      </c>
      <c r="R188" s="32">
        <v>14.96</v>
      </c>
      <c r="S188" s="30"/>
      <c r="T188" s="49"/>
      <c r="U188" s="14" t="s">
        <v>40</v>
      </c>
      <c r="V188" s="14" t="s">
        <v>41</v>
      </c>
    </row>
    <row r="189" spans="3:22" s="50" customFormat="1" ht="56.25">
      <c r="C189" s="14"/>
      <c r="D189" s="15">
        <v>18</v>
      </c>
      <c r="E189" s="16">
        <v>13</v>
      </c>
      <c r="F189" s="22" t="s">
        <v>160</v>
      </c>
      <c r="G189" s="16">
        <v>1958</v>
      </c>
      <c r="H189" s="16" t="s">
        <v>37</v>
      </c>
      <c r="I189" s="16" t="s">
        <v>60</v>
      </c>
      <c r="J189" s="16">
        <v>2</v>
      </c>
      <c r="K189" s="21">
        <v>813.56999999999994</v>
      </c>
      <c r="L189" s="21">
        <v>479.67</v>
      </c>
      <c r="M189" s="54" t="s">
        <v>39</v>
      </c>
      <c r="N189" s="52">
        <f t="shared" si="14"/>
        <v>43883.965799999998</v>
      </c>
      <c r="O189" s="32">
        <f t="shared" si="15"/>
        <v>11178.451799999999</v>
      </c>
      <c r="P189" s="32">
        <f t="shared" si="13"/>
        <v>55062.417600000001</v>
      </c>
      <c r="Q189" s="32">
        <v>53.94</v>
      </c>
      <c r="R189" s="32">
        <v>13.74</v>
      </c>
      <c r="S189" s="30"/>
      <c r="T189" s="49"/>
      <c r="U189" s="14" t="s">
        <v>40</v>
      </c>
      <c r="V189" s="14" t="s">
        <v>41</v>
      </c>
    </row>
    <row r="190" spans="3:22" s="50" customFormat="1" ht="56.25" customHeight="1">
      <c r="C190" s="14"/>
      <c r="D190" s="15">
        <v>19</v>
      </c>
      <c r="E190" s="614">
        <v>14</v>
      </c>
      <c r="F190" s="625" t="s">
        <v>161</v>
      </c>
      <c r="G190" s="614">
        <v>1958</v>
      </c>
      <c r="H190" s="614" t="s">
        <v>37</v>
      </c>
      <c r="I190" s="614" t="s">
        <v>94</v>
      </c>
      <c r="J190" s="614">
        <v>2</v>
      </c>
      <c r="K190" s="621">
        <v>823.3599999999999</v>
      </c>
      <c r="L190" s="21">
        <v>457.06</v>
      </c>
      <c r="M190" s="35" t="s">
        <v>52</v>
      </c>
      <c r="N190" s="52">
        <f t="shared" si="14"/>
        <v>897042.48639999994</v>
      </c>
      <c r="O190" s="32">
        <f t="shared" si="15"/>
        <v>31649.958399999996</v>
      </c>
      <c r="P190" s="32">
        <f t="shared" si="13"/>
        <v>928692.44479999994</v>
      </c>
      <c r="Q190" s="21">
        <v>1089.49</v>
      </c>
      <c r="R190" s="32">
        <v>38.44</v>
      </c>
      <c r="S190" s="30"/>
      <c r="T190" s="49"/>
      <c r="U190" s="14" t="s">
        <v>40</v>
      </c>
      <c r="V190" s="14" t="s">
        <v>41</v>
      </c>
    </row>
    <row r="191" spans="3:22" s="50" customFormat="1" ht="37.5">
      <c r="C191" s="14"/>
      <c r="D191" s="15">
        <v>20</v>
      </c>
      <c r="E191" s="616"/>
      <c r="F191" s="626"/>
      <c r="G191" s="616"/>
      <c r="H191" s="616"/>
      <c r="I191" s="616"/>
      <c r="J191" s="616"/>
      <c r="K191" s="622"/>
      <c r="L191" s="21"/>
      <c r="M191" s="35" t="s">
        <v>46</v>
      </c>
      <c r="N191" s="52">
        <f>K190*Q191</f>
        <v>135031.03999999998</v>
      </c>
      <c r="O191" s="32">
        <f>R191*K190</f>
        <v>12523.3056</v>
      </c>
      <c r="P191" s="32">
        <f t="shared" si="13"/>
        <v>147554.34559999997</v>
      </c>
      <c r="Q191" s="32">
        <v>164</v>
      </c>
      <c r="R191" s="32">
        <v>15.21</v>
      </c>
      <c r="S191" s="30"/>
      <c r="T191" s="49"/>
      <c r="U191" s="14" t="s">
        <v>40</v>
      </c>
      <c r="V191" s="14" t="s">
        <v>41</v>
      </c>
    </row>
    <row r="192" spans="3:22" s="50" customFormat="1" ht="56.25">
      <c r="C192" s="14"/>
      <c r="D192" s="15">
        <v>21</v>
      </c>
      <c r="E192" s="16">
        <v>15</v>
      </c>
      <c r="F192" s="22" t="s">
        <v>162</v>
      </c>
      <c r="G192" s="16">
        <v>1958</v>
      </c>
      <c r="H192" s="16" t="s">
        <v>37</v>
      </c>
      <c r="I192" s="16" t="s">
        <v>94</v>
      </c>
      <c r="J192" s="16">
        <v>2</v>
      </c>
      <c r="K192" s="21">
        <v>865.09999999999991</v>
      </c>
      <c r="L192" s="21">
        <v>483.7</v>
      </c>
      <c r="M192" s="54" t="s">
        <v>39</v>
      </c>
      <c r="N192" s="52">
        <f>K192*Q192</f>
        <v>46663.493999999992</v>
      </c>
      <c r="O192" s="32">
        <f>K192*R192</f>
        <v>11886.473999999998</v>
      </c>
      <c r="P192" s="32">
        <f t="shared" si="13"/>
        <v>58549.967999999993</v>
      </c>
      <c r="Q192" s="32">
        <v>53.94</v>
      </c>
      <c r="R192" s="32">
        <v>13.74</v>
      </c>
      <c r="S192" s="30"/>
      <c r="T192" s="49"/>
      <c r="U192" s="14" t="s">
        <v>40</v>
      </c>
      <c r="V192" s="14" t="s">
        <v>41</v>
      </c>
    </row>
    <row r="193" spans="2:22" s="50" customFormat="1" ht="56.25">
      <c r="C193" s="14"/>
      <c r="D193" s="15">
        <v>22</v>
      </c>
      <c r="E193" s="16">
        <v>16</v>
      </c>
      <c r="F193" s="22" t="s">
        <v>163</v>
      </c>
      <c r="G193" s="16">
        <v>1983</v>
      </c>
      <c r="H193" s="16" t="s">
        <v>37</v>
      </c>
      <c r="I193" s="16" t="s">
        <v>38</v>
      </c>
      <c r="J193" s="16">
        <v>2</v>
      </c>
      <c r="K193" s="21">
        <v>724.30000000000007</v>
      </c>
      <c r="L193" s="21">
        <v>412</v>
      </c>
      <c r="M193" s="54" t="s">
        <v>39</v>
      </c>
      <c r="N193" s="52">
        <f>K193*Q193</f>
        <v>40727.389000000003</v>
      </c>
      <c r="O193" s="32">
        <f>K193*R193</f>
        <v>9988.0969999999998</v>
      </c>
      <c r="P193" s="32">
        <f t="shared" si="13"/>
        <v>50715.486000000004</v>
      </c>
      <c r="Q193" s="32">
        <v>56.23</v>
      </c>
      <c r="R193" s="32">
        <v>13.79</v>
      </c>
      <c r="S193" s="30"/>
      <c r="T193" s="49"/>
      <c r="U193" s="14" t="s">
        <v>40</v>
      </c>
      <c r="V193" s="14" t="s">
        <v>41</v>
      </c>
    </row>
    <row r="194" spans="2:22" s="50" customFormat="1" ht="37.5" customHeight="1">
      <c r="C194" s="14"/>
      <c r="D194" s="15">
        <v>23</v>
      </c>
      <c r="E194" s="614">
        <v>17</v>
      </c>
      <c r="F194" s="625" t="s">
        <v>164</v>
      </c>
      <c r="G194" s="614">
        <v>1986</v>
      </c>
      <c r="H194" s="614" t="s">
        <v>37</v>
      </c>
      <c r="I194" s="614" t="s">
        <v>38</v>
      </c>
      <c r="J194" s="614">
        <v>2</v>
      </c>
      <c r="K194" s="621">
        <v>695.9</v>
      </c>
      <c r="L194" s="621">
        <v>401.5</v>
      </c>
      <c r="M194" s="35" t="s">
        <v>52</v>
      </c>
      <c r="N194" s="52">
        <f>K194*Q194</f>
        <v>790194.45</v>
      </c>
      <c r="O194" s="32">
        <v>23602.18</v>
      </c>
      <c r="P194" s="32">
        <f t="shared" si="13"/>
        <v>813796.63</v>
      </c>
      <c r="Q194" s="32">
        <v>1135.5</v>
      </c>
      <c r="R194" s="32">
        <v>39.19</v>
      </c>
      <c r="S194" s="30"/>
      <c r="T194" s="49"/>
      <c r="U194" s="14" t="s">
        <v>40</v>
      </c>
      <c r="V194" s="14" t="s">
        <v>41</v>
      </c>
    </row>
    <row r="195" spans="2:22" s="50" customFormat="1" ht="37.5">
      <c r="C195" s="14"/>
      <c r="D195" s="15">
        <v>24</v>
      </c>
      <c r="E195" s="616"/>
      <c r="F195" s="626"/>
      <c r="G195" s="616"/>
      <c r="H195" s="616"/>
      <c r="I195" s="616"/>
      <c r="J195" s="616"/>
      <c r="K195" s="622"/>
      <c r="L195" s="622"/>
      <c r="M195" s="35" t="s">
        <v>46</v>
      </c>
      <c r="N195" s="21">
        <f>K194*Q195</f>
        <v>113953.625</v>
      </c>
      <c r="O195" s="32">
        <f>R195*K194</f>
        <v>10577.679999999998</v>
      </c>
      <c r="P195" s="32">
        <f t="shared" si="13"/>
        <v>124531.30499999999</v>
      </c>
      <c r="Q195" s="32">
        <v>163.75</v>
      </c>
      <c r="R195" s="32">
        <v>15.2</v>
      </c>
      <c r="S195" s="30"/>
      <c r="T195" s="49"/>
      <c r="U195" s="14" t="s">
        <v>40</v>
      </c>
      <c r="V195" s="14" t="s">
        <v>41</v>
      </c>
    </row>
    <row r="196" spans="2:22" s="50" customFormat="1" ht="56.25">
      <c r="C196" s="14"/>
      <c r="D196" s="15">
        <v>25</v>
      </c>
      <c r="E196" s="16">
        <v>18</v>
      </c>
      <c r="F196" s="22" t="s">
        <v>165</v>
      </c>
      <c r="G196" s="16">
        <v>1958</v>
      </c>
      <c r="H196" s="16" t="s">
        <v>37</v>
      </c>
      <c r="I196" s="16" t="s">
        <v>38</v>
      </c>
      <c r="J196" s="16">
        <v>2</v>
      </c>
      <c r="K196" s="21">
        <v>847.1</v>
      </c>
      <c r="L196" s="21">
        <v>416.7</v>
      </c>
      <c r="M196" s="54" t="s">
        <v>39</v>
      </c>
      <c r="N196" s="52">
        <f>K196*Q196</f>
        <v>47632.432999999997</v>
      </c>
      <c r="O196" s="32">
        <f>K196*R196</f>
        <v>11681.509</v>
      </c>
      <c r="P196" s="32">
        <f t="shared" si="13"/>
        <v>59313.941999999995</v>
      </c>
      <c r="Q196" s="21">
        <v>56.23</v>
      </c>
      <c r="R196" s="32">
        <v>13.79</v>
      </c>
      <c r="S196" s="30"/>
      <c r="T196" s="49"/>
      <c r="U196" s="14" t="s">
        <v>40</v>
      </c>
      <c r="V196" s="14" t="s">
        <v>41</v>
      </c>
    </row>
    <row r="197" spans="2:22">
      <c r="C197" s="14"/>
      <c r="D197" s="15"/>
      <c r="E197" s="16"/>
      <c r="F197" s="26" t="s">
        <v>166</v>
      </c>
      <c r="G197" s="16"/>
      <c r="H197" s="16"/>
      <c r="I197" s="16"/>
      <c r="J197" s="16"/>
      <c r="K197" s="27">
        <f>SUM(K198:K204)</f>
        <v>5630.76</v>
      </c>
      <c r="L197" s="31"/>
      <c r="M197" s="22"/>
      <c r="N197" s="27">
        <f>SUM(N198:N204)</f>
        <v>1319862.8222000001</v>
      </c>
      <c r="O197" s="31">
        <f>SUM(O198:O204)</f>
        <v>95804.458500000008</v>
      </c>
      <c r="P197" s="31">
        <f>SUM(P198:P204)</f>
        <v>1415667.2807</v>
      </c>
      <c r="Q197" s="32"/>
      <c r="R197" s="32"/>
      <c r="S197" s="30">
        <v>1396230</v>
      </c>
      <c r="T197" s="31">
        <f>S197-P197</f>
        <v>-19437.280700000003</v>
      </c>
      <c r="U197" s="14"/>
      <c r="V197" s="14"/>
    </row>
    <row r="198" spans="2:22" ht="37.5">
      <c r="C198" s="14"/>
      <c r="D198" s="15">
        <v>1</v>
      </c>
      <c r="E198" s="614">
        <v>1</v>
      </c>
      <c r="F198" s="625" t="s">
        <v>167</v>
      </c>
      <c r="G198" s="614">
        <v>1970</v>
      </c>
      <c r="H198" s="614" t="s">
        <v>37</v>
      </c>
      <c r="I198" s="614" t="s">
        <v>67</v>
      </c>
      <c r="J198" s="614">
        <v>2</v>
      </c>
      <c r="K198" s="621">
        <v>558</v>
      </c>
      <c r="L198" s="621">
        <v>327.39999999999998</v>
      </c>
      <c r="M198" s="35" t="s">
        <v>46</v>
      </c>
      <c r="N198" s="21">
        <f>K198*Q198</f>
        <v>69549.119999999995</v>
      </c>
      <c r="O198" s="32">
        <f>K198*R198</f>
        <v>8509.5</v>
      </c>
      <c r="P198" s="32">
        <f t="shared" ref="P198:P204" si="16">N198+O198</f>
        <v>78058.62</v>
      </c>
      <c r="Q198" s="32">
        <v>124.64</v>
      </c>
      <c r="R198" s="32">
        <v>15.25</v>
      </c>
      <c r="S198" s="30"/>
      <c r="T198" s="49"/>
      <c r="U198" s="14" t="s">
        <v>40</v>
      </c>
      <c r="V198" s="14" t="s">
        <v>41</v>
      </c>
    </row>
    <row r="199" spans="2:22">
      <c r="C199" s="14"/>
      <c r="D199" s="15">
        <v>2</v>
      </c>
      <c r="E199" s="616"/>
      <c r="F199" s="626"/>
      <c r="G199" s="616"/>
      <c r="H199" s="616"/>
      <c r="I199" s="616"/>
      <c r="J199" s="616"/>
      <c r="K199" s="622"/>
      <c r="L199" s="622"/>
      <c r="M199" s="35" t="s">
        <v>52</v>
      </c>
      <c r="N199" s="21">
        <f>K198*Q199</f>
        <v>474830.10000000003</v>
      </c>
      <c r="O199" s="32">
        <f>R199*K198</f>
        <v>10161.18</v>
      </c>
      <c r="P199" s="32">
        <f t="shared" si="16"/>
        <v>484991.28</v>
      </c>
      <c r="Q199" s="32">
        <v>850.95</v>
      </c>
      <c r="R199" s="32">
        <v>18.21</v>
      </c>
      <c r="S199" s="30"/>
      <c r="T199" s="49"/>
      <c r="U199" s="14" t="s">
        <v>40</v>
      </c>
      <c r="V199" s="14" t="s">
        <v>41</v>
      </c>
    </row>
    <row r="200" spans="2:22" ht="37.5">
      <c r="C200" s="14"/>
      <c r="D200" s="15">
        <v>3</v>
      </c>
      <c r="E200" s="16">
        <v>2</v>
      </c>
      <c r="F200" s="22" t="s">
        <v>168</v>
      </c>
      <c r="G200" s="16">
        <v>1968</v>
      </c>
      <c r="H200" s="16" t="s">
        <v>37</v>
      </c>
      <c r="I200" s="16" t="s">
        <v>67</v>
      </c>
      <c r="J200" s="16">
        <v>2</v>
      </c>
      <c r="K200" s="21">
        <v>556.53000000000009</v>
      </c>
      <c r="L200" s="21">
        <v>331</v>
      </c>
      <c r="M200" s="35" t="s">
        <v>46</v>
      </c>
      <c r="N200" s="21">
        <f>K200*Q200</f>
        <v>69365.899200000014</v>
      </c>
      <c r="O200" s="32">
        <f>K200*R200</f>
        <v>8487.0825000000004</v>
      </c>
      <c r="P200" s="32">
        <f t="shared" si="16"/>
        <v>77852.981700000018</v>
      </c>
      <c r="Q200" s="32">
        <v>124.64</v>
      </c>
      <c r="R200" s="32">
        <v>15.25</v>
      </c>
      <c r="S200" s="30"/>
      <c r="T200" s="49"/>
      <c r="U200" s="14" t="s">
        <v>40</v>
      </c>
      <c r="V200" s="14" t="s">
        <v>41</v>
      </c>
    </row>
    <row r="201" spans="2:22" ht="37.5">
      <c r="C201" s="14"/>
      <c r="D201" s="15">
        <v>4</v>
      </c>
      <c r="E201" s="16">
        <v>3</v>
      </c>
      <c r="F201" s="22" t="s">
        <v>169</v>
      </c>
      <c r="G201" s="16">
        <v>1970</v>
      </c>
      <c r="H201" s="16" t="s">
        <v>37</v>
      </c>
      <c r="I201" s="16" t="s">
        <v>38</v>
      </c>
      <c r="J201" s="16">
        <v>2</v>
      </c>
      <c r="K201" s="21">
        <v>635.82000000000005</v>
      </c>
      <c r="L201" s="21">
        <v>344.2</v>
      </c>
      <c r="M201" s="35" t="s">
        <v>46</v>
      </c>
      <c r="N201" s="21">
        <f>K201*Q201</f>
        <v>104102.8086</v>
      </c>
      <c r="O201" s="32">
        <f>K201*R201</f>
        <v>9664.4639999999999</v>
      </c>
      <c r="P201" s="32">
        <f t="shared" si="16"/>
        <v>113767.2726</v>
      </c>
      <c r="Q201" s="32">
        <v>163.72999999999999</v>
      </c>
      <c r="R201" s="32">
        <v>15.2</v>
      </c>
      <c r="S201" s="30"/>
      <c r="T201" s="49"/>
      <c r="U201" s="14" t="s">
        <v>40</v>
      </c>
      <c r="V201" s="14" t="s">
        <v>41</v>
      </c>
    </row>
    <row r="202" spans="2:22" ht="37.5">
      <c r="C202" s="14"/>
      <c r="D202" s="15">
        <v>5</v>
      </c>
      <c r="E202" s="16">
        <v>4</v>
      </c>
      <c r="F202" s="22" t="s">
        <v>170</v>
      </c>
      <c r="G202" s="16">
        <v>1972</v>
      </c>
      <c r="H202" s="16" t="s">
        <v>37</v>
      </c>
      <c r="I202" s="16" t="s">
        <v>38</v>
      </c>
      <c r="J202" s="16">
        <v>2</v>
      </c>
      <c r="K202" s="21">
        <v>1835.8</v>
      </c>
      <c r="L202" s="21">
        <v>738</v>
      </c>
      <c r="M202" s="35" t="s">
        <v>46</v>
      </c>
      <c r="N202" s="21">
        <f>K202*Q202</f>
        <v>281630.07799999998</v>
      </c>
      <c r="O202" s="32">
        <f>K202*R202</f>
        <v>27904.159999999996</v>
      </c>
      <c r="P202" s="32">
        <f t="shared" si="16"/>
        <v>309534.23799999995</v>
      </c>
      <c r="Q202" s="32">
        <v>153.41</v>
      </c>
      <c r="R202" s="32">
        <v>15.2</v>
      </c>
      <c r="S202" s="30"/>
      <c r="T202" s="49"/>
      <c r="U202" s="14" t="s">
        <v>40</v>
      </c>
      <c r="V202" s="14" t="s">
        <v>41</v>
      </c>
    </row>
    <row r="203" spans="2:22" ht="37.5">
      <c r="C203" s="14"/>
      <c r="D203" s="15">
        <v>6</v>
      </c>
      <c r="E203" s="16">
        <v>5</v>
      </c>
      <c r="F203" s="22" t="s">
        <v>171</v>
      </c>
      <c r="G203" s="16">
        <v>1988</v>
      </c>
      <c r="H203" s="16" t="s">
        <v>37</v>
      </c>
      <c r="I203" s="16" t="s">
        <v>38</v>
      </c>
      <c r="J203" s="16">
        <v>2</v>
      </c>
      <c r="K203" s="21">
        <v>1400.2000000000003</v>
      </c>
      <c r="L203" s="21">
        <v>549.5</v>
      </c>
      <c r="M203" s="35" t="s">
        <v>46</v>
      </c>
      <c r="N203" s="21">
        <f>K203*Q203</f>
        <v>214804.68200000003</v>
      </c>
      <c r="O203" s="32">
        <f>K203*R203</f>
        <v>21283.040000000005</v>
      </c>
      <c r="P203" s="32">
        <f t="shared" si="16"/>
        <v>236087.72200000004</v>
      </c>
      <c r="Q203" s="32">
        <v>153.41</v>
      </c>
      <c r="R203" s="32">
        <v>15.2</v>
      </c>
      <c r="S203" s="30"/>
      <c r="T203" s="49"/>
      <c r="U203" s="14" t="s">
        <v>40</v>
      </c>
      <c r="V203" s="14" t="s">
        <v>41</v>
      </c>
    </row>
    <row r="204" spans="2:22" ht="37.5">
      <c r="C204" s="14"/>
      <c r="D204" s="15">
        <v>7</v>
      </c>
      <c r="E204" s="16">
        <v>6</v>
      </c>
      <c r="F204" s="22" t="s">
        <v>172</v>
      </c>
      <c r="G204" s="16">
        <v>1972</v>
      </c>
      <c r="H204" s="16" t="s">
        <v>37</v>
      </c>
      <c r="I204" s="16" t="s">
        <v>38</v>
      </c>
      <c r="J204" s="16">
        <v>2</v>
      </c>
      <c r="K204" s="21">
        <v>644.41000000000008</v>
      </c>
      <c r="L204" s="21">
        <v>351.8</v>
      </c>
      <c r="M204" s="35" t="s">
        <v>46</v>
      </c>
      <c r="N204" s="21">
        <f>K204*Q204</f>
        <v>105580.13440000001</v>
      </c>
      <c r="O204" s="32">
        <f>K204*R204</f>
        <v>9795.0320000000011</v>
      </c>
      <c r="P204" s="32">
        <f t="shared" si="16"/>
        <v>115375.16640000002</v>
      </c>
      <c r="Q204" s="32">
        <v>163.84</v>
      </c>
      <c r="R204" s="32">
        <v>15.2</v>
      </c>
      <c r="S204" s="30"/>
      <c r="T204" s="49"/>
      <c r="U204" s="14" t="s">
        <v>40</v>
      </c>
      <c r="V204" s="14" t="s">
        <v>41</v>
      </c>
    </row>
    <row r="205" spans="2:22">
      <c r="C205" s="14"/>
      <c r="D205" s="15"/>
      <c r="E205" s="16"/>
      <c r="F205" s="26" t="s">
        <v>173</v>
      </c>
      <c r="G205" s="16"/>
      <c r="H205" s="16"/>
      <c r="I205" s="16"/>
      <c r="J205" s="16"/>
      <c r="K205" s="27">
        <f>SUM(K206:K207)</f>
        <v>1210.1999999999998</v>
      </c>
      <c r="L205" s="27"/>
      <c r="M205" s="22"/>
      <c r="N205" s="27">
        <f>SUM(N206:N207)</f>
        <v>994819.26199999987</v>
      </c>
      <c r="O205" s="31">
        <f>SUM(O206:O207)</f>
        <v>33218.680999999997</v>
      </c>
      <c r="P205" s="31">
        <f>SUM(P206:P207)</f>
        <v>1028037.9429999999</v>
      </c>
      <c r="Q205" s="32"/>
      <c r="R205" s="32"/>
      <c r="S205" s="30">
        <v>700840</v>
      </c>
      <c r="T205" s="31">
        <f>S205-P205</f>
        <v>-327197.94299999985</v>
      </c>
      <c r="U205" s="14"/>
      <c r="V205" s="14"/>
    </row>
    <row r="206" spans="2:22" ht="37.5">
      <c r="C206" s="14"/>
      <c r="D206" s="15">
        <v>1</v>
      </c>
      <c r="E206" s="16">
        <v>1</v>
      </c>
      <c r="F206" s="22" t="s">
        <v>174</v>
      </c>
      <c r="G206" s="16">
        <v>1976</v>
      </c>
      <c r="H206" s="16" t="s">
        <v>37</v>
      </c>
      <c r="I206" s="16" t="s">
        <v>38</v>
      </c>
      <c r="J206" s="16">
        <v>2</v>
      </c>
      <c r="K206" s="21">
        <v>647.9</v>
      </c>
      <c r="L206" s="21">
        <v>350.7</v>
      </c>
      <c r="M206" s="35" t="s">
        <v>52</v>
      </c>
      <c r="N206" s="21">
        <f>K206*Q206</f>
        <v>754064.89399999985</v>
      </c>
      <c r="O206" s="32">
        <f>K206*R206</f>
        <v>23350.315999999999</v>
      </c>
      <c r="P206" s="32">
        <f>N206+O206</f>
        <v>777415.20999999985</v>
      </c>
      <c r="Q206" s="32">
        <v>1163.8599999999999</v>
      </c>
      <c r="R206" s="32">
        <v>36.04</v>
      </c>
      <c r="S206" s="30"/>
      <c r="T206" s="24"/>
      <c r="U206" s="14" t="s">
        <v>40</v>
      </c>
      <c r="V206" s="14" t="s">
        <v>41</v>
      </c>
    </row>
    <row r="207" spans="2:22" ht="56.25">
      <c r="B207" s="16" t="s">
        <v>175</v>
      </c>
      <c r="C207" s="55"/>
      <c r="D207" s="15">
        <v>2</v>
      </c>
      <c r="E207" s="16">
        <v>2</v>
      </c>
      <c r="F207" s="22" t="s">
        <v>176</v>
      </c>
      <c r="G207" s="16">
        <v>1968</v>
      </c>
      <c r="H207" s="16" t="s">
        <v>37</v>
      </c>
      <c r="I207" s="16" t="s">
        <v>67</v>
      </c>
      <c r="J207" s="16">
        <v>2</v>
      </c>
      <c r="K207" s="21">
        <v>562.29999999999995</v>
      </c>
      <c r="L207" s="21">
        <v>324.2</v>
      </c>
      <c r="M207" s="35" t="s">
        <v>49</v>
      </c>
      <c r="N207" s="21">
        <f>K207*Q207</f>
        <v>240754.36799999999</v>
      </c>
      <c r="O207" s="32">
        <f>K207*R207</f>
        <v>9868.3649999999998</v>
      </c>
      <c r="P207" s="32">
        <f>N207+O207</f>
        <v>250622.73299999998</v>
      </c>
      <c r="Q207" s="32">
        <v>428.16</v>
      </c>
      <c r="R207" s="32">
        <v>17.55</v>
      </c>
      <c r="S207" s="30"/>
      <c r="T207" s="24"/>
      <c r="U207" s="14" t="s">
        <v>40</v>
      </c>
      <c r="V207" s="14" t="s">
        <v>41</v>
      </c>
    </row>
    <row r="208" spans="2:22">
      <c r="C208" s="14"/>
      <c r="D208" s="15"/>
      <c r="E208" s="16"/>
      <c r="F208" s="26" t="s">
        <v>177</v>
      </c>
      <c r="G208" s="33"/>
      <c r="H208" s="33"/>
      <c r="I208" s="33"/>
      <c r="J208" s="33"/>
      <c r="K208" s="56">
        <f>SUM(K209:K300)</f>
        <v>374672.33999999991</v>
      </c>
      <c r="L208" s="27"/>
      <c r="M208" s="26"/>
      <c r="N208" s="56">
        <f>SUM(N209:N300)</f>
        <v>326674494.6897999</v>
      </c>
      <c r="O208" s="56">
        <f>SUM(O209:O300)</f>
        <v>8099891.050900002</v>
      </c>
      <c r="P208" s="56">
        <f>SUM(P209:P300)</f>
        <v>334774385.74070001</v>
      </c>
      <c r="Q208" s="33"/>
      <c r="R208" s="32"/>
      <c r="S208" s="30">
        <v>295214750</v>
      </c>
      <c r="T208" s="31">
        <f>S208-P208</f>
        <v>-39559635.740700006</v>
      </c>
      <c r="U208" s="14"/>
      <c r="V208" s="14"/>
    </row>
    <row r="209" spans="2:22" ht="77.25" customHeight="1">
      <c r="B209" s="57"/>
      <c r="C209" s="14"/>
      <c r="D209" s="15">
        <v>1</v>
      </c>
      <c r="E209" s="16">
        <v>1</v>
      </c>
      <c r="F209" s="8" t="s">
        <v>178</v>
      </c>
      <c r="G209" s="16">
        <v>1989</v>
      </c>
      <c r="H209" s="16" t="s">
        <v>37</v>
      </c>
      <c r="I209" s="16" t="s">
        <v>87</v>
      </c>
      <c r="J209" s="16">
        <v>9</v>
      </c>
      <c r="K209" s="21">
        <v>19139.100000000002</v>
      </c>
      <c r="L209" s="21">
        <v>12360.7</v>
      </c>
      <c r="M209" s="22" t="s">
        <v>179</v>
      </c>
      <c r="N209" s="52">
        <f>K209*Q209</f>
        <v>14780744.148000002</v>
      </c>
      <c r="O209" s="32">
        <f>K209*R209</f>
        <v>316369.32300000003</v>
      </c>
      <c r="P209" s="32">
        <f t="shared" ref="P209:P272" si="17">N209+O209</f>
        <v>15097113.471000003</v>
      </c>
      <c r="Q209" s="21">
        <v>772.28</v>
      </c>
      <c r="R209" s="32">
        <v>16.53</v>
      </c>
      <c r="S209" s="30"/>
      <c r="T209" s="24"/>
      <c r="U209" s="14" t="s">
        <v>40</v>
      </c>
      <c r="V209" s="14" t="s">
        <v>41</v>
      </c>
    </row>
    <row r="210" spans="2:22" ht="37.5">
      <c r="C210" s="14"/>
      <c r="D210" s="15">
        <v>2</v>
      </c>
      <c r="E210" s="614">
        <v>2</v>
      </c>
      <c r="F210" s="625" t="s">
        <v>180</v>
      </c>
      <c r="G210" s="614">
        <v>1959</v>
      </c>
      <c r="H210" s="614" t="s">
        <v>37</v>
      </c>
      <c r="I210" s="614" t="s">
        <v>67</v>
      </c>
      <c r="J210" s="614">
        <v>2</v>
      </c>
      <c r="K210" s="621">
        <v>523.70000000000005</v>
      </c>
      <c r="L210" s="621">
        <v>304.2</v>
      </c>
      <c r="M210" s="22" t="s">
        <v>46</v>
      </c>
      <c r="N210" s="52">
        <f>K210*Q210</f>
        <v>65273.968000000008</v>
      </c>
      <c r="O210" s="32">
        <f>K210*R210</f>
        <v>7986.4250000000011</v>
      </c>
      <c r="P210" s="32">
        <f t="shared" si="17"/>
        <v>73260.393000000011</v>
      </c>
      <c r="Q210" s="21">
        <v>124.64</v>
      </c>
      <c r="R210" s="32">
        <v>15.25</v>
      </c>
      <c r="S210" s="30"/>
      <c r="T210" s="24"/>
      <c r="U210" s="14" t="s">
        <v>40</v>
      </c>
      <c r="V210" s="14" t="s">
        <v>41</v>
      </c>
    </row>
    <row r="211" spans="2:22">
      <c r="C211" s="14"/>
      <c r="D211" s="15">
        <v>3</v>
      </c>
      <c r="E211" s="616"/>
      <c r="F211" s="626"/>
      <c r="G211" s="616"/>
      <c r="H211" s="616"/>
      <c r="I211" s="616"/>
      <c r="J211" s="616"/>
      <c r="K211" s="622"/>
      <c r="L211" s="622"/>
      <c r="M211" s="22" t="s">
        <v>52</v>
      </c>
      <c r="N211" s="52">
        <f>K210*Q211</f>
        <v>445642.51500000007</v>
      </c>
      <c r="O211" s="32">
        <f>K210*R211</f>
        <v>9536.5770000000011</v>
      </c>
      <c r="P211" s="32">
        <f t="shared" si="17"/>
        <v>455179.09200000006</v>
      </c>
      <c r="Q211" s="21">
        <v>850.95</v>
      </c>
      <c r="R211" s="32">
        <v>18.21</v>
      </c>
      <c r="S211" s="30"/>
      <c r="T211" s="24"/>
      <c r="U211" s="14" t="s">
        <v>40</v>
      </c>
      <c r="V211" s="14" t="s">
        <v>41</v>
      </c>
    </row>
    <row r="212" spans="2:22" ht="37.5">
      <c r="C212" s="14"/>
      <c r="D212" s="15">
        <v>4</v>
      </c>
      <c r="E212" s="614">
        <v>3</v>
      </c>
      <c r="F212" s="625" t="s">
        <v>181</v>
      </c>
      <c r="G212" s="614">
        <v>1960</v>
      </c>
      <c r="H212" s="614" t="s">
        <v>37</v>
      </c>
      <c r="I212" s="614" t="s">
        <v>67</v>
      </c>
      <c r="J212" s="614">
        <v>2</v>
      </c>
      <c r="K212" s="621">
        <v>504.38</v>
      </c>
      <c r="L212" s="621">
        <v>297.7</v>
      </c>
      <c r="M212" s="22" t="s">
        <v>46</v>
      </c>
      <c r="N212" s="52">
        <f>K212*Q212</f>
        <v>62865.923199999997</v>
      </c>
      <c r="O212" s="32">
        <f>K212*R212</f>
        <v>7691.7950000000001</v>
      </c>
      <c r="P212" s="32">
        <f t="shared" si="17"/>
        <v>70557.718200000003</v>
      </c>
      <c r="Q212" s="21">
        <v>124.64</v>
      </c>
      <c r="R212" s="32">
        <v>15.25</v>
      </c>
      <c r="S212" s="30"/>
      <c r="T212" s="24"/>
      <c r="U212" s="14" t="s">
        <v>40</v>
      </c>
      <c r="V212" s="14" t="s">
        <v>41</v>
      </c>
    </row>
    <row r="213" spans="2:22">
      <c r="C213" s="14"/>
      <c r="D213" s="15">
        <v>5</v>
      </c>
      <c r="E213" s="616"/>
      <c r="F213" s="626"/>
      <c r="G213" s="616"/>
      <c r="H213" s="616"/>
      <c r="I213" s="616"/>
      <c r="J213" s="616"/>
      <c r="K213" s="622"/>
      <c r="L213" s="622"/>
      <c r="M213" s="22" t="s">
        <v>52</v>
      </c>
      <c r="N213" s="52">
        <f>K212*Q213</f>
        <v>429202.16100000002</v>
      </c>
      <c r="O213" s="32">
        <f>K212*R213</f>
        <v>9184.7597999999998</v>
      </c>
      <c r="P213" s="32">
        <f t="shared" si="17"/>
        <v>438386.92080000002</v>
      </c>
      <c r="Q213" s="21">
        <v>850.95</v>
      </c>
      <c r="R213" s="32">
        <v>18.21</v>
      </c>
      <c r="S213" s="30"/>
      <c r="T213" s="24"/>
      <c r="U213" s="14" t="s">
        <v>40</v>
      </c>
      <c r="V213" s="14" t="s">
        <v>41</v>
      </c>
    </row>
    <row r="214" spans="2:22" ht="37.5">
      <c r="C214" s="14"/>
      <c r="D214" s="15">
        <v>6</v>
      </c>
      <c r="E214" s="16">
        <v>4</v>
      </c>
      <c r="F214" s="22" t="s">
        <v>182</v>
      </c>
      <c r="G214" s="16">
        <v>1967</v>
      </c>
      <c r="H214" s="16" t="s">
        <v>37</v>
      </c>
      <c r="I214" s="16" t="s">
        <v>87</v>
      </c>
      <c r="J214" s="16">
        <v>5</v>
      </c>
      <c r="K214" s="21">
        <v>4169.8</v>
      </c>
      <c r="L214" s="21">
        <v>2608.8000000000002</v>
      </c>
      <c r="M214" s="58" t="s">
        <v>52</v>
      </c>
      <c r="N214" s="52">
        <f t="shared" ref="N214:N227" si="18">K214*Q214</f>
        <v>4228760.9720000001</v>
      </c>
      <c r="O214" s="32">
        <f t="shared" ref="O214:O227" si="19">K214*R214</f>
        <v>90484.66</v>
      </c>
      <c r="P214" s="32">
        <f t="shared" si="17"/>
        <v>4319245.6320000002</v>
      </c>
      <c r="Q214" s="59">
        <v>1014.14</v>
      </c>
      <c r="R214" s="32">
        <v>21.7</v>
      </c>
      <c r="S214" s="30"/>
      <c r="T214" s="24"/>
      <c r="U214" s="14" t="s">
        <v>40</v>
      </c>
      <c r="V214" s="14" t="s">
        <v>41</v>
      </c>
    </row>
    <row r="215" spans="2:22" ht="37.5">
      <c r="C215" s="14"/>
      <c r="D215" s="15">
        <v>7</v>
      </c>
      <c r="E215" s="16">
        <v>5</v>
      </c>
      <c r="F215" s="22" t="s">
        <v>183</v>
      </c>
      <c r="G215" s="16">
        <v>1966</v>
      </c>
      <c r="H215" s="16" t="s">
        <v>37</v>
      </c>
      <c r="I215" s="16" t="s">
        <v>38</v>
      </c>
      <c r="J215" s="16">
        <v>4</v>
      </c>
      <c r="K215" s="21">
        <v>3529.7</v>
      </c>
      <c r="L215" s="21">
        <v>1968.6</v>
      </c>
      <c r="M215" s="58" t="s">
        <v>52</v>
      </c>
      <c r="N215" s="52">
        <f t="shared" si="18"/>
        <v>3672935.2259999993</v>
      </c>
      <c r="O215" s="32">
        <f t="shared" si="19"/>
        <v>78606.418999999994</v>
      </c>
      <c r="P215" s="32">
        <f t="shared" si="17"/>
        <v>3751541.6449999996</v>
      </c>
      <c r="Q215" s="59">
        <v>1040.58</v>
      </c>
      <c r="R215" s="32">
        <v>22.27</v>
      </c>
      <c r="S215" s="30"/>
      <c r="T215" s="24"/>
      <c r="U215" s="14" t="s">
        <v>40</v>
      </c>
      <c r="V215" s="14" t="s">
        <v>41</v>
      </c>
    </row>
    <row r="216" spans="2:22" ht="37.5">
      <c r="C216" s="14"/>
      <c r="D216" s="15">
        <v>8</v>
      </c>
      <c r="E216" s="16">
        <v>6</v>
      </c>
      <c r="F216" s="22" t="s">
        <v>184</v>
      </c>
      <c r="G216" s="16">
        <v>1967</v>
      </c>
      <c r="H216" s="16" t="s">
        <v>37</v>
      </c>
      <c r="I216" s="16" t="s">
        <v>38</v>
      </c>
      <c r="J216" s="16">
        <v>4</v>
      </c>
      <c r="K216" s="21">
        <v>3509.6</v>
      </c>
      <c r="L216" s="21">
        <v>1965</v>
      </c>
      <c r="M216" s="58" t="s">
        <v>52</v>
      </c>
      <c r="N216" s="52">
        <f t="shared" si="18"/>
        <v>3652019.5679999995</v>
      </c>
      <c r="O216" s="32">
        <f t="shared" si="19"/>
        <v>78158.792000000001</v>
      </c>
      <c r="P216" s="32">
        <f t="shared" si="17"/>
        <v>3730178.3599999994</v>
      </c>
      <c r="Q216" s="59">
        <v>1040.58</v>
      </c>
      <c r="R216" s="32">
        <v>22.27</v>
      </c>
      <c r="S216" s="30"/>
      <c r="T216" s="24"/>
      <c r="U216" s="14" t="s">
        <v>40</v>
      </c>
      <c r="V216" s="14" t="s">
        <v>41</v>
      </c>
    </row>
    <row r="217" spans="2:22" ht="37.5">
      <c r="C217" s="14"/>
      <c r="D217" s="15">
        <v>9</v>
      </c>
      <c r="E217" s="16">
        <v>7</v>
      </c>
      <c r="F217" s="22" t="s">
        <v>185</v>
      </c>
      <c r="G217" s="14">
        <v>1985</v>
      </c>
      <c r="H217" s="16" t="s">
        <v>37</v>
      </c>
      <c r="I217" s="14" t="s">
        <v>87</v>
      </c>
      <c r="J217" s="14">
        <v>5</v>
      </c>
      <c r="K217" s="21">
        <v>4800.2</v>
      </c>
      <c r="L217" s="32">
        <v>2847.1</v>
      </c>
      <c r="M217" s="58" t="s">
        <v>52</v>
      </c>
      <c r="N217" s="52">
        <f t="shared" si="18"/>
        <v>4868074.8279999997</v>
      </c>
      <c r="O217" s="32">
        <f t="shared" si="19"/>
        <v>104164.34</v>
      </c>
      <c r="P217" s="32">
        <f t="shared" si="17"/>
        <v>4972239.1679999996</v>
      </c>
      <c r="Q217" s="14">
        <v>1014.14</v>
      </c>
      <c r="R217" s="32">
        <v>21.7</v>
      </c>
      <c r="S217" s="30"/>
      <c r="T217" s="24"/>
      <c r="U217" s="14" t="s">
        <v>40</v>
      </c>
      <c r="V217" s="14" t="s">
        <v>41</v>
      </c>
    </row>
    <row r="218" spans="2:22" ht="37.5">
      <c r="C218" s="14"/>
      <c r="D218" s="15">
        <v>10</v>
      </c>
      <c r="E218" s="16">
        <v>8</v>
      </c>
      <c r="F218" s="22" t="s">
        <v>186</v>
      </c>
      <c r="G218" s="14">
        <v>1965</v>
      </c>
      <c r="H218" s="16" t="s">
        <v>37</v>
      </c>
      <c r="I218" s="14" t="s">
        <v>38</v>
      </c>
      <c r="J218" s="14">
        <v>5</v>
      </c>
      <c r="K218" s="21">
        <v>4410.7</v>
      </c>
      <c r="L218" s="32">
        <v>3014.3</v>
      </c>
      <c r="M218" s="58" t="s">
        <v>52</v>
      </c>
      <c r="N218" s="52">
        <f t="shared" si="18"/>
        <v>4589686.2059999993</v>
      </c>
      <c r="O218" s="32">
        <f t="shared" si="19"/>
        <v>98226.28899999999</v>
      </c>
      <c r="P218" s="32">
        <f t="shared" si="17"/>
        <v>4687912.4949999992</v>
      </c>
      <c r="Q218" s="59">
        <v>1040.58</v>
      </c>
      <c r="R218" s="32">
        <v>22.27</v>
      </c>
      <c r="S218" s="30"/>
      <c r="T218" s="24"/>
      <c r="U218" s="14" t="s">
        <v>40</v>
      </c>
      <c r="V218" s="14" t="s">
        <v>41</v>
      </c>
    </row>
    <row r="219" spans="2:22" ht="37.5">
      <c r="C219" s="14"/>
      <c r="D219" s="15">
        <v>11</v>
      </c>
      <c r="E219" s="16">
        <v>9</v>
      </c>
      <c r="F219" s="22" t="s">
        <v>187</v>
      </c>
      <c r="G219" s="14">
        <v>1967</v>
      </c>
      <c r="H219" s="16" t="s">
        <v>37</v>
      </c>
      <c r="I219" s="14" t="s">
        <v>38</v>
      </c>
      <c r="J219" s="14">
        <v>5</v>
      </c>
      <c r="K219" s="21">
        <v>5258.7</v>
      </c>
      <c r="L219" s="32">
        <f>3282.9+333.2+451.4</f>
        <v>4067.5</v>
      </c>
      <c r="M219" s="58" t="s">
        <v>52</v>
      </c>
      <c r="N219" s="52">
        <f t="shared" si="18"/>
        <v>5472098.0459999992</v>
      </c>
      <c r="O219" s="32">
        <f t="shared" si="19"/>
        <v>117111.249</v>
      </c>
      <c r="P219" s="32">
        <f t="shared" si="17"/>
        <v>5589209.294999999</v>
      </c>
      <c r="Q219" s="59">
        <v>1040.58</v>
      </c>
      <c r="R219" s="32">
        <v>22.27</v>
      </c>
      <c r="S219" s="30"/>
      <c r="T219" s="24"/>
      <c r="U219" s="14" t="s">
        <v>40</v>
      </c>
      <c r="V219" s="14" t="s">
        <v>41</v>
      </c>
    </row>
    <row r="220" spans="2:22" ht="37.5">
      <c r="C220" s="14"/>
      <c r="D220" s="15">
        <v>12</v>
      </c>
      <c r="E220" s="16">
        <v>10</v>
      </c>
      <c r="F220" s="22" t="s">
        <v>188</v>
      </c>
      <c r="G220" s="14">
        <v>1967</v>
      </c>
      <c r="H220" s="16" t="s">
        <v>37</v>
      </c>
      <c r="I220" s="14" t="s">
        <v>87</v>
      </c>
      <c r="J220" s="14">
        <v>5</v>
      </c>
      <c r="K220" s="21">
        <v>5540.6</v>
      </c>
      <c r="L220" s="32">
        <f>3561.5+389.9+404.1</f>
        <v>4355.5</v>
      </c>
      <c r="M220" s="58" t="s">
        <v>52</v>
      </c>
      <c r="N220" s="52">
        <f t="shared" si="18"/>
        <v>5618944.0840000007</v>
      </c>
      <c r="O220" s="32">
        <f t="shared" si="19"/>
        <v>120231.02</v>
      </c>
      <c r="P220" s="32">
        <f t="shared" si="17"/>
        <v>5739175.1040000003</v>
      </c>
      <c r="Q220" s="14">
        <v>1014.14</v>
      </c>
      <c r="R220" s="32">
        <v>21.7</v>
      </c>
      <c r="S220" s="30"/>
      <c r="T220" s="24"/>
      <c r="U220" s="14" t="s">
        <v>40</v>
      </c>
      <c r="V220" s="14" t="s">
        <v>41</v>
      </c>
    </row>
    <row r="221" spans="2:22" ht="37.5">
      <c r="C221" s="14"/>
      <c r="D221" s="15">
        <v>13</v>
      </c>
      <c r="E221" s="16">
        <v>11</v>
      </c>
      <c r="F221" s="22" t="s">
        <v>189</v>
      </c>
      <c r="G221" s="16">
        <v>1988</v>
      </c>
      <c r="H221" s="16" t="s">
        <v>37</v>
      </c>
      <c r="I221" s="16" t="s">
        <v>38</v>
      </c>
      <c r="J221" s="16">
        <v>5</v>
      </c>
      <c r="K221" s="21">
        <v>5550.2</v>
      </c>
      <c r="L221" s="32">
        <f>3182.7+752.2+359.5</f>
        <v>4294.3999999999996</v>
      </c>
      <c r="M221" s="58" t="s">
        <v>52</v>
      </c>
      <c r="N221" s="52">
        <f t="shared" si="18"/>
        <v>5775427.1159999995</v>
      </c>
      <c r="O221" s="32">
        <f t="shared" si="19"/>
        <v>123602.954</v>
      </c>
      <c r="P221" s="32">
        <f t="shared" si="17"/>
        <v>5899030.0699999994</v>
      </c>
      <c r="Q221" s="59">
        <v>1040.58</v>
      </c>
      <c r="R221" s="32">
        <v>22.27</v>
      </c>
      <c r="S221" s="30"/>
      <c r="T221" s="24"/>
      <c r="U221" s="14" t="s">
        <v>40</v>
      </c>
      <c r="V221" s="14" t="s">
        <v>41</v>
      </c>
    </row>
    <row r="222" spans="2:22" ht="37.5">
      <c r="C222" s="14"/>
      <c r="D222" s="15">
        <v>14</v>
      </c>
      <c r="E222" s="16">
        <v>12</v>
      </c>
      <c r="F222" s="22" t="s">
        <v>190</v>
      </c>
      <c r="G222" s="16">
        <v>1969</v>
      </c>
      <c r="H222" s="16" t="s">
        <v>37</v>
      </c>
      <c r="I222" s="16" t="s">
        <v>38</v>
      </c>
      <c r="J222" s="16">
        <v>4</v>
      </c>
      <c r="K222" s="21">
        <v>5116</v>
      </c>
      <c r="L222" s="32">
        <f>1907.6+715.9</f>
        <v>2623.5</v>
      </c>
      <c r="M222" s="22" t="s">
        <v>52</v>
      </c>
      <c r="N222" s="52">
        <f t="shared" si="18"/>
        <v>5323607.2799999993</v>
      </c>
      <c r="O222" s="32">
        <f t="shared" si="19"/>
        <v>113933.31999999999</v>
      </c>
      <c r="P222" s="32">
        <f t="shared" si="17"/>
        <v>5437540.5999999996</v>
      </c>
      <c r="Q222" s="59">
        <v>1040.58</v>
      </c>
      <c r="R222" s="32">
        <v>22.27</v>
      </c>
      <c r="S222" s="30"/>
      <c r="T222" s="24"/>
      <c r="U222" s="14" t="s">
        <v>40</v>
      </c>
      <c r="V222" s="14" t="s">
        <v>41</v>
      </c>
    </row>
    <row r="223" spans="2:22" ht="37.5">
      <c r="C223" s="14"/>
      <c r="D223" s="15">
        <v>15</v>
      </c>
      <c r="E223" s="16">
        <v>13</v>
      </c>
      <c r="F223" s="22" t="s">
        <v>191</v>
      </c>
      <c r="G223" s="16">
        <v>1952</v>
      </c>
      <c r="H223" s="16" t="s">
        <v>37</v>
      </c>
      <c r="I223" s="16" t="s">
        <v>38</v>
      </c>
      <c r="J223" s="16">
        <v>4</v>
      </c>
      <c r="K223" s="21">
        <v>4694.8</v>
      </c>
      <c r="L223" s="21">
        <f>1460.9+834.2</f>
        <v>2295.1000000000004</v>
      </c>
      <c r="M223" s="58" t="s">
        <v>52</v>
      </c>
      <c r="N223" s="52">
        <f t="shared" si="18"/>
        <v>4885314.9840000002</v>
      </c>
      <c r="O223" s="32">
        <f t="shared" si="19"/>
        <v>104553.196</v>
      </c>
      <c r="P223" s="32">
        <f t="shared" si="17"/>
        <v>4989868.18</v>
      </c>
      <c r="Q223" s="59">
        <v>1040.58</v>
      </c>
      <c r="R223" s="32">
        <v>22.27</v>
      </c>
      <c r="S223" s="30"/>
      <c r="T223" s="24"/>
      <c r="U223" s="14" t="s">
        <v>40</v>
      </c>
      <c r="V223" s="14" t="s">
        <v>41</v>
      </c>
    </row>
    <row r="224" spans="2:22" ht="37.5">
      <c r="C224" s="14"/>
      <c r="D224" s="15">
        <v>16</v>
      </c>
      <c r="E224" s="16">
        <v>14</v>
      </c>
      <c r="F224" s="22" t="s">
        <v>192</v>
      </c>
      <c r="G224" s="16">
        <v>1964</v>
      </c>
      <c r="H224" s="16" t="s">
        <v>37</v>
      </c>
      <c r="I224" s="16" t="s">
        <v>38</v>
      </c>
      <c r="J224" s="16">
        <v>5</v>
      </c>
      <c r="K224" s="21">
        <v>8311.7999999999993</v>
      </c>
      <c r="L224" s="21">
        <v>3646.4</v>
      </c>
      <c r="M224" s="58" t="s">
        <v>52</v>
      </c>
      <c r="N224" s="52">
        <f t="shared" si="18"/>
        <v>8649092.8439999986</v>
      </c>
      <c r="O224" s="32">
        <f t="shared" si="19"/>
        <v>185103.78599999999</v>
      </c>
      <c r="P224" s="32">
        <f t="shared" si="17"/>
        <v>8834196.629999999</v>
      </c>
      <c r="Q224" s="59">
        <v>1040.58</v>
      </c>
      <c r="R224" s="32">
        <v>22.27</v>
      </c>
      <c r="S224" s="30"/>
      <c r="T224" s="24"/>
      <c r="U224" s="14" t="s">
        <v>40</v>
      </c>
      <c r="V224" s="14" t="s">
        <v>41</v>
      </c>
    </row>
    <row r="225" spans="3:22" ht="37.5">
      <c r="C225" s="14"/>
      <c r="D225" s="15">
        <v>17</v>
      </c>
      <c r="E225" s="16">
        <v>15</v>
      </c>
      <c r="F225" s="22" t="s">
        <v>193</v>
      </c>
      <c r="G225" s="16">
        <v>1940</v>
      </c>
      <c r="H225" s="16" t="s">
        <v>37</v>
      </c>
      <c r="I225" s="16" t="s">
        <v>38</v>
      </c>
      <c r="J225" s="16">
        <v>4</v>
      </c>
      <c r="K225" s="21">
        <v>2569.8000000000002</v>
      </c>
      <c r="L225" s="21">
        <v>1339.3</v>
      </c>
      <c r="M225" s="58" t="s">
        <v>52</v>
      </c>
      <c r="N225" s="52">
        <f t="shared" si="18"/>
        <v>2674082.4840000002</v>
      </c>
      <c r="O225" s="32">
        <f t="shared" si="19"/>
        <v>57229.446000000004</v>
      </c>
      <c r="P225" s="32">
        <f t="shared" si="17"/>
        <v>2731311.93</v>
      </c>
      <c r="Q225" s="59">
        <v>1040.58</v>
      </c>
      <c r="R225" s="32">
        <v>22.27</v>
      </c>
      <c r="S225" s="30"/>
      <c r="T225" s="24"/>
      <c r="U225" s="14" t="s">
        <v>40</v>
      </c>
      <c r="V225" s="14" t="s">
        <v>41</v>
      </c>
    </row>
    <row r="226" spans="3:22" ht="37.5">
      <c r="C226" s="14"/>
      <c r="D226" s="15">
        <v>18</v>
      </c>
      <c r="E226" s="16">
        <v>16</v>
      </c>
      <c r="F226" s="22" t="s">
        <v>194</v>
      </c>
      <c r="G226" s="16">
        <v>1937</v>
      </c>
      <c r="H226" s="16" t="s">
        <v>37</v>
      </c>
      <c r="I226" s="16" t="s">
        <v>38</v>
      </c>
      <c r="J226" s="16">
        <v>2</v>
      </c>
      <c r="K226" s="21">
        <v>2366.9</v>
      </c>
      <c r="L226" s="21">
        <v>996.4</v>
      </c>
      <c r="M226" s="58" t="s">
        <v>52</v>
      </c>
      <c r="N226" s="52">
        <f t="shared" si="18"/>
        <v>2529411.3540000003</v>
      </c>
      <c r="O226" s="32">
        <f t="shared" si="19"/>
        <v>92758.811000000002</v>
      </c>
      <c r="P226" s="32">
        <f t="shared" si="17"/>
        <v>2622170.1650000005</v>
      </c>
      <c r="Q226" s="59">
        <v>1068.6600000000001</v>
      </c>
      <c r="R226" s="32">
        <v>39.19</v>
      </c>
      <c r="S226" s="30"/>
      <c r="T226" s="24"/>
      <c r="U226" s="14" t="s">
        <v>40</v>
      </c>
      <c r="V226" s="14" t="s">
        <v>41</v>
      </c>
    </row>
    <row r="227" spans="3:22" ht="37.5">
      <c r="C227" s="14"/>
      <c r="D227" s="15">
        <v>19</v>
      </c>
      <c r="E227" s="614">
        <v>17</v>
      </c>
      <c r="F227" s="625" t="s">
        <v>195</v>
      </c>
      <c r="G227" s="614">
        <v>1984</v>
      </c>
      <c r="H227" s="614" t="s">
        <v>37</v>
      </c>
      <c r="I227" s="614" t="s">
        <v>87</v>
      </c>
      <c r="J227" s="614">
        <v>5</v>
      </c>
      <c r="K227" s="621">
        <v>7093.8</v>
      </c>
      <c r="L227" s="621">
        <v>3989.5</v>
      </c>
      <c r="M227" s="22" t="s">
        <v>49</v>
      </c>
      <c r="N227" s="52">
        <f t="shared" si="18"/>
        <v>2829149.3160000001</v>
      </c>
      <c r="O227" s="32">
        <f t="shared" si="19"/>
        <v>111443.59800000001</v>
      </c>
      <c r="P227" s="32">
        <f t="shared" si="17"/>
        <v>2940592.9140000003</v>
      </c>
      <c r="Q227" s="59">
        <v>398.82</v>
      </c>
      <c r="R227" s="32">
        <v>15.71</v>
      </c>
      <c r="S227" s="30"/>
      <c r="T227" s="24"/>
      <c r="U227" s="14" t="s">
        <v>40</v>
      </c>
      <c r="V227" s="14" t="s">
        <v>41</v>
      </c>
    </row>
    <row r="228" spans="3:22" ht="56.25">
      <c r="C228" s="14"/>
      <c r="D228" s="15">
        <v>20</v>
      </c>
      <c r="E228" s="616"/>
      <c r="F228" s="626"/>
      <c r="G228" s="616"/>
      <c r="H228" s="616"/>
      <c r="I228" s="616"/>
      <c r="J228" s="616"/>
      <c r="K228" s="622"/>
      <c r="L228" s="622"/>
      <c r="M228" s="22" t="s">
        <v>88</v>
      </c>
      <c r="N228" s="52">
        <f>K227*Q228</f>
        <v>954825.48</v>
      </c>
      <c r="O228" s="32">
        <f>K227*R228</f>
        <v>100377.27</v>
      </c>
      <c r="P228" s="32">
        <f t="shared" si="17"/>
        <v>1055202.75</v>
      </c>
      <c r="Q228" s="59">
        <v>134.6</v>
      </c>
      <c r="R228" s="32">
        <v>14.15</v>
      </c>
      <c r="S228" s="30"/>
      <c r="T228" s="24"/>
      <c r="U228" s="14" t="s">
        <v>40</v>
      </c>
      <c r="V228" s="14" t="s">
        <v>41</v>
      </c>
    </row>
    <row r="229" spans="3:22" ht="56.25">
      <c r="C229" s="14"/>
      <c r="D229" s="15">
        <v>21</v>
      </c>
      <c r="E229" s="16">
        <v>18</v>
      </c>
      <c r="F229" s="22" t="s">
        <v>196</v>
      </c>
      <c r="G229" s="16">
        <v>1987</v>
      </c>
      <c r="H229" s="16" t="s">
        <v>37</v>
      </c>
      <c r="I229" s="16" t="s">
        <v>87</v>
      </c>
      <c r="J229" s="16">
        <v>9</v>
      </c>
      <c r="K229" s="21">
        <v>9104.7999999999993</v>
      </c>
      <c r="L229" s="21">
        <f>5803.5+726.9</f>
        <v>6530.4</v>
      </c>
      <c r="M229" s="22" t="s">
        <v>179</v>
      </c>
      <c r="N229" s="52">
        <f t="shared" ref="N229:N263" si="20">K229*Q229</f>
        <v>7031454.9439999992</v>
      </c>
      <c r="O229" s="32">
        <f t="shared" ref="O229:O263" si="21">K229*R229</f>
        <v>150502.34400000001</v>
      </c>
      <c r="P229" s="32">
        <f t="shared" si="17"/>
        <v>7181957.2879999988</v>
      </c>
      <c r="Q229" s="21">
        <v>772.28</v>
      </c>
      <c r="R229" s="32">
        <v>16.53</v>
      </c>
      <c r="S229" s="30"/>
      <c r="T229" s="24"/>
      <c r="U229" s="14" t="s">
        <v>40</v>
      </c>
      <c r="V229" s="14" t="s">
        <v>41</v>
      </c>
    </row>
    <row r="230" spans="3:22" ht="56.25">
      <c r="C230" s="14"/>
      <c r="D230" s="15">
        <v>22</v>
      </c>
      <c r="E230" s="16">
        <v>19</v>
      </c>
      <c r="F230" s="22" t="s">
        <v>197</v>
      </c>
      <c r="G230" s="16">
        <v>1987</v>
      </c>
      <c r="H230" s="16" t="s">
        <v>37</v>
      </c>
      <c r="I230" s="16" t="s">
        <v>87</v>
      </c>
      <c r="J230" s="16">
        <v>9</v>
      </c>
      <c r="K230" s="21">
        <v>11316.899999999998</v>
      </c>
      <c r="L230" s="21">
        <v>5816.1</v>
      </c>
      <c r="M230" s="22" t="s">
        <v>179</v>
      </c>
      <c r="N230" s="52">
        <f t="shared" si="20"/>
        <v>8739815.5319999978</v>
      </c>
      <c r="O230" s="32">
        <f t="shared" si="21"/>
        <v>187068.35699999999</v>
      </c>
      <c r="P230" s="32">
        <f t="shared" si="17"/>
        <v>8926883.8889999986</v>
      </c>
      <c r="Q230" s="21">
        <v>772.28</v>
      </c>
      <c r="R230" s="32">
        <v>16.53</v>
      </c>
      <c r="S230" s="30"/>
      <c r="T230" s="24"/>
      <c r="U230" s="14" t="s">
        <v>40</v>
      </c>
      <c r="V230" s="14" t="s">
        <v>41</v>
      </c>
    </row>
    <row r="231" spans="3:22" ht="56.25">
      <c r="C231" s="14"/>
      <c r="D231" s="15">
        <v>23</v>
      </c>
      <c r="E231" s="16">
        <v>20</v>
      </c>
      <c r="F231" s="22" t="s">
        <v>198</v>
      </c>
      <c r="G231" s="16">
        <v>1987</v>
      </c>
      <c r="H231" s="16" t="s">
        <v>37</v>
      </c>
      <c r="I231" s="16" t="s">
        <v>87</v>
      </c>
      <c r="J231" s="16">
        <v>9</v>
      </c>
      <c r="K231" s="21">
        <v>11324.9</v>
      </c>
      <c r="L231" s="21">
        <v>6001.8</v>
      </c>
      <c r="M231" s="22" t="s">
        <v>179</v>
      </c>
      <c r="N231" s="52">
        <f t="shared" si="20"/>
        <v>8745993.7719999999</v>
      </c>
      <c r="O231" s="32">
        <f t="shared" si="21"/>
        <v>187200.59700000001</v>
      </c>
      <c r="P231" s="32">
        <f t="shared" si="17"/>
        <v>8933194.368999999</v>
      </c>
      <c r="Q231" s="21">
        <v>772.28</v>
      </c>
      <c r="R231" s="32">
        <v>16.53</v>
      </c>
      <c r="S231" s="30"/>
      <c r="T231" s="24"/>
      <c r="U231" s="14" t="s">
        <v>40</v>
      </c>
      <c r="V231" s="14" t="s">
        <v>41</v>
      </c>
    </row>
    <row r="232" spans="3:22" ht="37.5">
      <c r="C232" s="14"/>
      <c r="D232" s="15">
        <v>24</v>
      </c>
      <c r="E232" s="16">
        <v>21</v>
      </c>
      <c r="F232" s="22" t="s">
        <v>199</v>
      </c>
      <c r="G232" s="16">
        <v>1930</v>
      </c>
      <c r="H232" s="16" t="s">
        <v>37</v>
      </c>
      <c r="I232" s="16" t="s">
        <v>67</v>
      </c>
      <c r="J232" s="16">
        <v>2</v>
      </c>
      <c r="K232" s="21">
        <v>785</v>
      </c>
      <c r="L232" s="21">
        <v>423.9</v>
      </c>
      <c r="M232" s="22" t="s">
        <v>52</v>
      </c>
      <c r="N232" s="52">
        <f t="shared" si="20"/>
        <v>667995.75</v>
      </c>
      <c r="O232" s="32">
        <f t="shared" si="21"/>
        <v>14294.85</v>
      </c>
      <c r="P232" s="32">
        <f t="shared" si="17"/>
        <v>682290.6</v>
      </c>
      <c r="Q232" s="21">
        <v>850.95</v>
      </c>
      <c r="R232" s="32">
        <v>18.21</v>
      </c>
      <c r="S232" s="30"/>
      <c r="T232" s="24"/>
      <c r="U232" s="14" t="s">
        <v>40</v>
      </c>
      <c r="V232" s="14" t="s">
        <v>41</v>
      </c>
    </row>
    <row r="233" spans="3:22" ht="37.5">
      <c r="C233" s="14"/>
      <c r="D233" s="15">
        <v>25</v>
      </c>
      <c r="E233" s="16">
        <v>22</v>
      </c>
      <c r="F233" s="22" t="s">
        <v>200</v>
      </c>
      <c r="G233" s="14">
        <v>1963</v>
      </c>
      <c r="H233" s="16" t="s">
        <v>37</v>
      </c>
      <c r="I233" s="14" t="s">
        <v>38</v>
      </c>
      <c r="J233" s="14">
        <v>5</v>
      </c>
      <c r="K233" s="21">
        <v>4095.74</v>
      </c>
      <c r="L233" s="32">
        <v>2482.1999999999998</v>
      </c>
      <c r="M233" s="58" t="s">
        <v>52</v>
      </c>
      <c r="N233" s="52">
        <f t="shared" si="20"/>
        <v>4261945.1291999994</v>
      </c>
      <c r="O233" s="32">
        <f t="shared" si="21"/>
        <v>91212.129799999995</v>
      </c>
      <c r="P233" s="32">
        <f t="shared" si="17"/>
        <v>4353157.2589999996</v>
      </c>
      <c r="Q233" s="59">
        <v>1040.58</v>
      </c>
      <c r="R233" s="32">
        <v>22.27</v>
      </c>
      <c r="S233" s="30"/>
      <c r="T233" s="24"/>
      <c r="U233" s="14" t="s">
        <v>40</v>
      </c>
      <c r="V233" s="14" t="s">
        <v>41</v>
      </c>
    </row>
    <row r="234" spans="3:22" ht="37.5">
      <c r="C234" s="14"/>
      <c r="D234" s="15">
        <v>26</v>
      </c>
      <c r="E234" s="16">
        <v>23</v>
      </c>
      <c r="F234" s="22" t="s">
        <v>201</v>
      </c>
      <c r="G234" s="16">
        <v>1959</v>
      </c>
      <c r="H234" s="16" t="s">
        <v>37</v>
      </c>
      <c r="I234" s="16" t="s">
        <v>38</v>
      </c>
      <c r="J234" s="16">
        <v>2</v>
      </c>
      <c r="K234" s="21">
        <v>1539.8000000000002</v>
      </c>
      <c r="L234" s="21">
        <v>675.7</v>
      </c>
      <c r="M234" s="58" t="s">
        <v>52</v>
      </c>
      <c r="N234" s="52">
        <f t="shared" si="20"/>
        <v>1645522.6680000003</v>
      </c>
      <c r="O234" s="32">
        <f t="shared" si="21"/>
        <v>60344.762000000002</v>
      </c>
      <c r="P234" s="32">
        <f t="shared" si="17"/>
        <v>1705867.4300000004</v>
      </c>
      <c r="Q234" s="59">
        <v>1068.6600000000001</v>
      </c>
      <c r="R234" s="32">
        <v>39.19</v>
      </c>
      <c r="S234" s="30"/>
      <c r="T234" s="24"/>
      <c r="U234" s="14" t="s">
        <v>40</v>
      </c>
      <c r="V234" s="14" t="s">
        <v>41</v>
      </c>
    </row>
    <row r="235" spans="3:22" ht="37.5">
      <c r="C235" s="14"/>
      <c r="D235" s="15">
        <v>27</v>
      </c>
      <c r="E235" s="16">
        <v>24</v>
      </c>
      <c r="F235" s="22" t="s">
        <v>202</v>
      </c>
      <c r="G235" s="16">
        <v>1971</v>
      </c>
      <c r="H235" s="16" t="s">
        <v>37</v>
      </c>
      <c r="I235" s="16" t="s">
        <v>38</v>
      </c>
      <c r="J235" s="16">
        <v>5</v>
      </c>
      <c r="K235" s="21">
        <v>7764.9</v>
      </c>
      <c r="L235" s="21">
        <v>4387</v>
      </c>
      <c r="M235" s="58" t="s">
        <v>52</v>
      </c>
      <c r="N235" s="52">
        <f t="shared" si="20"/>
        <v>8079999.6419999991</v>
      </c>
      <c r="O235" s="32">
        <f t="shared" si="21"/>
        <v>172924.32299999997</v>
      </c>
      <c r="P235" s="32">
        <f t="shared" si="17"/>
        <v>8252923.9649999989</v>
      </c>
      <c r="Q235" s="59">
        <v>1040.58</v>
      </c>
      <c r="R235" s="32">
        <v>22.27</v>
      </c>
      <c r="S235" s="30"/>
      <c r="T235" s="24"/>
      <c r="U235" s="14" t="s">
        <v>40</v>
      </c>
      <c r="V235" s="14" t="s">
        <v>41</v>
      </c>
    </row>
    <row r="236" spans="3:22" ht="37.5">
      <c r="C236" s="14"/>
      <c r="D236" s="15">
        <v>28</v>
      </c>
      <c r="E236" s="16">
        <v>25</v>
      </c>
      <c r="F236" s="22" t="s">
        <v>203</v>
      </c>
      <c r="G236" s="16">
        <v>1977</v>
      </c>
      <c r="H236" s="16" t="s">
        <v>37</v>
      </c>
      <c r="I236" s="16" t="s">
        <v>38</v>
      </c>
      <c r="J236" s="16">
        <v>5</v>
      </c>
      <c r="K236" s="21">
        <v>7842.0999999999995</v>
      </c>
      <c r="L236" s="21">
        <v>4606.8</v>
      </c>
      <c r="M236" s="58" t="s">
        <v>52</v>
      </c>
      <c r="N236" s="52">
        <f t="shared" si="20"/>
        <v>8160332.4179999987</v>
      </c>
      <c r="O236" s="32">
        <f t="shared" si="21"/>
        <v>174643.56699999998</v>
      </c>
      <c r="P236" s="32">
        <f t="shared" si="17"/>
        <v>8334975.9849999985</v>
      </c>
      <c r="Q236" s="59">
        <v>1040.58</v>
      </c>
      <c r="R236" s="32">
        <v>22.27</v>
      </c>
      <c r="S236" s="30"/>
      <c r="T236" s="24"/>
      <c r="U236" s="14" t="s">
        <v>40</v>
      </c>
      <c r="V236" s="14" t="s">
        <v>41</v>
      </c>
    </row>
    <row r="237" spans="3:22" ht="37.5">
      <c r="C237" s="14"/>
      <c r="D237" s="15">
        <v>29</v>
      </c>
      <c r="E237" s="16">
        <v>26</v>
      </c>
      <c r="F237" s="22" t="s">
        <v>204</v>
      </c>
      <c r="G237" s="14">
        <v>1958</v>
      </c>
      <c r="H237" s="16" t="s">
        <v>37</v>
      </c>
      <c r="I237" s="14" t="s">
        <v>38</v>
      </c>
      <c r="J237" s="14">
        <v>5</v>
      </c>
      <c r="K237" s="21">
        <v>5280.2000000000007</v>
      </c>
      <c r="L237" s="32">
        <v>2909.5</v>
      </c>
      <c r="M237" s="58" t="s">
        <v>52</v>
      </c>
      <c r="N237" s="52">
        <f t="shared" si="20"/>
        <v>5494470.5160000008</v>
      </c>
      <c r="O237" s="32">
        <f t="shared" si="21"/>
        <v>117590.05400000002</v>
      </c>
      <c r="P237" s="32">
        <f t="shared" si="17"/>
        <v>5612060.5700000012</v>
      </c>
      <c r="Q237" s="59">
        <v>1040.58</v>
      </c>
      <c r="R237" s="32">
        <v>22.27</v>
      </c>
      <c r="S237" s="30"/>
      <c r="T237" s="24"/>
      <c r="U237" s="14" t="s">
        <v>40</v>
      </c>
      <c r="V237" s="14" t="s">
        <v>41</v>
      </c>
    </row>
    <row r="238" spans="3:22" ht="37.5">
      <c r="C238" s="14"/>
      <c r="D238" s="15">
        <v>30</v>
      </c>
      <c r="E238" s="16">
        <v>27</v>
      </c>
      <c r="F238" s="22" t="s">
        <v>205</v>
      </c>
      <c r="G238" s="14">
        <v>1965</v>
      </c>
      <c r="H238" s="16" t="s">
        <v>37</v>
      </c>
      <c r="I238" s="14" t="s">
        <v>38</v>
      </c>
      <c r="J238" s="14">
        <v>5</v>
      </c>
      <c r="K238" s="21">
        <v>4069</v>
      </c>
      <c r="L238" s="32">
        <v>2352.6999999999998</v>
      </c>
      <c r="M238" s="58" t="s">
        <v>52</v>
      </c>
      <c r="N238" s="52">
        <f t="shared" si="20"/>
        <v>4234120.0199999996</v>
      </c>
      <c r="O238" s="32">
        <f t="shared" si="21"/>
        <v>90616.63</v>
      </c>
      <c r="P238" s="32">
        <f t="shared" si="17"/>
        <v>4324736.6499999994</v>
      </c>
      <c r="Q238" s="59">
        <v>1040.58</v>
      </c>
      <c r="R238" s="32">
        <v>22.27</v>
      </c>
      <c r="S238" s="30"/>
      <c r="T238" s="24"/>
      <c r="U238" s="14" t="s">
        <v>40</v>
      </c>
      <c r="V238" s="14" t="s">
        <v>41</v>
      </c>
    </row>
    <row r="239" spans="3:22" ht="37.5">
      <c r="C239" s="14"/>
      <c r="D239" s="15">
        <v>31</v>
      </c>
      <c r="E239" s="16">
        <v>28</v>
      </c>
      <c r="F239" s="22" t="s">
        <v>206</v>
      </c>
      <c r="G239" s="14">
        <v>1953</v>
      </c>
      <c r="H239" s="16" t="s">
        <v>37</v>
      </c>
      <c r="I239" s="14" t="s">
        <v>38</v>
      </c>
      <c r="J239" s="14">
        <v>2</v>
      </c>
      <c r="K239" s="21">
        <v>1450.8</v>
      </c>
      <c r="L239" s="32">
        <v>793.7</v>
      </c>
      <c r="M239" s="58" t="s">
        <v>52</v>
      </c>
      <c r="N239" s="52">
        <f t="shared" si="20"/>
        <v>1628842.176</v>
      </c>
      <c r="O239" s="32">
        <f t="shared" si="21"/>
        <v>56856.851999999992</v>
      </c>
      <c r="P239" s="32">
        <f t="shared" si="17"/>
        <v>1685699.0279999999</v>
      </c>
      <c r="Q239" s="14">
        <v>1122.72</v>
      </c>
      <c r="R239" s="32">
        <v>39.19</v>
      </c>
      <c r="S239" s="30"/>
      <c r="T239" s="24"/>
      <c r="U239" s="14" t="s">
        <v>40</v>
      </c>
      <c r="V239" s="14" t="s">
        <v>41</v>
      </c>
    </row>
    <row r="240" spans="3:22" ht="37.5">
      <c r="C240" s="14"/>
      <c r="D240" s="15">
        <v>32</v>
      </c>
      <c r="E240" s="16">
        <v>29</v>
      </c>
      <c r="F240" s="22" t="s">
        <v>207</v>
      </c>
      <c r="G240" s="14">
        <v>1952</v>
      </c>
      <c r="H240" s="16" t="s">
        <v>37</v>
      </c>
      <c r="I240" s="14" t="s">
        <v>38</v>
      </c>
      <c r="J240" s="14">
        <v>2</v>
      </c>
      <c r="K240" s="21">
        <v>1272.1000000000001</v>
      </c>
      <c r="L240" s="32">
        <v>689.3</v>
      </c>
      <c r="M240" s="58" t="s">
        <v>52</v>
      </c>
      <c r="N240" s="52">
        <f t="shared" si="20"/>
        <v>1428212.1120000002</v>
      </c>
      <c r="O240" s="32">
        <f t="shared" si="21"/>
        <v>49853.599000000002</v>
      </c>
      <c r="P240" s="32">
        <f t="shared" si="17"/>
        <v>1478065.7110000001</v>
      </c>
      <c r="Q240" s="14">
        <v>1122.72</v>
      </c>
      <c r="R240" s="32">
        <v>39.19</v>
      </c>
      <c r="S240" s="30"/>
      <c r="T240" s="24"/>
      <c r="U240" s="14" t="s">
        <v>40</v>
      </c>
      <c r="V240" s="14" t="s">
        <v>41</v>
      </c>
    </row>
    <row r="241" spans="3:22" ht="37.5">
      <c r="C241" s="14"/>
      <c r="D241" s="15">
        <v>33</v>
      </c>
      <c r="E241" s="16">
        <v>30</v>
      </c>
      <c r="F241" s="22" t="s">
        <v>208</v>
      </c>
      <c r="G241" s="14">
        <v>1958</v>
      </c>
      <c r="H241" s="16" t="s">
        <v>37</v>
      </c>
      <c r="I241" s="14" t="s">
        <v>38</v>
      </c>
      <c r="J241" s="14">
        <v>2</v>
      </c>
      <c r="K241" s="21">
        <v>1525.3</v>
      </c>
      <c r="L241" s="32">
        <v>840.9</v>
      </c>
      <c r="M241" s="58" t="s">
        <v>52</v>
      </c>
      <c r="N241" s="52">
        <f t="shared" si="20"/>
        <v>1712484.8159999999</v>
      </c>
      <c r="O241" s="32">
        <f t="shared" si="21"/>
        <v>59776.506999999998</v>
      </c>
      <c r="P241" s="32">
        <f t="shared" si="17"/>
        <v>1772261.3229999999</v>
      </c>
      <c r="Q241" s="14">
        <v>1122.72</v>
      </c>
      <c r="R241" s="32">
        <v>39.19</v>
      </c>
      <c r="S241" s="30"/>
      <c r="T241" s="24"/>
      <c r="U241" s="14" t="s">
        <v>40</v>
      </c>
      <c r="V241" s="14" t="s">
        <v>41</v>
      </c>
    </row>
    <row r="242" spans="3:22" ht="37.5">
      <c r="C242" s="14"/>
      <c r="D242" s="15">
        <v>34</v>
      </c>
      <c r="E242" s="16">
        <v>31</v>
      </c>
      <c r="F242" s="22" t="s">
        <v>209</v>
      </c>
      <c r="G242" s="16">
        <v>1939</v>
      </c>
      <c r="H242" s="16" t="s">
        <v>37</v>
      </c>
      <c r="I242" s="16" t="s">
        <v>67</v>
      </c>
      <c r="J242" s="16">
        <v>2</v>
      </c>
      <c r="K242" s="21">
        <v>1033.7</v>
      </c>
      <c r="L242" s="21">
        <v>599.79999999999995</v>
      </c>
      <c r="M242" s="22" t="s">
        <v>52</v>
      </c>
      <c r="N242" s="52">
        <f t="shared" si="20"/>
        <v>1100652.7490000001</v>
      </c>
      <c r="O242" s="32">
        <f t="shared" si="21"/>
        <v>39973.179000000004</v>
      </c>
      <c r="P242" s="32">
        <f t="shared" si="17"/>
        <v>1140625.9280000001</v>
      </c>
      <c r="Q242" s="32">
        <v>1064.77</v>
      </c>
      <c r="R242" s="32">
        <v>38.67</v>
      </c>
      <c r="S242" s="30"/>
      <c r="T242" s="24"/>
      <c r="U242" s="14" t="s">
        <v>40</v>
      </c>
      <c r="V242" s="14" t="s">
        <v>41</v>
      </c>
    </row>
    <row r="243" spans="3:22" ht="37.5">
      <c r="C243" s="14"/>
      <c r="D243" s="15">
        <v>35</v>
      </c>
      <c r="E243" s="16">
        <v>32</v>
      </c>
      <c r="F243" s="22" t="s">
        <v>210</v>
      </c>
      <c r="G243" s="16">
        <v>1965</v>
      </c>
      <c r="H243" s="16" t="s">
        <v>37</v>
      </c>
      <c r="I243" s="16" t="s">
        <v>38</v>
      </c>
      <c r="J243" s="16">
        <v>4</v>
      </c>
      <c r="K243" s="21">
        <v>2253.6000000000004</v>
      </c>
      <c r="L243" s="21">
        <v>1171.0999999999999</v>
      </c>
      <c r="M243" s="22" t="s">
        <v>52</v>
      </c>
      <c r="N243" s="52">
        <f t="shared" si="20"/>
        <v>2345051.088</v>
      </c>
      <c r="O243" s="32">
        <f t="shared" si="21"/>
        <v>50187.672000000006</v>
      </c>
      <c r="P243" s="32">
        <f t="shared" si="17"/>
        <v>2395238.7599999998</v>
      </c>
      <c r="Q243" s="59">
        <v>1040.58</v>
      </c>
      <c r="R243" s="32">
        <v>22.27</v>
      </c>
      <c r="S243" s="31"/>
      <c r="T243" s="24"/>
      <c r="U243" s="14" t="s">
        <v>40</v>
      </c>
      <c r="V243" s="14" t="s">
        <v>41</v>
      </c>
    </row>
    <row r="244" spans="3:22" ht="37.5">
      <c r="C244" s="14"/>
      <c r="D244" s="15">
        <v>36</v>
      </c>
      <c r="E244" s="16">
        <v>33</v>
      </c>
      <c r="F244" s="22" t="s">
        <v>211</v>
      </c>
      <c r="G244" s="16">
        <v>1963</v>
      </c>
      <c r="H244" s="16" t="s">
        <v>37</v>
      </c>
      <c r="I244" s="16" t="s">
        <v>38</v>
      </c>
      <c r="J244" s="60">
        <v>5</v>
      </c>
      <c r="K244" s="21">
        <v>2640.2000000000003</v>
      </c>
      <c r="L244" s="21">
        <v>1568.2</v>
      </c>
      <c r="M244" s="22" t="s">
        <v>52</v>
      </c>
      <c r="N244" s="52">
        <f t="shared" si="20"/>
        <v>2747339.3160000001</v>
      </c>
      <c r="O244" s="32">
        <f t="shared" si="21"/>
        <v>58797.254000000008</v>
      </c>
      <c r="P244" s="32">
        <f t="shared" si="17"/>
        <v>2806136.5700000003</v>
      </c>
      <c r="Q244" s="59">
        <v>1040.58</v>
      </c>
      <c r="R244" s="32">
        <v>22.27</v>
      </c>
      <c r="S244" s="31"/>
      <c r="T244" s="24"/>
      <c r="U244" s="14" t="s">
        <v>40</v>
      </c>
      <c r="V244" s="14" t="s">
        <v>41</v>
      </c>
    </row>
    <row r="245" spans="3:22" ht="37.5">
      <c r="C245" s="14"/>
      <c r="D245" s="15">
        <v>37</v>
      </c>
      <c r="E245" s="16">
        <v>31</v>
      </c>
      <c r="F245" s="22" t="s">
        <v>212</v>
      </c>
      <c r="G245" s="14">
        <v>1987</v>
      </c>
      <c r="H245" s="16" t="s">
        <v>37</v>
      </c>
      <c r="I245" s="16" t="s">
        <v>87</v>
      </c>
      <c r="J245" s="14">
        <v>5</v>
      </c>
      <c r="K245" s="21">
        <v>7010.6</v>
      </c>
      <c r="L245" s="21">
        <v>4225.6000000000004</v>
      </c>
      <c r="M245" s="22" t="s">
        <v>52</v>
      </c>
      <c r="N245" s="52">
        <f t="shared" si="20"/>
        <v>7109729.8840000005</v>
      </c>
      <c r="O245" s="32">
        <f t="shared" si="21"/>
        <v>152130.01999999999</v>
      </c>
      <c r="P245" s="32">
        <f t="shared" si="17"/>
        <v>7261859.9040000001</v>
      </c>
      <c r="Q245" s="59">
        <v>1014.14</v>
      </c>
      <c r="R245" s="32">
        <v>21.7</v>
      </c>
      <c r="S245" s="31"/>
      <c r="T245" s="24"/>
      <c r="U245" s="14" t="s">
        <v>40</v>
      </c>
      <c r="V245" s="14" t="s">
        <v>41</v>
      </c>
    </row>
    <row r="246" spans="3:22" ht="56.25">
      <c r="C246" s="14"/>
      <c r="D246" s="15">
        <v>38</v>
      </c>
      <c r="E246" s="16">
        <v>35</v>
      </c>
      <c r="F246" s="22" t="s">
        <v>213</v>
      </c>
      <c r="G246" s="16">
        <v>1988</v>
      </c>
      <c r="H246" s="16" t="s">
        <v>37</v>
      </c>
      <c r="I246" s="16" t="s">
        <v>87</v>
      </c>
      <c r="J246" s="16">
        <v>9</v>
      </c>
      <c r="K246" s="21">
        <v>15345.800000000001</v>
      </c>
      <c r="L246" s="61">
        <v>10316.6</v>
      </c>
      <c r="M246" s="22" t="s">
        <v>179</v>
      </c>
      <c r="N246" s="52">
        <f t="shared" si="20"/>
        <v>11851254.424000001</v>
      </c>
      <c r="O246" s="32">
        <f t="shared" si="21"/>
        <v>253666.07400000002</v>
      </c>
      <c r="P246" s="32">
        <f t="shared" si="17"/>
        <v>12104920.498</v>
      </c>
      <c r="Q246" s="14">
        <v>772.28</v>
      </c>
      <c r="R246" s="32">
        <v>16.53</v>
      </c>
      <c r="S246" s="31"/>
      <c r="T246" s="24"/>
      <c r="U246" s="14" t="s">
        <v>40</v>
      </c>
      <c r="V246" s="14" t="s">
        <v>41</v>
      </c>
    </row>
    <row r="247" spans="3:22" ht="56.25">
      <c r="C247" s="14"/>
      <c r="D247" s="15">
        <v>39</v>
      </c>
      <c r="E247" s="16">
        <v>36</v>
      </c>
      <c r="F247" s="22" t="s">
        <v>214</v>
      </c>
      <c r="G247" s="16">
        <v>1991</v>
      </c>
      <c r="H247" s="16" t="s">
        <v>37</v>
      </c>
      <c r="I247" s="16" t="s">
        <v>87</v>
      </c>
      <c r="J247" s="16">
        <v>10</v>
      </c>
      <c r="K247" s="21">
        <v>9662.1</v>
      </c>
      <c r="L247" s="61">
        <v>6846.6</v>
      </c>
      <c r="M247" s="22" t="s">
        <v>179</v>
      </c>
      <c r="N247" s="52">
        <f t="shared" si="20"/>
        <v>6997679.3040000005</v>
      </c>
      <c r="O247" s="32">
        <f t="shared" si="21"/>
        <v>149762.55000000002</v>
      </c>
      <c r="P247" s="32">
        <f t="shared" si="17"/>
        <v>7147441.8540000003</v>
      </c>
      <c r="Q247" s="14">
        <v>724.24</v>
      </c>
      <c r="R247" s="32">
        <v>15.5</v>
      </c>
      <c r="S247" s="31"/>
      <c r="T247" s="24"/>
      <c r="U247" s="14" t="s">
        <v>40</v>
      </c>
      <c r="V247" s="14" t="s">
        <v>41</v>
      </c>
    </row>
    <row r="248" spans="3:22" ht="37.5">
      <c r="C248" s="14"/>
      <c r="D248" s="15">
        <v>40</v>
      </c>
      <c r="E248" s="16">
        <v>37</v>
      </c>
      <c r="F248" s="22" t="s">
        <v>215</v>
      </c>
      <c r="G248" s="14">
        <v>1957</v>
      </c>
      <c r="H248" s="16" t="s">
        <v>37</v>
      </c>
      <c r="I248" s="14" t="s">
        <v>38</v>
      </c>
      <c r="J248" s="14">
        <v>4</v>
      </c>
      <c r="K248" s="21">
        <v>6473.9</v>
      </c>
      <c r="L248" s="32">
        <v>3241</v>
      </c>
      <c r="M248" s="22" t="s">
        <v>52</v>
      </c>
      <c r="N248" s="52">
        <f t="shared" si="20"/>
        <v>6736610.8619999988</v>
      </c>
      <c r="O248" s="32">
        <f t="shared" si="21"/>
        <v>144173.753</v>
      </c>
      <c r="P248" s="32">
        <f t="shared" si="17"/>
        <v>6880784.6149999984</v>
      </c>
      <c r="Q248" s="59">
        <v>1040.58</v>
      </c>
      <c r="R248" s="32">
        <v>22.27</v>
      </c>
      <c r="S248" s="31"/>
      <c r="T248" s="24"/>
      <c r="U248" s="14" t="s">
        <v>40</v>
      </c>
      <c r="V248" s="14" t="s">
        <v>41</v>
      </c>
    </row>
    <row r="249" spans="3:22" ht="37.5">
      <c r="C249" s="14"/>
      <c r="D249" s="15">
        <v>41</v>
      </c>
      <c r="E249" s="16">
        <v>38</v>
      </c>
      <c r="F249" s="22" t="s">
        <v>216</v>
      </c>
      <c r="G249" s="16">
        <v>1987</v>
      </c>
      <c r="H249" s="16" t="s">
        <v>37</v>
      </c>
      <c r="I249" s="16" t="s">
        <v>38</v>
      </c>
      <c r="J249" s="16">
        <v>5</v>
      </c>
      <c r="K249" s="21">
        <v>5281.8</v>
      </c>
      <c r="L249" s="21">
        <v>3141.4</v>
      </c>
      <c r="M249" s="22" t="s">
        <v>52</v>
      </c>
      <c r="N249" s="52">
        <f t="shared" si="20"/>
        <v>5496135.4440000001</v>
      </c>
      <c r="O249" s="32">
        <f t="shared" si="21"/>
        <v>117625.686</v>
      </c>
      <c r="P249" s="32">
        <f t="shared" si="17"/>
        <v>5613761.1299999999</v>
      </c>
      <c r="Q249" s="59">
        <v>1040.58</v>
      </c>
      <c r="R249" s="32">
        <v>22.27</v>
      </c>
      <c r="S249" s="31"/>
      <c r="T249" s="24"/>
      <c r="U249" s="14" t="s">
        <v>40</v>
      </c>
      <c r="V249" s="14" t="s">
        <v>41</v>
      </c>
    </row>
    <row r="250" spans="3:22" ht="37.5">
      <c r="C250" s="14"/>
      <c r="D250" s="15">
        <v>42</v>
      </c>
      <c r="E250" s="16">
        <v>39</v>
      </c>
      <c r="F250" s="22" t="s">
        <v>217</v>
      </c>
      <c r="G250" s="16">
        <v>1990</v>
      </c>
      <c r="H250" s="16" t="s">
        <v>37</v>
      </c>
      <c r="I250" s="16" t="s">
        <v>38</v>
      </c>
      <c r="J250" s="16">
        <v>5</v>
      </c>
      <c r="K250" s="21">
        <v>6598</v>
      </c>
      <c r="L250" s="21">
        <v>3860.1</v>
      </c>
      <c r="M250" s="22" t="s">
        <v>52</v>
      </c>
      <c r="N250" s="52">
        <f t="shared" si="20"/>
        <v>6865746.8399999999</v>
      </c>
      <c r="O250" s="32">
        <f t="shared" si="21"/>
        <v>146937.46</v>
      </c>
      <c r="P250" s="32">
        <f t="shared" si="17"/>
        <v>7012684.2999999998</v>
      </c>
      <c r="Q250" s="59">
        <v>1040.58</v>
      </c>
      <c r="R250" s="32">
        <v>22.27</v>
      </c>
      <c r="S250" s="31"/>
      <c r="T250" s="24"/>
      <c r="U250" s="14" t="s">
        <v>40</v>
      </c>
      <c r="V250" s="14" t="s">
        <v>41</v>
      </c>
    </row>
    <row r="251" spans="3:22" ht="37.5">
      <c r="C251" s="14"/>
      <c r="D251" s="15">
        <v>43</v>
      </c>
      <c r="E251" s="16">
        <v>40</v>
      </c>
      <c r="F251" s="22" t="s">
        <v>218</v>
      </c>
      <c r="G251" s="16">
        <v>1983</v>
      </c>
      <c r="H251" s="16" t="s">
        <v>37</v>
      </c>
      <c r="I251" s="14" t="s">
        <v>38</v>
      </c>
      <c r="J251" s="16">
        <v>5</v>
      </c>
      <c r="K251" s="21">
        <v>5095</v>
      </c>
      <c r="L251" s="21">
        <v>3884.9</v>
      </c>
      <c r="M251" s="22" t="s">
        <v>52</v>
      </c>
      <c r="N251" s="52">
        <f t="shared" si="20"/>
        <v>5301755.0999999996</v>
      </c>
      <c r="O251" s="32">
        <f t="shared" si="21"/>
        <v>113465.65</v>
      </c>
      <c r="P251" s="32">
        <f t="shared" si="17"/>
        <v>5415220.75</v>
      </c>
      <c r="Q251" s="59">
        <v>1040.58</v>
      </c>
      <c r="R251" s="32">
        <v>22.27</v>
      </c>
      <c r="S251" s="31" t="s">
        <v>219</v>
      </c>
      <c r="T251" s="24" t="s">
        <v>220</v>
      </c>
      <c r="U251" s="14" t="s">
        <v>40</v>
      </c>
      <c r="V251" s="14" t="s">
        <v>41</v>
      </c>
    </row>
    <row r="252" spans="3:22" ht="37.5">
      <c r="C252" s="14"/>
      <c r="D252" s="15">
        <v>44</v>
      </c>
      <c r="E252" s="16">
        <v>41</v>
      </c>
      <c r="F252" s="22" t="s">
        <v>221</v>
      </c>
      <c r="G252" s="16">
        <v>1986</v>
      </c>
      <c r="H252" s="16" t="s">
        <v>37</v>
      </c>
      <c r="I252" s="14" t="s">
        <v>38</v>
      </c>
      <c r="J252" s="16">
        <v>5</v>
      </c>
      <c r="K252" s="21">
        <v>7990.2</v>
      </c>
      <c r="L252" s="21">
        <v>5798.5</v>
      </c>
      <c r="M252" s="22" t="s">
        <v>52</v>
      </c>
      <c r="N252" s="52">
        <f t="shared" si="20"/>
        <v>8314442.3159999996</v>
      </c>
      <c r="O252" s="32">
        <f t="shared" si="21"/>
        <v>177941.75399999999</v>
      </c>
      <c r="P252" s="32">
        <f t="shared" si="17"/>
        <v>8492384.0700000003</v>
      </c>
      <c r="Q252" s="59">
        <v>1040.58</v>
      </c>
      <c r="R252" s="32">
        <v>22.27</v>
      </c>
      <c r="S252" s="31" t="s">
        <v>40</v>
      </c>
      <c r="T252" s="24" t="s">
        <v>41</v>
      </c>
      <c r="U252" s="14" t="s">
        <v>40</v>
      </c>
      <c r="V252" s="14" t="s">
        <v>41</v>
      </c>
    </row>
    <row r="253" spans="3:22" ht="37.5">
      <c r="C253" s="14"/>
      <c r="D253" s="15">
        <v>45</v>
      </c>
      <c r="E253" s="16">
        <v>42</v>
      </c>
      <c r="F253" s="22" t="s">
        <v>222</v>
      </c>
      <c r="G253" s="16">
        <v>1988</v>
      </c>
      <c r="H253" s="16" t="s">
        <v>37</v>
      </c>
      <c r="I253" s="14" t="s">
        <v>38</v>
      </c>
      <c r="J253" s="16">
        <v>5</v>
      </c>
      <c r="K253" s="21">
        <v>5331.3</v>
      </c>
      <c r="L253" s="21">
        <v>3923.5</v>
      </c>
      <c r="M253" s="22" t="s">
        <v>52</v>
      </c>
      <c r="N253" s="52">
        <f t="shared" si="20"/>
        <v>5547644.1540000001</v>
      </c>
      <c r="O253" s="32">
        <f t="shared" si="21"/>
        <v>118728.05100000001</v>
      </c>
      <c r="P253" s="32">
        <f t="shared" si="17"/>
        <v>5666372.2050000001</v>
      </c>
      <c r="Q253" s="59">
        <v>1040.58</v>
      </c>
      <c r="R253" s="32">
        <v>22.27</v>
      </c>
      <c r="S253" s="31" t="s">
        <v>40</v>
      </c>
      <c r="T253" s="24" t="s">
        <v>41</v>
      </c>
      <c r="U253" s="14" t="s">
        <v>40</v>
      </c>
      <c r="V253" s="14" t="s">
        <v>41</v>
      </c>
    </row>
    <row r="254" spans="3:22" ht="37.5">
      <c r="C254" s="14"/>
      <c r="D254" s="15">
        <v>46</v>
      </c>
      <c r="E254" s="16">
        <v>43</v>
      </c>
      <c r="F254" s="22" t="s">
        <v>223</v>
      </c>
      <c r="G254" s="16">
        <v>1961</v>
      </c>
      <c r="H254" s="16" t="s">
        <v>37</v>
      </c>
      <c r="I254" s="16" t="s">
        <v>38</v>
      </c>
      <c r="J254" s="16">
        <v>2</v>
      </c>
      <c r="K254" s="21">
        <v>1286.7</v>
      </c>
      <c r="L254" s="21">
        <v>622.20000000000005</v>
      </c>
      <c r="M254" s="22" t="s">
        <v>52</v>
      </c>
      <c r="N254" s="52">
        <f t="shared" si="20"/>
        <v>1375044.8220000002</v>
      </c>
      <c r="O254" s="32">
        <f t="shared" si="21"/>
        <v>50425.773000000001</v>
      </c>
      <c r="P254" s="32">
        <f t="shared" si="17"/>
        <v>1425470.5950000002</v>
      </c>
      <c r="Q254" s="59">
        <v>1068.6600000000001</v>
      </c>
      <c r="R254" s="32">
        <v>39.19</v>
      </c>
      <c r="S254" s="31"/>
      <c r="T254" s="24"/>
      <c r="U254" s="14" t="s">
        <v>40</v>
      </c>
      <c r="V254" s="14" t="s">
        <v>41</v>
      </c>
    </row>
    <row r="255" spans="3:22" ht="37.5">
      <c r="C255" s="14"/>
      <c r="D255" s="15">
        <v>47</v>
      </c>
      <c r="E255" s="16">
        <v>44</v>
      </c>
      <c r="F255" s="22" t="s">
        <v>224</v>
      </c>
      <c r="G255" s="16">
        <v>1961</v>
      </c>
      <c r="H255" s="16" t="s">
        <v>37</v>
      </c>
      <c r="I255" s="16" t="s">
        <v>38</v>
      </c>
      <c r="J255" s="16">
        <v>2</v>
      </c>
      <c r="K255" s="21">
        <v>1270.6000000000001</v>
      </c>
      <c r="L255" s="21">
        <v>626.5</v>
      </c>
      <c r="M255" s="58" t="s">
        <v>52</v>
      </c>
      <c r="N255" s="52">
        <f t="shared" si="20"/>
        <v>1357839.3960000002</v>
      </c>
      <c r="O255" s="32">
        <f t="shared" si="21"/>
        <v>49794.814000000006</v>
      </c>
      <c r="P255" s="32">
        <f t="shared" si="17"/>
        <v>1407634.2100000002</v>
      </c>
      <c r="Q255" s="59">
        <v>1068.6600000000001</v>
      </c>
      <c r="R255" s="32">
        <v>39.19</v>
      </c>
      <c r="S255" s="31"/>
      <c r="T255" s="24"/>
      <c r="U255" s="14" t="s">
        <v>40</v>
      </c>
      <c r="V255" s="14" t="s">
        <v>41</v>
      </c>
    </row>
    <row r="256" spans="3:22" ht="37.5">
      <c r="C256" s="14"/>
      <c r="D256" s="15">
        <v>48</v>
      </c>
      <c r="E256" s="16">
        <v>45</v>
      </c>
      <c r="F256" s="22" t="s">
        <v>225</v>
      </c>
      <c r="G256" s="16">
        <v>1958</v>
      </c>
      <c r="H256" s="16" t="s">
        <v>37</v>
      </c>
      <c r="I256" s="16" t="s">
        <v>38</v>
      </c>
      <c r="J256" s="16">
        <v>2</v>
      </c>
      <c r="K256" s="21">
        <v>1480.3000000000002</v>
      </c>
      <c r="L256" s="21">
        <v>631.20000000000005</v>
      </c>
      <c r="M256" s="58" t="s">
        <v>52</v>
      </c>
      <c r="N256" s="52">
        <f t="shared" si="20"/>
        <v>1581937.3980000003</v>
      </c>
      <c r="O256" s="32">
        <f t="shared" si="21"/>
        <v>58012.957000000002</v>
      </c>
      <c r="P256" s="32">
        <f t="shared" si="17"/>
        <v>1639950.3550000002</v>
      </c>
      <c r="Q256" s="59">
        <v>1068.6600000000001</v>
      </c>
      <c r="R256" s="32">
        <v>39.19</v>
      </c>
      <c r="S256" s="31"/>
      <c r="T256" s="24"/>
      <c r="U256" s="14" t="s">
        <v>40</v>
      </c>
      <c r="V256" s="14" t="s">
        <v>41</v>
      </c>
    </row>
    <row r="257" spans="3:23" ht="37.5">
      <c r="C257" s="14"/>
      <c r="D257" s="15">
        <v>49</v>
      </c>
      <c r="E257" s="16">
        <v>46</v>
      </c>
      <c r="F257" s="22" t="s">
        <v>226</v>
      </c>
      <c r="G257" s="14">
        <v>1958</v>
      </c>
      <c r="H257" s="16" t="s">
        <v>37</v>
      </c>
      <c r="I257" s="14" t="s">
        <v>38</v>
      </c>
      <c r="J257" s="14">
        <v>2</v>
      </c>
      <c r="K257" s="21">
        <v>1434.1999999999998</v>
      </c>
      <c r="L257" s="32">
        <v>636.9</v>
      </c>
      <c r="M257" s="58" t="s">
        <v>52</v>
      </c>
      <c r="N257" s="52">
        <f t="shared" si="20"/>
        <v>1532672.172</v>
      </c>
      <c r="O257" s="32">
        <f t="shared" si="21"/>
        <v>56206.297999999988</v>
      </c>
      <c r="P257" s="32">
        <f t="shared" si="17"/>
        <v>1588878.47</v>
      </c>
      <c r="Q257" s="59">
        <v>1068.6600000000001</v>
      </c>
      <c r="R257" s="32">
        <v>39.19</v>
      </c>
      <c r="S257" s="31"/>
      <c r="T257" s="24"/>
      <c r="U257" s="14" t="s">
        <v>40</v>
      </c>
      <c r="V257" s="14" t="s">
        <v>41</v>
      </c>
    </row>
    <row r="258" spans="3:23" ht="37.5">
      <c r="C258" s="14"/>
      <c r="D258" s="15">
        <v>50</v>
      </c>
      <c r="E258" s="16">
        <v>47</v>
      </c>
      <c r="F258" s="22" t="s">
        <v>227</v>
      </c>
      <c r="G258" s="14">
        <v>1960</v>
      </c>
      <c r="H258" s="16" t="s">
        <v>37</v>
      </c>
      <c r="I258" s="14" t="s">
        <v>38</v>
      </c>
      <c r="J258" s="14">
        <v>4</v>
      </c>
      <c r="K258" s="21">
        <v>2236.9</v>
      </c>
      <c r="L258" s="32">
        <f>149.8+1351.8</f>
        <v>1501.6</v>
      </c>
      <c r="M258" s="58" t="s">
        <v>52</v>
      </c>
      <c r="N258" s="52">
        <f t="shared" si="20"/>
        <v>2438668.3800000004</v>
      </c>
      <c r="O258" s="32">
        <f t="shared" si="21"/>
        <v>53439.541000000005</v>
      </c>
      <c r="P258" s="32">
        <f t="shared" si="17"/>
        <v>2492107.9210000006</v>
      </c>
      <c r="Q258" s="59">
        <v>1090.2</v>
      </c>
      <c r="R258" s="32">
        <v>23.89</v>
      </c>
      <c r="S258" s="31"/>
      <c r="T258" s="24"/>
      <c r="U258" s="14" t="s">
        <v>40</v>
      </c>
      <c r="V258" s="14" t="s">
        <v>41</v>
      </c>
    </row>
    <row r="259" spans="3:23" ht="37.5">
      <c r="C259" s="14"/>
      <c r="D259" s="15">
        <v>51</v>
      </c>
      <c r="E259" s="16">
        <v>48</v>
      </c>
      <c r="F259" s="22" t="s">
        <v>228</v>
      </c>
      <c r="G259" s="14">
        <v>1940</v>
      </c>
      <c r="H259" s="16" t="s">
        <v>37</v>
      </c>
      <c r="I259" s="14" t="s">
        <v>38</v>
      </c>
      <c r="J259" s="14">
        <v>4</v>
      </c>
      <c r="K259" s="21">
        <v>4375.8999999999996</v>
      </c>
      <c r="L259" s="32">
        <v>1967</v>
      </c>
      <c r="M259" s="58" t="s">
        <v>52</v>
      </c>
      <c r="N259" s="52">
        <f t="shared" si="20"/>
        <v>4553474.0219999989</v>
      </c>
      <c r="O259" s="32">
        <f t="shared" si="21"/>
        <v>97451.292999999991</v>
      </c>
      <c r="P259" s="32">
        <f t="shared" si="17"/>
        <v>4650925.3149999985</v>
      </c>
      <c r="Q259" s="59">
        <v>1040.58</v>
      </c>
      <c r="R259" s="32">
        <v>22.27</v>
      </c>
      <c r="S259" s="31"/>
      <c r="T259" s="24"/>
      <c r="U259" s="14" t="s">
        <v>40</v>
      </c>
      <c r="V259" s="14" t="s">
        <v>41</v>
      </c>
    </row>
    <row r="260" spans="3:23" ht="37.5">
      <c r="C260" s="14"/>
      <c r="D260" s="15">
        <v>52</v>
      </c>
      <c r="E260" s="16">
        <v>49</v>
      </c>
      <c r="F260" s="22" t="s">
        <v>229</v>
      </c>
      <c r="G260" s="14">
        <v>1964</v>
      </c>
      <c r="H260" s="16" t="s">
        <v>37</v>
      </c>
      <c r="I260" s="14" t="s">
        <v>38</v>
      </c>
      <c r="J260" s="14">
        <v>4</v>
      </c>
      <c r="K260" s="21">
        <v>2323.1</v>
      </c>
      <c r="L260" s="32">
        <v>1292.7</v>
      </c>
      <c r="M260" s="58" t="s">
        <v>52</v>
      </c>
      <c r="N260" s="52">
        <f t="shared" si="20"/>
        <v>2417371.3979999996</v>
      </c>
      <c r="O260" s="32">
        <f t="shared" si="21"/>
        <v>51735.436999999998</v>
      </c>
      <c r="P260" s="32">
        <f t="shared" si="17"/>
        <v>2469106.8349999995</v>
      </c>
      <c r="Q260" s="59">
        <v>1040.58</v>
      </c>
      <c r="R260" s="32">
        <v>22.27</v>
      </c>
      <c r="S260" s="31"/>
      <c r="T260" s="24"/>
      <c r="U260" s="14" t="s">
        <v>40</v>
      </c>
      <c r="V260" s="14" t="s">
        <v>41</v>
      </c>
    </row>
    <row r="261" spans="3:23" ht="37.5">
      <c r="C261" s="14"/>
      <c r="D261" s="15">
        <v>53</v>
      </c>
      <c r="E261" s="16">
        <v>50</v>
      </c>
      <c r="F261" s="22" t="s">
        <v>230</v>
      </c>
      <c r="G261" s="16">
        <v>1970</v>
      </c>
      <c r="H261" s="16" t="s">
        <v>37</v>
      </c>
      <c r="I261" s="14" t="s">
        <v>38</v>
      </c>
      <c r="J261" s="16">
        <v>5</v>
      </c>
      <c r="K261" s="21">
        <v>6095.4</v>
      </c>
      <c r="L261" s="21">
        <v>8319.5</v>
      </c>
      <c r="M261" s="58" t="s">
        <v>52</v>
      </c>
      <c r="N261" s="52">
        <f t="shared" si="20"/>
        <v>6342751.3319999995</v>
      </c>
      <c r="O261" s="32">
        <f t="shared" si="21"/>
        <v>135744.55799999999</v>
      </c>
      <c r="P261" s="32">
        <f t="shared" si="17"/>
        <v>6478495.8899999997</v>
      </c>
      <c r="Q261" s="59">
        <v>1040.58</v>
      </c>
      <c r="R261" s="32">
        <v>22.27</v>
      </c>
      <c r="S261" s="31"/>
      <c r="T261" s="24"/>
      <c r="U261" s="14" t="s">
        <v>40</v>
      </c>
      <c r="V261" s="14" t="s">
        <v>41</v>
      </c>
    </row>
    <row r="262" spans="3:23" ht="37.5">
      <c r="C262" s="14"/>
      <c r="D262" s="15">
        <v>54</v>
      </c>
      <c r="E262" s="16">
        <v>51</v>
      </c>
      <c r="F262" s="22" t="s">
        <v>231</v>
      </c>
      <c r="G262" s="14">
        <v>1961</v>
      </c>
      <c r="H262" s="16" t="s">
        <v>37</v>
      </c>
      <c r="I262" s="14" t="s">
        <v>38</v>
      </c>
      <c r="J262" s="14">
        <v>5</v>
      </c>
      <c r="K262" s="21">
        <v>2620</v>
      </c>
      <c r="L262" s="32">
        <v>1577.8</v>
      </c>
      <c r="M262" s="58" t="s">
        <v>52</v>
      </c>
      <c r="N262" s="52">
        <f t="shared" si="20"/>
        <v>2726319.5999999996</v>
      </c>
      <c r="O262" s="32">
        <f t="shared" si="21"/>
        <v>58347.4</v>
      </c>
      <c r="P262" s="32">
        <f t="shared" si="17"/>
        <v>2784666.9999999995</v>
      </c>
      <c r="Q262" s="59">
        <v>1040.58</v>
      </c>
      <c r="R262" s="32">
        <v>22.27</v>
      </c>
      <c r="S262" s="31"/>
      <c r="T262" s="24"/>
      <c r="U262" s="14" t="s">
        <v>40</v>
      </c>
      <c r="V262" s="14" t="s">
        <v>41</v>
      </c>
    </row>
    <row r="263" spans="3:23" ht="37.5">
      <c r="C263" s="14"/>
      <c r="D263" s="15">
        <v>55</v>
      </c>
      <c r="E263" s="619">
        <v>52</v>
      </c>
      <c r="F263" s="620" t="s">
        <v>232</v>
      </c>
      <c r="G263" s="623">
        <v>1966</v>
      </c>
      <c r="H263" s="619" t="s">
        <v>37</v>
      </c>
      <c r="I263" s="623" t="s">
        <v>38</v>
      </c>
      <c r="J263" s="623">
        <v>4</v>
      </c>
      <c r="K263" s="617">
        <v>3350</v>
      </c>
      <c r="L263" s="624">
        <v>1318.1</v>
      </c>
      <c r="M263" s="22" t="s">
        <v>49</v>
      </c>
      <c r="N263" s="52">
        <f t="shared" si="20"/>
        <v>1372227</v>
      </c>
      <c r="O263" s="32">
        <f t="shared" si="21"/>
        <v>53399</v>
      </c>
      <c r="P263" s="32">
        <f t="shared" si="17"/>
        <v>1425626</v>
      </c>
      <c r="Q263" s="59">
        <v>409.62</v>
      </c>
      <c r="R263" s="32">
        <v>15.94</v>
      </c>
      <c r="S263" s="31"/>
      <c r="T263" s="24"/>
      <c r="U263" s="14" t="s">
        <v>40</v>
      </c>
      <c r="V263" s="14" t="s">
        <v>41</v>
      </c>
    </row>
    <row r="264" spans="3:23" ht="56.25">
      <c r="C264" s="14"/>
      <c r="D264" s="15">
        <v>56</v>
      </c>
      <c r="E264" s="619"/>
      <c r="F264" s="620"/>
      <c r="G264" s="623"/>
      <c r="H264" s="619"/>
      <c r="I264" s="623"/>
      <c r="J264" s="623"/>
      <c r="K264" s="617"/>
      <c r="L264" s="624"/>
      <c r="M264" s="22" t="s">
        <v>88</v>
      </c>
      <c r="N264" s="52">
        <f>K263*Q264</f>
        <v>462768.99999999994</v>
      </c>
      <c r="O264" s="32">
        <f>K263*R264</f>
        <v>47670.5</v>
      </c>
      <c r="P264" s="32">
        <f t="shared" si="17"/>
        <v>510439.49999999994</v>
      </c>
      <c r="Q264" s="32">
        <v>138.13999999999999</v>
      </c>
      <c r="R264" s="32">
        <v>14.23</v>
      </c>
      <c r="S264" s="31"/>
      <c r="T264" s="27"/>
      <c r="U264" s="14" t="s">
        <v>40</v>
      </c>
      <c r="V264" s="14" t="s">
        <v>41</v>
      </c>
      <c r="W264" s="7"/>
    </row>
    <row r="265" spans="3:23" ht="37.5">
      <c r="C265" s="14"/>
      <c r="D265" s="15">
        <v>57</v>
      </c>
      <c r="E265" s="16">
        <v>53</v>
      </c>
      <c r="F265" s="22" t="s">
        <v>233</v>
      </c>
      <c r="G265" s="16">
        <v>1957</v>
      </c>
      <c r="H265" s="16" t="s">
        <v>37</v>
      </c>
      <c r="I265" s="14" t="s">
        <v>38</v>
      </c>
      <c r="J265" s="60">
        <v>3</v>
      </c>
      <c r="K265" s="21">
        <v>3187.9</v>
      </c>
      <c r="L265" s="21">
        <v>1535</v>
      </c>
      <c r="M265" s="22" t="s">
        <v>234</v>
      </c>
      <c r="N265" s="52">
        <f>Q265*K265</f>
        <v>3317264.9819999998</v>
      </c>
      <c r="O265" s="32">
        <f>R265*K265</f>
        <v>70994.532999999996</v>
      </c>
      <c r="P265" s="32">
        <f t="shared" si="17"/>
        <v>3388259.5149999997</v>
      </c>
      <c r="Q265" s="59">
        <v>1040.58</v>
      </c>
      <c r="R265" s="32">
        <v>22.27</v>
      </c>
      <c r="S265" s="31"/>
      <c r="T265" s="27"/>
      <c r="U265" s="14" t="s">
        <v>40</v>
      </c>
      <c r="V265" s="14" t="s">
        <v>41</v>
      </c>
      <c r="W265" s="7"/>
    </row>
    <row r="266" spans="3:23" ht="37.5">
      <c r="C266" s="14"/>
      <c r="D266" s="15">
        <v>58</v>
      </c>
      <c r="E266" s="16">
        <v>54</v>
      </c>
      <c r="F266" s="22" t="s">
        <v>235</v>
      </c>
      <c r="G266" s="16">
        <v>1963</v>
      </c>
      <c r="H266" s="16" t="s">
        <v>37</v>
      </c>
      <c r="I266" s="62" t="s">
        <v>38</v>
      </c>
      <c r="J266" s="60">
        <v>5</v>
      </c>
      <c r="K266" s="21">
        <v>4147.5999999999995</v>
      </c>
      <c r="L266" s="21">
        <v>2505.6999999999998</v>
      </c>
      <c r="M266" s="22" t="s">
        <v>52</v>
      </c>
      <c r="N266" s="52">
        <f t="shared" ref="N266:N275" si="22">K266*Q266</f>
        <v>4315909.6079999991</v>
      </c>
      <c r="O266" s="32">
        <f t="shared" ref="O266:O275" si="23">K266*R266</f>
        <v>92367.051999999981</v>
      </c>
      <c r="P266" s="32">
        <f t="shared" si="17"/>
        <v>4408276.6599999992</v>
      </c>
      <c r="Q266" s="59">
        <v>1040.58</v>
      </c>
      <c r="R266" s="32">
        <v>22.27</v>
      </c>
      <c r="S266" s="31"/>
      <c r="T266" s="24"/>
      <c r="U266" s="14" t="s">
        <v>40</v>
      </c>
      <c r="V266" s="14" t="s">
        <v>41</v>
      </c>
    </row>
    <row r="267" spans="3:23" ht="37.5">
      <c r="C267" s="14"/>
      <c r="D267" s="15">
        <v>59</v>
      </c>
      <c r="E267" s="16">
        <v>55</v>
      </c>
      <c r="F267" s="22" t="s">
        <v>236</v>
      </c>
      <c r="G267" s="16">
        <v>1935</v>
      </c>
      <c r="H267" s="16" t="s">
        <v>37</v>
      </c>
      <c r="I267" s="62" t="s">
        <v>67</v>
      </c>
      <c r="J267" s="60">
        <v>2</v>
      </c>
      <c r="K267" s="21">
        <v>1102.3</v>
      </c>
      <c r="L267" s="21">
        <v>600.5</v>
      </c>
      <c r="M267" s="22" t="s">
        <v>52</v>
      </c>
      <c r="N267" s="52">
        <f t="shared" si="22"/>
        <v>1228116.5220000001</v>
      </c>
      <c r="O267" s="32">
        <f t="shared" si="23"/>
        <v>39153.696000000004</v>
      </c>
      <c r="P267" s="32">
        <f t="shared" si="17"/>
        <v>1267270.2180000001</v>
      </c>
      <c r="Q267" s="32">
        <v>1114.1400000000001</v>
      </c>
      <c r="R267" s="32">
        <v>35.520000000000003</v>
      </c>
      <c r="S267" s="31"/>
      <c r="T267" s="24"/>
      <c r="U267" s="14" t="s">
        <v>40</v>
      </c>
      <c r="V267" s="14" t="s">
        <v>41</v>
      </c>
    </row>
    <row r="268" spans="3:23" ht="37.5">
      <c r="C268" s="14"/>
      <c r="D268" s="15">
        <v>60</v>
      </c>
      <c r="E268" s="16">
        <v>56</v>
      </c>
      <c r="F268" s="22" t="s">
        <v>237</v>
      </c>
      <c r="G268" s="16">
        <v>1978</v>
      </c>
      <c r="H268" s="16" t="s">
        <v>37</v>
      </c>
      <c r="I268" s="62" t="s">
        <v>38</v>
      </c>
      <c r="J268" s="60">
        <v>5</v>
      </c>
      <c r="K268" s="21">
        <v>9617.2000000000007</v>
      </c>
      <c r="L268" s="21">
        <v>5809.9</v>
      </c>
      <c r="M268" s="22" t="s">
        <v>46</v>
      </c>
      <c r="N268" s="52">
        <f t="shared" si="22"/>
        <v>1446907.74</v>
      </c>
      <c r="O268" s="32">
        <f t="shared" si="23"/>
        <v>143873.31200000001</v>
      </c>
      <c r="P268" s="32">
        <f t="shared" si="17"/>
        <v>1590781.0519999999</v>
      </c>
      <c r="Q268" s="16">
        <v>150.44999999999999</v>
      </c>
      <c r="R268" s="32">
        <v>14.96</v>
      </c>
      <c r="S268" s="31"/>
      <c r="T268" s="24"/>
      <c r="U268" s="14" t="s">
        <v>40</v>
      </c>
      <c r="V268" s="14" t="s">
        <v>41</v>
      </c>
    </row>
    <row r="269" spans="3:23" ht="37.5">
      <c r="C269" s="14"/>
      <c r="D269" s="15">
        <v>61</v>
      </c>
      <c r="E269" s="16">
        <v>57</v>
      </c>
      <c r="F269" s="22" t="s">
        <v>238</v>
      </c>
      <c r="G269" s="14">
        <v>1960</v>
      </c>
      <c r="H269" s="16" t="s">
        <v>37</v>
      </c>
      <c r="I269" s="14" t="s">
        <v>38</v>
      </c>
      <c r="J269" s="14">
        <v>4</v>
      </c>
      <c r="K269" s="21">
        <v>2284.1</v>
      </c>
      <c r="L269" s="32">
        <v>1249.5999999999999</v>
      </c>
      <c r="M269" s="58" t="s">
        <v>52</v>
      </c>
      <c r="N269" s="52">
        <f t="shared" si="22"/>
        <v>2376788.7779999999</v>
      </c>
      <c r="O269" s="32">
        <f t="shared" si="23"/>
        <v>50866.906999999999</v>
      </c>
      <c r="P269" s="32">
        <f t="shared" si="17"/>
        <v>2427655.6850000001</v>
      </c>
      <c r="Q269" s="59">
        <v>1040.58</v>
      </c>
      <c r="R269" s="32">
        <v>22.27</v>
      </c>
      <c r="S269" s="31"/>
      <c r="T269" s="24"/>
      <c r="U269" s="14" t="s">
        <v>40</v>
      </c>
      <c r="V269" s="14" t="s">
        <v>41</v>
      </c>
    </row>
    <row r="270" spans="3:23" ht="37.5">
      <c r="C270" s="14"/>
      <c r="D270" s="15">
        <v>62</v>
      </c>
      <c r="E270" s="16">
        <v>58</v>
      </c>
      <c r="F270" s="22" t="s">
        <v>239</v>
      </c>
      <c r="G270" s="14">
        <v>1947</v>
      </c>
      <c r="H270" s="16" t="s">
        <v>37</v>
      </c>
      <c r="I270" s="14" t="s">
        <v>67</v>
      </c>
      <c r="J270" s="14">
        <v>2</v>
      </c>
      <c r="K270" s="21">
        <v>1105.4000000000001</v>
      </c>
      <c r="L270" s="32">
        <v>618</v>
      </c>
      <c r="M270" s="58" t="s">
        <v>52</v>
      </c>
      <c r="N270" s="52">
        <f t="shared" si="22"/>
        <v>940640.13000000012</v>
      </c>
      <c r="O270" s="32">
        <f t="shared" si="23"/>
        <v>20129.334000000003</v>
      </c>
      <c r="P270" s="32">
        <f t="shared" si="17"/>
        <v>960769.46400000015</v>
      </c>
      <c r="Q270" s="59">
        <v>850.95</v>
      </c>
      <c r="R270" s="59">
        <v>18.21</v>
      </c>
      <c r="S270" s="31"/>
      <c r="T270" s="24"/>
      <c r="U270" s="14" t="s">
        <v>40</v>
      </c>
      <c r="V270" s="14" t="s">
        <v>41</v>
      </c>
    </row>
    <row r="271" spans="3:23" ht="37.5">
      <c r="C271" s="14"/>
      <c r="D271" s="15">
        <v>63</v>
      </c>
      <c r="E271" s="16">
        <v>59</v>
      </c>
      <c r="F271" s="22" t="s">
        <v>240</v>
      </c>
      <c r="G271" s="16">
        <v>1934</v>
      </c>
      <c r="H271" s="16" t="s">
        <v>37</v>
      </c>
      <c r="I271" s="16" t="s">
        <v>67</v>
      </c>
      <c r="J271" s="16">
        <v>2</v>
      </c>
      <c r="K271" s="21">
        <v>936.6</v>
      </c>
      <c r="L271" s="32">
        <v>499.37</v>
      </c>
      <c r="M271" s="58" t="s">
        <v>52</v>
      </c>
      <c r="N271" s="52">
        <f t="shared" si="22"/>
        <v>796999.77</v>
      </c>
      <c r="O271" s="32">
        <f t="shared" si="23"/>
        <v>17055.486000000001</v>
      </c>
      <c r="P271" s="32">
        <f t="shared" si="17"/>
        <v>814055.25600000005</v>
      </c>
      <c r="Q271" s="21">
        <v>850.95</v>
      </c>
      <c r="R271" s="32">
        <v>18.21</v>
      </c>
      <c r="S271" s="31"/>
      <c r="T271" s="24"/>
      <c r="U271" s="14" t="s">
        <v>40</v>
      </c>
      <c r="V271" s="14" t="s">
        <v>41</v>
      </c>
    </row>
    <row r="272" spans="3:23" ht="37.5">
      <c r="C272" s="14"/>
      <c r="D272" s="15">
        <v>64</v>
      </c>
      <c r="E272" s="16">
        <v>60</v>
      </c>
      <c r="F272" s="22" t="s">
        <v>241</v>
      </c>
      <c r="G272" s="16">
        <v>1927</v>
      </c>
      <c r="H272" s="16" t="s">
        <v>37</v>
      </c>
      <c r="I272" s="16" t="s">
        <v>67</v>
      </c>
      <c r="J272" s="16">
        <v>2</v>
      </c>
      <c r="K272" s="21">
        <v>891.80000000000007</v>
      </c>
      <c r="L272" s="32">
        <v>492.1</v>
      </c>
      <c r="M272" s="58" t="s">
        <v>52</v>
      </c>
      <c r="N272" s="52">
        <f t="shared" si="22"/>
        <v>758877.21000000008</v>
      </c>
      <c r="O272" s="32">
        <f t="shared" si="23"/>
        <v>16239.678000000002</v>
      </c>
      <c r="P272" s="32">
        <f t="shared" si="17"/>
        <v>775116.88800000004</v>
      </c>
      <c r="Q272" s="21">
        <v>850.95</v>
      </c>
      <c r="R272" s="32">
        <v>18.21</v>
      </c>
      <c r="S272" s="31"/>
      <c r="T272" s="24"/>
      <c r="U272" s="14" t="s">
        <v>40</v>
      </c>
      <c r="V272" s="14" t="s">
        <v>41</v>
      </c>
    </row>
    <row r="273" spans="3:22" ht="37.5">
      <c r="C273" s="14"/>
      <c r="D273" s="15">
        <v>65</v>
      </c>
      <c r="E273" s="16">
        <v>61</v>
      </c>
      <c r="F273" s="22" t="s">
        <v>242</v>
      </c>
      <c r="G273" s="16">
        <v>1925</v>
      </c>
      <c r="H273" s="16" t="s">
        <v>37</v>
      </c>
      <c r="I273" s="16" t="s">
        <v>67</v>
      </c>
      <c r="J273" s="16">
        <v>2</v>
      </c>
      <c r="K273" s="21">
        <v>1000.7</v>
      </c>
      <c r="L273" s="32">
        <v>636.4</v>
      </c>
      <c r="M273" s="58" t="s">
        <v>52</v>
      </c>
      <c r="N273" s="52">
        <f t="shared" si="22"/>
        <v>1065515.3389999999</v>
      </c>
      <c r="O273" s="32">
        <f t="shared" si="23"/>
        <v>38697.069000000003</v>
      </c>
      <c r="P273" s="32">
        <f t="shared" ref="P273:P300" si="24">N273+O273</f>
        <v>1104212.4079999998</v>
      </c>
      <c r="Q273" s="21">
        <v>1064.77</v>
      </c>
      <c r="R273" s="32">
        <v>38.67</v>
      </c>
      <c r="S273" s="31"/>
      <c r="T273" s="24"/>
      <c r="U273" s="14" t="s">
        <v>40</v>
      </c>
      <c r="V273" s="14" t="s">
        <v>41</v>
      </c>
    </row>
    <row r="274" spans="3:22" ht="37.5">
      <c r="C274" s="14"/>
      <c r="D274" s="15">
        <v>66</v>
      </c>
      <c r="E274" s="16">
        <v>62</v>
      </c>
      <c r="F274" s="22" t="s">
        <v>243</v>
      </c>
      <c r="G274" s="16">
        <v>1958</v>
      </c>
      <c r="H274" s="16" t="s">
        <v>37</v>
      </c>
      <c r="I274" s="16" t="s">
        <v>67</v>
      </c>
      <c r="J274" s="16">
        <v>2</v>
      </c>
      <c r="K274" s="21">
        <v>849.30000000000007</v>
      </c>
      <c r="L274" s="21">
        <v>491.7</v>
      </c>
      <c r="M274" s="58" t="s">
        <v>52</v>
      </c>
      <c r="N274" s="52">
        <f t="shared" si="22"/>
        <v>937236.522</v>
      </c>
      <c r="O274" s="32">
        <f t="shared" si="23"/>
        <v>30167.136000000006</v>
      </c>
      <c r="P274" s="32">
        <f t="shared" si="24"/>
        <v>967403.65800000005</v>
      </c>
      <c r="Q274" s="21">
        <v>1103.54</v>
      </c>
      <c r="R274" s="32">
        <v>35.520000000000003</v>
      </c>
      <c r="S274" s="31"/>
      <c r="T274" s="24"/>
      <c r="U274" s="14" t="s">
        <v>40</v>
      </c>
      <c r="V274" s="14" t="s">
        <v>41</v>
      </c>
    </row>
    <row r="275" spans="3:22" ht="37.5">
      <c r="C275" s="14"/>
      <c r="D275" s="15">
        <v>67</v>
      </c>
      <c r="E275" s="619">
        <v>63</v>
      </c>
      <c r="F275" s="620" t="s">
        <v>244</v>
      </c>
      <c r="G275" s="619">
        <v>1982</v>
      </c>
      <c r="H275" s="619" t="s">
        <v>37</v>
      </c>
      <c r="I275" s="619" t="s">
        <v>38</v>
      </c>
      <c r="J275" s="619">
        <v>5</v>
      </c>
      <c r="K275" s="617">
        <v>10830.299999999997</v>
      </c>
      <c r="L275" s="618">
        <v>6739.9</v>
      </c>
      <c r="M275" s="22" t="s">
        <v>49</v>
      </c>
      <c r="N275" s="52">
        <f t="shared" si="22"/>
        <v>4436307.4859999986</v>
      </c>
      <c r="O275" s="32">
        <f t="shared" si="23"/>
        <v>172634.98199999996</v>
      </c>
      <c r="P275" s="32">
        <f t="shared" si="24"/>
        <v>4608942.4679999985</v>
      </c>
      <c r="Q275" s="14">
        <v>409.62</v>
      </c>
      <c r="R275" s="32">
        <v>15.94</v>
      </c>
      <c r="S275" s="31"/>
      <c r="T275" s="24"/>
      <c r="U275" s="14" t="s">
        <v>40</v>
      </c>
      <c r="V275" s="14" t="s">
        <v>41</v>
      </c>
    </row>
    <row r="276" spans="3:22" ht="37.5">
      <c r="C276" s="14"/>
      <c r="D276" s="15">
        <v>68</v>
      </c>
      <c r="E276" s="619"/>
      <c r="F276" s="620"/>
      <c r="G276" s="619"/>
      <c r="H276" s="619"/>
      <c r="I276" s="619"/>
      <c r="J276" s="619"/>
      <c r="K276" s="617"/>
      <c r="L276" s="618"/>
      <c r="M276" s="22" t="s">
        <v>57</v>
      </c>
      <c r="N276" s="52">
        <f>Q276*K275</f>
        <v>369963.04799999989</v>
      </c>
      <c r="O276" s="32">
        <f>R276*K275</f>
        <v>118808.39099999997</v>
      </c>
      <c r="P276" s="32">
        <f t="shared" si="24"/>
        <v>488771.4389999999</v>
      </c>
      <c r="Q276" s="14">
        <v>34.159999999999997</v>
      </c>
      <c r="R276" s="32">
        <v>10.97</v>
      </c>
      <c r="S276" s="31"/>
      <c r="T276" s="24"/>
      <c r="U276" s="14" t="s">
        <v>40</v>
      </c>
      <c r="V276" s="14" t="s">
        <v>41</v>
      </c>
    </row>
    <row r="277" spans="3:22" ht="37.5">
      <c r="C277" s="14"/>
      <c r="D277" s="15">
        <v>69</v>
      </c>
      <c r="E277" s="16">
        <v>64</v>
      </c>
      <c r="F277" s="22" t="s">
        <v>245</v>
      </c>
      <c r="G277" s="16">
        <v>1982</v>
      </c>
      <c r="H277" s="16" t="s">
        <v>37</v>
      </c>
      <c r="I277" s="16" t="s">
        <v>38</v>
      </c>
      <c r="J277" s="16">
        <v>5</v>
      </c>
      <c r="K277" s="21">
        <v>5084.6000000000004</v>
      </c>
      <c r="L277" s="61">
        <v>2953.9</v>
      </c>
      <c r="M277" s="22" t="s">
        <v>52</v>
      </c>
      <c r="N277" s="52">
        <f>K277*Q277</f>
        <v>5290933.068</v>
      </c>
      <c r="O277" s="32">
        <f>K277*R277</f>
        <v>113234.042</v>
      </c>
      <c r="P277" s="32">
        <f t="shared" si="24"/>
        <v>5404167.1100000003</v>
      </c>
      <c r="Q277" s="14">
        <v>1040.58</v>
      </c>
      <c r="R277" s="32">
        <v>22.27</v>
      </c>
      <c r="S277" s="31"/>
      <c r="T277" s="24"/>
      <c r="U277" s="14" t="s">
        <v>40</v>
      </c>
      <c r="V277" s="14" t="s">
        <v>41</v>
      </c>
    </row>
    <row r="278" spans="3:22">
      <c r="C278" s="14"/>
      <c r="D278" s="15">
        <v>70</v>
      </c>
      <c r="E278" s="619">
        <v>65</v>
      </c>
      <c r="F278" s="620" t="s">
        <v>246</v>
      </c>
      <c r="G278" s="619">
        <v>1972</v>
      </c>
      <c r="H278" s="619" t="s">
        <v>37</v>
      </c>
      <c r="I278" s="619" t="s">
        <v>38</v>
      </c>
      <c r="J278" s="619">
        <v>2</v>
      </c>
      <c r="K278" s="617">
        <v>1080</v>
      </c>
      <c r="L278" s="618">
        <v>367.6</v>
      </c>
      <c r="M278" s="22" t="s">
        <v>52</v>
      </c>
      <c r="N278" s="52">
        <f>K278*Q278</f>
        <v>1212537.6000000001</v>
      </c>
      <c r="O278" s="32">
        <f>K278*R278</f>
        <v>42325.2</v>
      </c>
      <c r="P278" s="32">
        <f t="shared" si="24"/>
        <v>1254862.8</v>
      </c>
      <c r="Q278" s="14">
        <v>1122.72</v>
      </c>
      <c r="R278" s="32">
        <v>39.19</v>
      </c>
      <c r="S278" s="31"/>
      <c r="T278" s="24"/>
      <c r="U278" s="14" t="s">
        <v>40</v>
      </c>
      <c r="V278" s="14" t="s">
        <v>41</v>
      </c>
    </row>
    <row r="279" spans="3:22" ht="37.5">
      <c r="C279" s="14"/>
      <c r="D279" s="15">
        <v>71</v>
      </c>
      <c r="E279" s="619"/>
      <c r="F279" s="620"/>
      <c r="G279" s="619"/>
      <c r="H279" s="619"/>
      <c r="I279" s="619"/>
      <c r="J279" s="619"/>
      <c r="K279" s="617"/>
      <c r="L279" s="618"/>
      <c r="M279" s="22" t="s">
        <v>49</v>
      </c>
      <c r="N279" s="52">
        <f>Q279*K278</f>
        <v>482014.8</v>
      </c>
      <c r="O279" s="32">
        <f>R279*K278</f>
        <v>19375.2</v>
      </c>
      <c r="P279" s="32">
        <f t="shared" si="24"/>
        <v>501390</v>
      </c>
      <c r="Q279" s="14">
        <v>446.31</v>
      </c>
      <c r="R279" s="32">
        <v>17.940000000000001</v>
      </c>
      <c r="S279" s="31"/>
      <c r="T279" s="24"/>
      <c r="U279" s="14" t="s">
        <v>40</v>
      </c>
      <c r="V279" s="14" t="s">
        <v>41</v>
      </c>
    </row>
    <row r="280" spans="3:22" ht="37.5">
      <c r="C280" s="14"/>
      <c r="D280" s="15">
        <v>72</v>
      </c>
      <c r="E280" s="16">
        <v>66</v>
      </c>
      <c r="F280" s="22" t="s">
        <v>247</v>
      </c>
      <c r="G280" s="16">
        <v>1961</v>
      </c>
      <c r="H280" s="16" t="s">
        <v>37</v>
      </c>
      <c r="I280" s="16" t="s">
        <v>38</v>
      </c>
      <c r="J280" s="16">
        <v>3</v>
      </c>
      <c r="K280" s="21">
        <v>1199.2</v>
      </c>
      <c r="L280" s="21">
        <v>742.8</v>
      </c>
      <c r="M280" s="35" t="s">
        <v>108</v>
      </c>
      <c r="N280" s="52">
        <f t="shared" ref="N280:N298" si="25">K280*Q280</f>
        <v>202964.6</v>
      </c>
      <c r="O280" s="32">
        <f t="shared" ref="O280:O298" si="26">K280*R280</f>
        <v>4353.0960000000005</v>
      </c>
      <c r="P280" s="32">
        <f t="shared" si="24"/>
        <v>207317.696</v>
      </c>
      <c r="Q280" s="14">
        <v>169.25</v>
      </c>
      <c r="R280" s="32">
        <v>3.63</v>
      </c>
      <c r="S280" s="31"/>
      <c r="T280" s="24"/>
      <c r="U280" s="14" t="s">
        <v>40</v>
      </c>
      <c r="V280" s="14" t="s">
        <v>41</v>
      </c>
    </row>
    <row r="281" spans="3:22" ht="37.5">
      <c r="C281" s="14"/>
      <c r="D281" s="15">
        <v>73</v>
      </c>
      <c r="E281" s="16">
        <v>67</v>
      </c>
      <c r="F281" s="22" t="s">
        <v>248</v>
      </c>
      <c r="G281" s="16">
        <v>1962</v>
      </c>
      <c r="H281" s="16" t="s">
        <v>37</v>
      </c>
      <c r="I281" s="16" t="s">
        <v>38</v>
      </c>
      <c r="J281" s="16">
        <v>4</v>
      </c>
      <c r="K281" s="21">
        <v>1817.5000000000002</v>
      </c>
      <c r="L281" s="21">
        <v>1255.9000000000001</v>
      </c>
      <c r="M281" s="22" t="s">
        <v>52</v>
      </c>
      <c r="N281" s="52">
        <f t="shared" si="25"/>
        <v>1981438.5000000002</v>
      </c>
      <c r="O281" s="32">
        <f t="shared" si="26"/>
        <v>43420.075000000004</v>
      </c>
      <c r="P281" s="32">
        <f t="shared" si="24"/>
        <v>2024858.5750000002</v>
      </c>
      <c r="Q281" s="32">
        <v>1090.2</v>
      </c>
      <c r="R281" s="32">
        <v>23.89</v>
      </c>
      <c r="S281" s="31"/>
      <c r="T281" s="24"/>
      <c r="U281" s="14" t="s">
        <v>40</v>
      </c>
      <c r="V281" s="14" t="s">
        <v>41</v>
      </c>
    </row>
    <row r="282" spans="3:22" ht="37.5">
      <c r="C282" s="14"/>
      <c r="D282" s="15">
        <v>74</v>
      </c>
      <c r="E282" s="16">
        <v>68</v>
      </c>
      <c r="F282" s="22" t="s">
        <v>249</v>
      </c>
      <c r="G282" s="16">
        <v>1960</v>
      </c>
      <c r="H282" s="16" t="s">
        <v>37</v>
      </c>
      <c r="I282" s="16" t="s">
        <v>38</v>
      </c>
      <c r="J282" s="60">
        <v>4</v>
      </c>
      <c r="K282" s="21">
        <v>1803.1</v>
      </c>
      <c r="L282" s="21">
        <v>1243.8</v>
      </c>
      <c r="M282" s="22" t="s">
        <v>52</v>
      </c>
      <c r="N282" s="52">
        <f t="shared" si="25"/>
        <v>1965739.6199999999</v>
      </c>
      <c r="O282" s="32">
        <f t="shared" si="26"/>
        <v>43076.059000000001</v>
      </c>
      <c r="P282" s="32">
        <f t="shared" si="24"/>
        <v>2008815.6789999998</v>
      </c>
      <c r="Q282" s="32">
        <v>1090.2</v>
      </c>
      <c r="R282" s="32">
        <v>23.89</v>
      </c>
      <c r="S282" s="31"/>
      <c r="T282" s="24"/>
      <c r="U282" s="14" t="s">
        <v>40</v>
      </c>
      <c r="V282" s="14" t="s">
        <v>41</v>
      </c>
    </row>
    <row r="283" spans="3:22" ht="37.5">
      <c r="C283" s="14"/>
      <c r="D283" s="15">
        <v>75</v>
      </c>
      <c r="E283" s="16">
        <v>69</v>
      </c>
      <c r="F283" s="22" t="s">
        <v>250</v>
      </c>
      <c r="G283" s="16">
        <v>1961</v>
      </c>
      <c r="H283" s="16" t="s">
        <v>37</v>
      </c>
      <c r="I283" s="16" t="s">
        <v>38</v>
      </c>
      <c r="J283" s="60">
        <v>2</v>
      </c>
      <c r="K283" s="21">
        <v>1041.5999999999999</v>
      </c>
      <c r="L283" s="21">
        <v>525.1</v>
      </c>
      <c r="M283" s="22" t="s">
        <v>52</v>
      </c>
      <c r="N283" s="52">
        <f t="shared" si="25"/>
        <v>1113116.2560000001</v>
      </c>
      <c r="O283" s="32">
        <f t="shared" si="26"/>
        <v>40820.303999999996</v>
      </c>
      <c r="P283" s="32">
        <f t="shared" si="24"/>
        <v>1153936.56</v>
      </c>
      <c r="Q283" s="59">
        <v>1068.6600000000001</v>
      </c>
      <c r="R283" s="32">
        <v>39.19</v>
      </c>
      <c r="S283" s="31"/>
      <c r="T283" s="24"/>
      <c r="U283" s="14" t="s">
        <v>40</v>
      </c>
      <c r="V283" s="14" t="s">
        <v>41</v>
      </c>
    </row>
    <row r="284" spans="3:22" ht="37.5">
      <c r="C284" s="14"/>
      <c r="D284" s="15">
        <v>76</v>
      </c>
      <c r="E284" s="16">
        <v>70</v>
      </c>
      <c r="F284" s="22" t="s">
        <v>251</v>
      </c>
      <c r="G284" s="16">
        <v>2002</v>
      </c>
      <c r="H284" s="16" t="s">
        <v>37</v>
      </c>
      <c r="I284" s="16" t="s">
        <v>38</v>
      </c>
      <c r="J284" s="60">
        <v>4</v>
      </c>
      <c r="K284" s="21">
        <v>1304.3900000000001</v>
      </c>
      <c r="L284" s="21">
        <v>675.5</v>
      </c>
      <c r="M284" s="22" t="s">
        <v>52</v>
      </c>
      <c r="N284" s="52">
        <f t="shared" si="25"/>
        <v>1357322.1462000001</v>
      </c>
      <c r="O284" s="32">
        <f t="shared" si="26"/>
        <v>29048.765300000003</v>
      </c>
      <c r="P284" s="32">
        <f t="shared" si="24"/>
        <v>1386370.9115000002</v>
      </c>
      <c r="Q284" s="59">
        <v>1040.58</v>
      </c>
      <c r="R284" s="32">
        <v>22.27</v>
      </c>
      <c r="S284" s="31"/>
      <c r="T284" s="24"/>
      <c r="U284" s="14" t="s">
        <v>40</v>
      </c>
      <c r="V284" s="14" t="s">
        <v>41</v>
      </c>
    </row>
    <row r="285" spans="3:22" ht="37.5">
      <c r="C285" s="14"/>
      <c r="D285" s="15">
        <v>77</v>
      </c>
      <c r="E285" s="16">
        <v>71</v>
      </c>
      <c r="F285" s="22" t="s">
        <v>252</v>
      </c>
      <c r="G285" s="16">
        <v>1961</v>
      </c>
      <c r="H285" s="16" t="s">
        <v>37</v>
      </c>
      <c r="I285" s="16" t="s">
        <v>38</v>
      </c>
      <c r="J285" s="60">
        <v>2</v>
      </c>
      <c r="K285" s="21">
        <v>1042.4000000000001</v>
      </c>
      <c r="L285" s="21">
        <v>520.1</v>
      </c>
      <c r="M285" s="22" t="s">
        <v>52</v>
      </c>
      <c r="N285" s="52">
        <f t="shared" si="25"/>
        <v>1113971.1840000001</v>
      </c>
      <c r="O285" s="32">
        <f t="shared" si="26"/>
        <v>40851.656000000003</v>
      </c>
      <c r="P285" s="32">
        <f t="shared" si="24"/>
        <v>1154822.8400000001</v>
      </c>
      <c r="Q285" s="59">
        <v>1068.6600000000001</v>
      </c>
      <c r="R285" s="32">
        <v>39.19</v>
      </c>
      <c r="S285" s="31"/>
      <c r="T285" s="24"/>
      <c r="U285" s="14" t="s">
        <v>40</v>
      </c>
      <c r="V285" s="14" t="s">
        <v>41</v>
      </c>
    </row>
    <row r="286" spans="3:22" ht="37.5">
      <c r="C286" s="14"/>
      <c r="D286" s="15">
        <v>78</v>
      </c>
      <c r="E286" s="16">
        <v>72</v>
      </c>
      <c r="F286" s="22" t="s">
        <v>253</v>
      </c>
      <c r="G286" s="16">
        <v>1961</v>
      </c>
      <c r="H286" s="16" t="s">
        <v>37</v>
      </c>
      <c r="I286" s="16" t="s">
        <v>38</v>
      </c>
      <c r="J286" s="60">
        <v>4</v>
      </c>
      <c r="K286" s="21">
        <v>3536.4</v>
      </c>
      <c r="L286" s="21">
        <v>1957.6</v>
      </c>
      <c r="M286" s="22" t="s">
        <v>52</v>
      </c>
      <c r="N286" s="52">
        <f t="shared" si="25"/>
        <v>3679907.1119999997</v>
      </c>
      <c r="O286" s="32">
        <f t="shared" si="26"/>
        <v>78755.627999999997</v>
      </c>
      <c r="P286" s="32">
        <f t="shared" si="24"/>
        <v>3758662.7399999998</v>
      </c>
      <c r="Q286" s="59">
        <v>1040.58</v>
      </c>
      <c r="R286" s="32">
        <v>22.27</v>
      </c>
      <c r="S286" s="31"/>
      <c r="T286" s="24"/>
      <c r="U286" s="14" t="s">
        <v>40</v>
      </c>
      <c r="V286" s="14" t="s">
        <v>41</v>
      </c>
    </row>
    <row r="287" spans="3:22" ht="37.5">
      <c r="C287" s="14"/>
      <c r="D287" s="15">
        <v>79</v>
      </c>
      <c r="E287" s="16">
        <v>73</v>
      </c>
      <c r="F287" s="22" t="s">
        <v>254</v>
      </c>
      <c r="G287" s="16">
        <v>1987</v>
      </c>
      <c r="H287" s="16" t="s">
        <v>37</v>
      </c>
      <c r="I287" s="16" t="s">
        <v>38</v>
      </c>
      <c r="J287" s="60">
        <v>5</v>
      </c>
      <c r="K287" s="21">
        <v>4168.2</v>
      </c>
      <c r="L287" s="21">
        <v>2343.4</v>
      </c>
      <c r="M287" s="22" t="s">
        <v>52</v>
      </c>
      <c r="N287" s="52">
        <f t="shared" si="25"/>
        <v>4337345.5559999999</v>
      </c>
      <c r="O287" s="32">
        <f t="shared" si="26"/>
        <v>92825.813999999998</v>
      </c>
      <c r="P287" s="32">
        <f t="shared" si="24"/>
        <v>4430171.37</v>
      </c>
      <c r="Q287" s="59">
        <v>1040.58</v>
      </c>
      <c r="R287" s="32">
        <v>22.27</v>
      </c>
      <c r="S287" s="31"/>
      <c r="T287" s="24"/>
      <c r="U287" s="14" t="s">
        <v>40</v>
      </c>
      <c r="V287" s="14" t="s">
        <v>41</v>
      </c>
    </row>
    <row r="288" spans="3:22" ht="37.5">
      <c r="C288" s="14"/>
      <c r="D288" s="15">
        <v>80</v>
      </c>
      <c r="E288" s="16">
        <v>74</v>
      </c>
      <c r="F288" s="22" t="s">
        <v>255</v>
      </c>
      <c r="G288" s="16">
        <v>1983</v>
      </c>
      <c r="H288" s="16" t="s">
        <v>37</v>
      </c>
      <c r="I288" s="16" t="s">
        <v>38</v>
      </c>
      <c r="J288" s="60">
        <v>5</v>
      </c>
      <c r="K288" s="21">
        <v>2753.3</v>
      </c>
      <c r="L288" s="21">
        <v>1515.9</v>
      </c>
      <c r="M288" s="22" t="s">
        <v>52</v>
      </c>
      <c r="N288" s="52">
        <f t="shared" si="25"/>
        <v>2865028.9139999999</v>
      </c>
      <c r="O288" s="32">
        <f t="shared" si="26"/>
        <v>61315.991000000002</v>
      </c>
      <c r="P288" s="32">
        <f t="shared" si="24"/>
        <v>2926344.9049999998</v>
      </c>
      <c r="Q288" s="59">
        <v>1040.58</v>
      </c>
      <c r="R288" s="32">
        <v>22.27</v>
      </c>
      <c r="S288" s="31"/>
      <c r="T288" s="24"/>
      <c r="U288" s="14" t="s">
        <v>40</v>
      </c>
      <c r="V288" s="14" t="s">
        <v>41</v>
      </c>
    </row>
    <row r="289" spans="3:22" ht="37.5">
      <c r="C289" s="14"/>
      <c r="D289" s="15">
        <v>81</v>
      </c>
      <c r="E289" s="16">
        <v>75</v>
      </c>
      <c r="F289" s="22" t="s">
        <v>256</v>
      </c>
      <c r="G289" s="16">
        <v>1978</v>
      </c>
      <c r="H289" s="16" t="s">
        <v>37</v>
      </c>
      <c r="I289" s="16" t="s">
        <v>38</v>
      </c>
      <c r="J289" s="60">
        <v>5</v>
      </c>
      <c r="K289" s="21">
        <v>11365.300000000001</v>
      </c>
      <c r="L289" s="21">
        <v>6222.6</v>
      </c>
      <c r="M289" s="22" t="s">
        <v>57</v>
      </c>
      <c r="N289" s="52">
        <f t="shared" si="25"/>
        <v>388238.64799999999</v>
      </c>
      <c r="O289" s="32">
        <f t="shared" si="26"/>
        <v>124677.34100000001</v>
      </c>
      <c r="P289" s="32">
        <f t="shared" si="24"/>
        <v>512915.989</v>
      </c>
      <c r="Q289" s="32">
        <v>34.159999999999997</v>
      </c>
      <c r="R289" s="32">
        <v>10.97</v>
      </c>
      <c r="S289" s="31"/>
      <c r="T289" s="24"/>
      <c r="U289" s="14" t="s">
        <v>40</v>
      </c>
      <c r="V289" s="14" t="s">
        <v>41</v>
      </c>
    </row>
    <row r="290" spans="3:22" ht="37.5">
      <c r="C290" s="14"/>
      <c r="D290" s="15">
        <v>82</v>
      </c>
      <c r="E290" s="16">
        <v>76</v>
      </c>
      <c r="F290" s="22" t="s">
        <v>257</v>
      </c>
      <c r="G290" s="16">
        <v>1981</v>
      </c>
      <c r="H290" s="16" t="s">
        <v>37</v>
      </c>
      <c r="I290" s="16" t="s">
        <v>87</v>
      </c>
      <c r="J290" s="16">
        <v>5</v>
      </c>
      <c r="K290" s="21">
        <v>4576.03</v>
      </c>
      <c r="L290" s="21">
        <v>2866.9</v>
      </c>
      <c r="M290" s="22" t="s">
        <v>52</v>
      </c>
      <c r="N290" s="52">
        <f t="shared" si="25"/>
        <v>4640735.0641999999</v>
      </c>
      <c r="O290" s="32">
        <f t="shared" si="26"/>
        <v>99299.850999999995</v>
      </c>
      <c r="P290" s="32">
        <f t="shared" si="24"/>
        <v>4740034.9151999997</v>
      </c>
      <c r="Q290" s="14">
        <v>1014.14</v>
      </c>
      <c r="R290" s="32">
        <v>21.7</v>
      </c>
      <c r="S290" s="31"/>
      <c r="T290" s="24"/>
      <c r="U290" s="14" t="s">
        <v>40</v>
      </c>
      <c r="V290" s="14" t="s">
        <v>41</v>
      </c>
    </row>
    <row r="291" spans="3:22" ht="37.5">
      <c r="C291" s="14"/>
      <c r="D291" s="15">
        <v>83</v>
      </c>
      <c r="E291" s="16">
        <v>77</v>
      </c>
      <c r="F291" s="22" t="s">
        <v>258</v>
      </c>
      <c r="G291" s="63">
        <v>1981</v>
      </c>
      <c r="H291" s="16" t="s">
        <v>37</v>
      </c>
      <c r="I291" s="16" t="s">
        <v>87</v>
      </c>
      <c r="J291" s="16">
        <v>5</v>
      </c>
      <c r="K291" s="21">
        <v>4416.1000000000004</v>
      </c>
      <c r="L291" s="21">
        <v>2783</v>
      </c>
      <c r="M291" s="22" t="s">
        <v>52</v>
      </c>
      <c r="N291" s="52">
        <f t="shared" si="25"/>
        <v>4478543.6540000001</v>
      </c>
      <c r="O291" s="32">
        <f t="shared" si="26"/>
        <v>95829.37000000001</v>
      </c>
      <c r="P291" s="32">
        <f t="shared" si="24"/>
        <v>4574373.0240000002</v>
      </c>
      <c r="Q291" s="14">
        <v>1014.14</v>
      </c>
      <c r="R291" s="32">
        <v>21.7</v>
      </c>
      <c r="S291" s="31"/>
      <c r="T291" s="24"/>
      <c r="U291" s="14" t="s">
        <v>40</v>
      </c>
      <c r="V291" s="14" t="s">
        <v>41</v>
      </c>
    </row>
    <row r="292" spans="3:22" ht="37.5">
      <c r="C292" s="14"/>
      <c r="D292" s="15">
        <v>84</v>
      </c>
      <c r="E292" s="16">
        <v>78</v>
      </c>
      <c r="F292" s="22" t="s">
        <v>259</v>
      </c>
      <c r="G292" s="14">
        <v>1968</v>
      </c>
      <c r="H292" s="16" t="s">
        <v>37</v>
      </c>
      <c r="I292" s="14" t="s">
        <v>38</v>
      </c>
      <c r="J292" s="14">
        <v>5</v>
      </c>
      <c r="K292" s="21">
        <v>4353.8</v>
      </c>
      <c r="L292" s="32">
        <v>2595.5</v>
      </c>
      <c r="M292" s="22" t="s">
        <v>52</v>
      </c>
      <c r="N292" s="52">
        <f t="shared" si="25"/>
        <v>4530477.2039999999</v>
      </c>
      <c r="O292" s="32">
        <f t="shared" si="26"/>
        <v>96959.126000000004</v>
      </c>
      <c r="P292" s="32">
        <f t="shared" si="24"/>
        <v>4627436.33</v>
      </c>
      <c r="Q292" s="59">
        <v>1040.58</v>
      </c>
      <c r="R292" s="32">
        <v>22.27</v>
      </c>
      <c r="S292" s="31"/>
      <c r="T292" s="24"/>
      <c r="U292" s="14" t="s">
        <v>40</v>
      </c>
      <c r="V292" s="14" t="s">
        <v>41</v>
      </c>
    </row>
    <row r="293" spans="3:22" ht="37.5">
      <c r="C293" s="14"/>
      <c r="D293" s="15">
        <v>85</v>
      </c>
      <c r="E293" s="16">
        <v>79</v>
      </c>
      <c r="F293" s="22" t="s">
        <v>260</v>
      </c>
      <c r="G293" s="16">
        <v>1967</v>
      </c>
      <c r="H293" s="16" t="s">
        <v>37</v>
      </c>
      <c r="I293" s="16" t="s">
        <v>38</v>
      </c>
      <c r="J293" s="16">
        <v>5</v>
      </c>
      <c r="K293" s="21">
        <v>4373.5999999999995</v>
      </c>
      <c r="L293" s="21">
        <v>2609.4</v>
      </c>
      <c r="M293" s="22" t="s">
        <v>52</v>
      </c>
      <c r="N293" s="52">
        <f t="shared" si="25"/>
        <v>4551080.6879999992</v>
      </c>
      <c r="O293" s="32">
        <f t="shared" si="26"/>
        <v>97400.071999999986</v>
      </c>
      <c r="P293" s="32">
        <f t="shared" si="24"/>
        <v>4648480.7599999988</v>
      </c>
      <c r="Q293" s="59">
        <v>1040.58</v>
      </c>
      <c r="R293" s="32">
        <v>22.27</v>
      </c>
      <c r="S293" s="31"/>
      <c r="T293" s="24"/>
      <c r="U293" s="14" t="s">
        <v>40</v>
      </c>
      <c r="V293" s="14" t="s">
        <v>41</v>
      </c>
    </row>
    <row r="294" spans="3:22" ht="37.5">
      <c r="C294" s="14"/>
      <c r="D294" s="15">
        <v>86</v>
      </c>
      <c r="E294" s="16">
        <v>80</v>
      </c>
      <c r="F294" s="22" t="s">
        <v>261</v>
      </c>
      <c r="G294" s="16">
        <v>1960</v>
      </c>
      <c r="H294" s="16" t="s">
        <v>37</v>
      </c>
      <c r="I294" s="16" t="s">
        <v>38</v>
      </c>
      <c r="J294" s="16">
        <v>2</v>
      </c>
      <c r="K294" s="21">
        <v>1311.8</v>
      </c>
      <c r="L294" s="21">
        <v>643.9</v>
      </c>
      <c r="M294" s="22" t="s">
        <v>46</v>
      </c>
      <c r="N294" s="52">
        <f t="shared" si="25"/>
        <v>201243.23799999998</v>
      </c>
      <c r="O294" s="32">
        <f t="shared" si="26"/>
        <v>19939.359999999997</v>
      </c>
      <c r="P294" s="32">
        <f t="shared" si="24"/>
        <v>221182.59799999997</v>
      </c>
      <c r="Q294" s="59">
        <v>153.41</v>
      </c>
      <c r="R294" s="32">
        <v>15.2</v>
      </c>
      <c r="S294" s="31"/>
      <c r="T294" s="24"/>
      <c r="U294" s="14" t="s">
        <v>40</v>
      </c>
      <c r="V294" s="14" t="s">
        <v>41</v>
      </c>
    </row>
    <row r="295" spans="3:22" ht="37.5">
      <c r="C295" s="14"/>
      <c r="D295" s="15">
        <v>87</v>
      </c>
      <c r="E295" s="16">
        <v>81</v>
      </c>
      <c r="F295" s="22" t="s">
        <v>262</v>
      </c>
      <c r="G295" s="16">
        <v>1983</v>
      </c>
      <c r="H295" s="16" t="s">
        <v>37</v>
      </c>
      <c r="I295" s="16" t="s">
        <v>38</v>
      </c>
      <c r="J295" s="16">
        <v>5</v>
      </c>
      <c r="K295" s="21">
        <v>6225.9999999999991</v>
      </c>
      <c r="L295" s="21">
        <v>3353.6</v>
      </c>
      <c r="M295" s="22" t="s">
        <v>46</v>
      </c>
      <c r="N295" s="52">
        <f t="shared" si="25"/>
        <v>936701.69999999984</v>
      </c>
      <c r="O295" s="32">
        <f t="shared" si="26"/>
        <v>93140.959999999992</v>
      </c>
      <c r="P295" s="32">
        <f t="shared" si="24"/>
        <v>1029842.6599999998</v>
      </c>
      <c r="Q295" s="59">
        <v>150.44999999999999</v>
      </c>
      <c r="R295" s="32">
        <v>14.96</v>
      </c>
      <c r="S295" s="31"/>
      <c r="T295" s="24"/>
      <c r="U295" s="14" t="s">
        <v>40</v>
      </c>
      <c r="V295" s="14" t="s">
        <v>41</v>
      </c>
    </row>
    <row r="296" spans="3:22" ht="37.5">
      <c r="C296" s="14"/>
      <c r="D296" s="15">
        <v>88</v>
      </c>
      <c r="E296" s="16">
        <v>82</v>
      </c>
      <c r="F296" s="22" t="s">
        <v>263</v>
      </c>
      <c r="G296" s="16">
        <v>1997</v>
      </c>
      <c r="H296" s="16" t="s">
        <v>37</v>
      </c>
      <c r="I296" s="16" t="s">
        <v>38</v>
      </c>
      <c r="J296" s="16">
        <v>4</v>
      </c>
      <c r="K296" s="21">
        <v>6827.5</v>
      </c>
      <c r="L296" s="21">
        <v>3652</v>
      </c>
      <c r="M296" s="22" t="s">
        <v>52</v>
      </c>
      <c r="N296" s="52">
        <f t="shared" si="25"/>
        <v>7104559.9499999993</v>
      </c>
      <c r="O296" s="32">
        <f t="shared" si="26"/>
        <v>152048.42499999999</v>
      </c>
      <c r="P296" s="32">
        <f t="shared" si="24"/>
        <v>7256608.3749999991</v>
      </c>
      <c r="Q296" s="59">
        <v>1040.58</v>
      </c>
      <c r="R296" s="32">
        <v>22.27</v>
      </c>
      <c r="S296" s="31"/>
      <c r="T296" s="24"/>
      <c r="U296" s="14" t="s">
        <v>40</v>
      </c>
      <c r="V296" s="14" t="s">
        <v>41</v>
      </c>
    </row>
    <row r="297" spans="3:22" ht="37.5">
      <c r="C297" s="14"/>
      <c r="D297" s="15">
        <v>89</v>
      </c>
      <c r="E297" s="16">
        <v>83</v>
      </c>
      <c r="F297" s="22" t="s">
        <v>264</v>
      </c>
      <c r="G297" s="14">
        <v>1959</v>
      </c>
      <c r="H297" s="16" t="s">
        <v>37</v>
      </c>
      <c r="I297" s="14" t="s">
        <v>38</v>
      </c>
      <c r="J297" s="14">
        <v>2</v>
      </c>
      <c r="K297" s="21">
        <v>1273.4000000000001</v>
      </c>
      <c r="L297" s="32">
        <v>634.6</v>
      </c>
      <c r="M297" s="22" t="s">
        <v>52</v>
      </c>
      <c r="N297" s="52">
        <f t="shared" si="25"/>
        <v>1429671.648</v>
      </c>
      <c r="O297" s="32">
        <f t="shared" si="26"/>
        <v>49904.546000000002</v>
      </c>
      <c r="P297" s="32">
        <f t="shared" si="24"/>
        <v>1479576.1940000001</v>
      </c>
      <c r="Q297" s="14">
        <v>1122.72</v>
      </c>
      <c r="R297" s="32">
        <v>39.19</v>
      </c>
      <c r="S297" s="31"/>
      <c r="T297" s="24"/>
      <c r="U297" s="14" t="s">
        <v>40</v>
      </c>
      <c r="V297" s="14" t="s">
        <v>41</v>
      </c>
    </row>
    <row r="298" spans="3:22" ht="37.5">
      <c r="C298" s="14"/>
      <c r="D298" s="15">
        <v>90</v>
      </c>
      <c r="E298" s="16">
        <v>84</v>
      </c>
      <c r="F298" s="22" t="s">
        <v>265</v>
      </c>
      <c r="G298" s="14">
        <v>1968</v>
      </c>
      <c r="H298" s="16" t="s">
        <v>37</v>
      </c>
      <c r="I298" s="14" t="s">
        <v>38</v>
      </c>
      <c r="J298" s="14">
        <v>5</v>
      </c>
      <c r="K298" s="21">
        <v>6416.7000000000007</v>
      </c>
      <c r="L298" s="32">
        <v>3837.4</v>
      </c>
      <c r="M298" s="22" t="s">
        <v>52</v>
      </c>
      <c r="N298" s="52">
        <f t="shared" si="25"/>
        <v>6677089.6860000007</v>
      </c>
      <c r="O298" s="32">
        <f t="shared" si="26"/>
        <v>142899.90900000001</v>
      </c>
      <c r="P298" s="32">
        <f t="shared" si="24"/>
        <v>6819989.5950000007</v>
      </c>
      <c r="Q298" s="59">
        <v>1040.58</v>
      </c>
      <c r="R298" s="32">
        <v>22.27</v>
      </c>
      <c r="S298" s="31"/>
      <c r="T298" s="24"/>
      <c r="U298" s="14" t="s">
        <v>40</v>
      </c>
      <c r="V298" s="14" t="s">
        <v>41</v>
      </c>
    </row>
    <row r="299" spans="3:22" ht="37.5">
      <c r="C299" s="14"/>
      <c r="D299" s="15">
        <v>91</v>
      </c>
      <c r="E299" s="16">
        <v>85</v>
      </c>
      <c r="F299" s="22" t="s">
        <v>266</v>
      </c>
      <c r="G299" s="14">
        <v>1963</v>
      </c>
      <c r="H299" s="16" t="s">
        <v>37</v>
      </c>
      <c r="I299" s="14" t="s">
        <v>38</v>
      </c>
      <c r="J299" s="14">
        <v>4</v>
      </c>
      <c r="K299" s="21">
        <v>3545.3</v>
      </c>
      <c r="L299" s="32">
        <v>1984.56</v>
      </c>
      <c r="M299" s="22" t="s">
        <v>46</v>
      </c>
      <c r="N299" s="52">
        <f>Q299*K299</f>
        <v>533390.38500000001</v>
      </c>
      <c r="O299" s="32">
        <f>R299*K299</f>
        <v>53037.688000000009</v>
      </c>
      <c r="P299" s="32">
        <f t="shared" si="24"/>
        <v>586428.07299999997</v>
      </c>
      <c r="Q299" s="14">
        <v>150.44999999999999</v>
      </c>
      <c r="R299" s="32">
        <v>14.96</v>
      </c>
      <c r="S299" s="31"/>
      <c r="T299" s="24"/>
      <c r="U299" s="14" t="s">
        <v>40</v>
      </c>
      <c r="V299" s="14" t="s">
        <v>41</v>
      </c>
    </row>
    <row r="300" spans="3:22" ht="37.5">
      <c r="C300" s="14"/>
      <c r="D300" s="15">
        <v>92</v>
      </c>
      <c r="E300" s="16">
        <v>86</v>
      </c>
      <c r="F300" s="22" t="s">
        <v>267</v>
      </c>
      <c r="G300" s="14">
        <v>1963</v>
      </c>
      <c r="H300" s="16" t="s">
        <v>37</v>
      </c>
      <c r="I300" s="14" t="s">
        <v>38</v>
      </c>
      <c r="J300" s="14">
        <v>5</v>
      </c>
      <c r="K300" s="21">
        <v>3552.2999999999997</v>
      </c>
      <c r="L300" s="32">
        <v>2504.6999999999998</v>
      </c>
      <c r="M300" s="58" t="s">
        <v>52</v>
      </c>
      <c r="N300" s="52">
        <f>K300*Q300</f>
        <v>3696452.3339999993</v>
      </c>
      <c r="O300" s="32">
        <f>K300*R300</f>
        <v>79109.72099999999</v>
      </c>
      <c r="P300" s="32">
        <f t="shared" si="24"/>
        <v>3775562.0549999992</v>
      </c>
      <c r="Q300" s="59">
        <v>1040.58</v>
      </c>
      <c r="R300" s="32">
        <v>22.27</v>
      </c>
      <c r="S300" s="31"/>
      <c r="T300" s="24"/>
      <c r="U300" s="14" t="s">
        <v>40</v>
      </c>
      <c r="V300" s="14" t="s">
        <v>41</v>
      </c>
    </row>
    <row r="301" spans="3:22">
      <c r="C301" s="14"/>
      <c r="D301" s="15"/>
      <c r="E301" s="16"/>
      <c r="F301" s="22"/>
      <c r="G301" s="14"/>
      <c r="H301" s="16"/>
      <c r="I301" s="14"/>
      <c r="J301" s="14"/>
      <c r="K301" s="21"/>
      <c r="L301" s="32"/>
      <c r="M301" s="58"/>
      <c r="N301" s="52"/>
      <c r="O301" s="32"/>
      <c r="P301" s="32"/>
      <c r="Q301" s="59"/>
      <c r="R301" s="32"/>
      <c r="S301" s="31"/>
      <c r="T301" s="24"/>
      <c r="U301" s="14"/>
      <c r="V301" s="14"/>
    </row>
    <row r="302" spans="3:22" s="67" customFormat="1">
      <c r="C302" s="24"/>
      <c r="D302" s="64">
        <f>D309+D314+D323+D361+D371+D382+D428+D441+D453+D482+D488+D497+D518+D531+D587+D614+D620+D628+D633+D876</f>
        <v>551</v>
      </c>
      <c r="E302" s="14">
        <f>E309+E313+E323+E359+E371+E382+E428+E440+E449+E482+E488+E497+E517+E531+E583+E614+E620+E623+E633+E876</f>
        <v>363</v>
      </c>
      <c r="F302" s="65" t="s">
        <v>268</v>
      </c>
      <c r="G302" s="33"/>
      <c r="H302" s="33"/>
      <c r="I302" s="33"/>
      <c r="J302" s="33"/>
      <c r="K302" s="27">
        <f>K303+K634</f>
        <v>1116587.2280000004</v>
      </c>
      <c r="L302" s="27"/>
      <c r="M302" s="26"/>
      <c r="N302" s="27">
        <f>N303+N634</f>
        <v>790204533.13680017</v>
      </c>
      <c r="O302" s="66">
        <f>O303+O634</f>
        <v>28882552.764139988</v>
      </c>
      <c r="P302" s="31">
        <f>P303+P634</f>
        <v>819087085.90094018</v>
      </c>
      <c r="Q302" s="49"/>
      <c r="R302" s="32"/>
      <c r="S302" s="31"/>
      <c r="T302" s="31"/>
      <c r="U302" s="31"/>
      <c r="V302" s="32"/>
    </row>
    <row r="303" spans="3:22" s="67" customFormat="1">
      <c r="C303" s="24"/>
      <c r="D303" s="15"/>
      <c r="E303" s="16"/>
      <c r="F303" s="65" t="s">
        <v>34</v>
      </c>
      <c r="G303" s="33"/>
      <c r="H303" s="33"/>
      <c r="I303" s="33"/>
      <c r="J303" s="33"/>
      <c r="K303" s="27">
        <f>K304+K310+K315+K324+K362+K372+K384+K429+K442+K454+K483+K490+K498+K519+K532+K588+K615+K621+K629</f>
        <v>345930.38999999996</v>
      </c>
      <c r="L303" s="27"/>
      <c r="M303" s="27"/>
      <c r="N303" s="27">
        <f>N304+N310+N315+N324+N362+N372+N384+N429+N442+N454+N483+N490+N498+N519+N532+N588+N615+N621+N629</f>
        <v>248355074.23139998</v>
      </c>
      <c r="O303" s="31">
        <f>O304+O310+O315+O324+O362+O372+O384+O429+O442+O454+O483+O490+O498+O519+O532+O588+O615+O621+O629</f>
        <v>11391320.2323</v>
      </c>
      <c r="P303" s="31">
        <f>P304+P310+P315+P324+P362+P372+P384+P429+P442+P454+P483+P490+P498+P519+P532+P588+P615+P621+P629</f>
        <v>259746394.4637</v>
      </c>
      <c r="Q303" s="49"/>
      <c r="R303" s="32"/>
      <c r="S303" s="31"/>
      <c r="T303" s="31"/>
      <c r="U303" s="32"/>
      <c r="V303" s="32"/>
    </row>
    <row r="304" spans="3:22" s="67" customFormat="1">
      <c r="C304" s="24"/>
      <c r="D304" s="15"/>
      <c r="E304" s="16"/>
      <c r="F304" s="65" t="s">
        <v>35</v>
      </c>
      <c r="G304" s="33"/>
      <c r="H304" s="33"/>
      <c r="I304" s="33"/>
      <c r="J304" s="33"/>
      <c r="K304" s="27">
        <f>SUM(K305:K309)</f>
        <v>10138.9</v>
      </c>
      <c r="L304" s="27"/>
      <c r="M304" s="27"/>
      <c r="N304" s="27">
        <f>SUM(N305:N309)</f>
        <v>1622224</v>
      </c>
      <c r="O304" s="31">
        <f>SUM(O305:O309)</f>
        <v>160296.00899999999</v>
      </c>
      <c r="P304" s="31">
        <f>SUM(P305:P309)</f>
        <v>1782520.0089999998</v>
      </c>
      <c r="R304" s="32"/>
      <c r="S304" s="31"/>
      <c r="T304" s="31"/>
      <c r="U304" s="31"/>
    </row>
    <row r="305" spans="3:46" ht="37.5">
      <c r="C305" s="14" t="s">
        <v>269</v>
      </c>
      <c r="D305" s="15">
        <v>1</v>
      </c>
      <c r="E305" s="16">
        <v>1</v>
      </c>
      <c r="F305" s="68" t="s">
        <v>36</v>
      </c>
      <c r="G305" s="16">
        <v>1994</v>
      </c>
      <c r="H305" s="16" t="s">
        <v>37</v>
      </c>
      <c r="I305" s="16" t="s">
        <v>38</v>
      </c>
      <c r="J305" s="16">
        <v>2</v>
      </c>
      <c r="K305" s="21">
        <v>2039.5</v>
      </c>
      <c r="L305" s="21">
        <v>678.4</v>
      </c>
      <c r="M305" s="69" t="s">
        <v>46</v>
      </c>
      <c r="N305" s="21">
        <f>K305*Q305</f>
        <v>326320</v>
      </c>
      <c r="O305" s="32">
        <f>K305*R305</f>
        <v>32244.495000000003</v>
      </c>
      <c r="P305" s="32">
        <f>N305+O305</f>
        <v>358564.495</v>
      </c>
      <c r="Q305" s="32">
        <v>160</v>
      </c>
      <c r="R305" s="32">
        <v>15.81</v>
      </c>
      <c r="S305" s="32"/>
      <c r="T305" s="32" t="s">
        <v>41</v>
      </c>
      <c r="U305" s="14" t="s">
        <v>41</v>
      </c>
      <c r="V305" s="14" t="s">
        <v>270</v>
      </c>
    </row>
    <row r="306" spans="3:46" s="5" customFormat="1" ht="37.5">
      <c r="C306" s="14" t="s">
        <v>269</v>
      </c>
      <c r="D306" s="15">
        <v>2</v>
      </c>
      <c r="E306" s="16">
        <v>2</v>
      </c>
      <c r="F306" s="68" t="s">
        <v>271</v>
      </c>
      <c r="G306" s="16">
        <v>1980</v>
      </c>
      <c r="H306" s="16" t="s">
        <v>37</v>
      </c>
      <c r="I306" s="16" t="s">
        <v>38</v>
      </c>
      <c r="J306" s="16">
        <v>2</v>
      </c>
      <c r="K306" s="21">
        <v>2113.4</v>
      </c>
      <c r="L306" s="21">
        <v>835</v>
      </c>
      <c r="M306" s="69" t="s">
        <v>46</v>
      </c>
      <c r="N306" s="21">
        <f>K306*Q306</f>
        <v>338144</v>
      </c>
      <c r="O306" s="32">
        <f>K306*R306</f>
        <v>33412.853999999999</v>
      </c>
      <c r="P306" s="32">
        <f>N306+O306</f>
        <v>371556.85399999999</v>
      </c>
      <c r="Q306" s="32">
        <v>160</v>
      </c>
      <c r="R306" s="32">
        <v>15.81</v>
      </c>
      <c r="S306" s="31"/>
      <c r="T306" s="32" t="s">
        <v>41</v>
      </c>
      <c r="U306" s="14" t="s">
        <v>41</v>
      </c>
      <c r="V306" s="14" t="s">
        <v>270</v>
      </c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</row>
    <row r="307" spans="3:46" s="5" customFormat="1" ht="37.5">
      <c r="C307" s="14" t="s">
        <v>269</v>
      </c>
      <c r="D307" s="15">
        <v>3</v>
      </c>
      <c r="E307" s="16">
        <v>3</v>
      </c>
      <c r="F307" s="68" t="s">
        <v>43</v>
      </c>
      <c r="G307" s="16">
        <v>1978</v>
      </c>
      <c r="H307" s="16" t="s">
        <v>37</v>
      </c>
      <c r="I307" s="16" t="s">
        <v>38</v>
      </c>
      <c r="J307" s="16">
        <v>2</v>
      </c>
      <c r="K307" s="21">
        <v>2165.6999999999998</v>
      </c>
      <c r="L307" s="21">
        <v>849.6</v>
      </c>
      <c r="M307" s="69" t="s">
        <v>46</v>
      </c>
      <c r="N307" s="21">
        <f>K307*Q307</f>
        <v>346512</v>
      </c>
      <c r="O307" s="32">
        <f>K307*R307</f>
        <v>34239.716999999997</v>
      </c>
      <c r="P307" s="32">
        <f>N307+O307</f>
        <v>380751.717</v>
      </c>
      <c r="Q307" s="32">
        <v>160</v>
      </c>
      <c r="R307" s="32">
        <v>15.81</v>
      </c>
      <c r="S307" s="31"/>
      <c r="T307" s="32" t="s">
        <v>41</v>
      </c>
      <c r="U307" s="14" t="s">
        <v>41</v>
      </c>
      <c r="V307" s="14" t="s">
        <v>270</v>
      </c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</row>
    <row r="308" spans="3:46" s="5" customFormat="1" ht="37.5">
      <c r="C308" s="14" t="s">
        <v>269</v>
      </c>
      <c r="D308" s="15">
        <v>4</v>
      </c>
      <c r="E308" s="16">
        <v>4</v>
      </c>
      <c r="F308" s="68" t="s">
        <v>272</v>
      </c>
      <c r="G308" s="16">
        <v>1975</v>
      </c>
      <c r="H308" s="16" t="s">
        <v>37</v>
      </c>
      <c r="I308" s="16" t="s">
        <v>38</v>
      </c>
      <c r="J308" s="16">
        <v>2</v>
      </c>
      <c r="K308" s="21">
        <v>1778.9</v>
      </c>
      <c r="L308" s="21">
        <v>684.2</v>
      </c>
      <c r="M308" s="69" t="s">
        <v>46</v>
      </c>
      <c r="N308" s="21">
        <f>K308*Q308</f>
        <v>284624</v>
      </c>
      <c r="O308" s="32">
        <f>K308*R308</f>
        <v>28124.409000000003</v>
      </c>
      <c r="P308" s="32">
        <f>N308+O308</f>
        <v>312748.40899999999</v>
      </c>
      <c r="Q308" s="32">
        <v>160</v>
      </c>
      <c r="R308" s="32">
        <v>15.81</v>
      </c>
      <c r="S308" s="31"/>
      <c r="T308" s="32" t="s">
        <v>41</v>
      </c>
      <c r="U308" s="14" t="s">
        <v>41</v>
      </c>
      <c r="V308" s="14" t="s">
        <v>270</v>
      </c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</row>
    <row r="309" spans="3:46" s="5" customFormat="1" ht="37.5">
      <c r="C309" s="32" t="s">
        <v>273</v>
      </c>
      <c r="D309" s="15">
        <v>5</v>
      </c>
      <c r="E309" s="16">
        <v>5</v>
      </c>
      <c r="F309" s="68" t="s">
        <v>274</v>
      </c>
      <c r="G309" s="16">
        <v>1985</v>
      </c>
      <c r="H309" s="16" t="s">
        <v>37</v>
      </c>
      <c r="I309" s="16" t="s">
        <v>38</v>
      </c>
      <c r="J309" s="16">
        <v>2</v>
      </c>
      <c r="K309" s="21">
        <v>2041.4</v>
      </c>
      <c r="L309" s="21">
        <v>968.5</v>
      </c>
      <c r="M309" s="69" t="s">
        <v>46</v>
      </c>
      <c r="N309" s="21">
        <f>K309*Q309</f>
        <v>326624</v>
      </c>
      <c r="O309" s="32">
        <f>K309*R309</f>
        <v>32274.534000000003</v>
      </c>
      <c r="P309" s="32">
        <f>N309+O309</f>
        <v>358898.53399999999</v>
      </c>
      <c r="Q309" s="32">
        <v>160</v>
      </c>
      <c r="R309" s="32">
        <v>15.81</v>
      </c>
      <c r="S309" s="31"/>
      <c r="T309" s="32" t="s">
        <v>41</v>
      </c>
      <c r="U309" s="14" t="s">
        <v>41</v>
      </c>
      <c r="V309" s="14" t="s">
        <v>270</v>
      </c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</row>
    <row r="310" spans="3:46" s="70" customFormat="1">
      <c r="C310" s="31"/>
      <c r="D310" s="15"/>
      <c r="E310" s="16"/>
      <c r="F310" s="65" t="s">
        <v>47</v>
      </c>
      <c r="G310" s="33"/>
      <c r="H310" s="33"/>
      <c r="I310" s="33"/>
      <c r="J310" s="33"/>
      <c r="K310" s="27">
        <f>SUM(K311:K314)</f>
        <v>6661.32</v>
      </c>
      <c r="L310" s="27"/>
      <c r="M310" s="27"/>
      <c r="N310" s="27">
        <f>SUM(N311:N314)</f>
        <v>5301194.9539999999</v>
      </c>
      <c r="O310" s="31">
        <f>SUM(O311:O314)</f>
        <v>242995.041</v>
      </c>
      <c r="P310" s="31">
        <f>SUM(P311:P314)</f>
        <v>5544189.9950000001</v>
      </c>
      <c r="Q310" s="31"/>
      <c r="R310" s="32"/>
      <c r="S310" s="31"/>
      <c r="T310" s="31"/>
      <c r="U310" s="32"/>
      <c r="V310" s="49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</row>
    <row r="311" spans="3:46" s="5" customFormat="1" ht="37.5">
      <c r="C311" s="32" t="s">
        <v>275</v>
      </c>
      <c r="D311" s="15">
        <v>1</v>
      </c>
      <c r="E311" s="16">
        <v>1</v>
      </c>
      <c r="F311" s="68" t="s">
        <v>276</v>
      </c>
      <c r="G311" s="16">
        <v>1976</v>
      </c>
      <c r="H311" s="16" t="s">
        <v>37</v>
      </c>
      <c r="I311" s="16" t="s">
        <v>38</v>
      </c>
      <c r="J311" s="16">
        <v>3</v>
      </c>
      <c r="K311" s="21">
        <v>1947.3</v>
      </c>
      <c r="L311" s="21">
        <v>1436.8</v>
      </c>
      <c r="M311" s="69" t="s">
        <v>46</v>
      </c>
      <c r="N311" s="21">
        <f>K311*Q311</f>
        <v>447879</v>
      </c>
      <c r="O311" s="32">
        <f>K311*R311</f>
        <v>35421.387000000002</v>
      </c>
      <c r="P311" s="32">
        <f>N311+O311</f>
        <v>483300.38699999999</v>
      </c>
      <c r="Q311" s="32">
        <v>230</v>
      </c>
      <c r="R311" s="32">
        <v>18.190000000000001</v>
      </c>
      <c r="S311" s="32"/>
      <c r="T311" s="32" t="s">
        <v>41</v>
      </c>
      <c r="U311" s="14" t="s">
        <v>41</v>
      </c>
      <c r="V311" s="14" t="s">
        <v>270</v>
      </c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</row>
    <row r="312" spans="3:46" s="5" customFormat="1" ht="37.5">
      <c r="C312" s="32" t="s">
        <v>273</v>
      </c>
      <c r="D312" s="15">
        <v>2</v>
      </c>
      <c r="E312" s="16">
        <v>2</v>
      </c>
      <c r="F312" s="68" t="s">
        <v>277</v>
      </c>
      <c r="G312" s="16">
        <v>1977</v>
      </c>
      <c r="H312" s="16" t="s">
        <v>37</v>
      </c>
      <c r="I312" s="16" t="s">
        <v>38</v>
      </c>
      <c r="J312" s="16">
        <v>2</v>
      </c>
      <c r="K312" s="21">
        <v>2385.92</v>
      </c>
      <c r="L312" s="21">
        <v>1044.78</v>
      </c>
      <c r="M312" s="69" t="s">
        <v>46</v>
      </c>
      <c r="N312" s="341">
        <f>K312*Q312</f>
        <v>534923.26399999997</v>
      </c>
      <c r="O312" s="342">
        <f>K312*R312</f>
        <v>52848.127999999997</v>
      </c>
      <c r="P312" s="342">
        <f>N312+O312</f>
        <v>587771.39199999999</v>
      </c>
      <c r="Q312" s="342">
        <v>224.2</v>
      </c>
      <c r="R312" s="342">
        <v>22.15</v>
      </c>
      <c r="S312" s="31"/>
      <c r="T312" s="32" t="s">
        <v>41</v>
      </c>
      <c r="U312" s="14" t="s">
        <v>41</v>
      </c>
      <c r="V312" s="14" t="s">
        <v>270</v>
      </c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</row>
    <row r="313" spans="3:46" s="5" customFormat="1" ht="37.5">
      <c r="C313" s="32" t="s">
        <v>273</v>
      </c>
      <c r="D313" s="15">
        <v>3</v>
      </c>
      <c r="E313" s="16">
        <v>3</v>
      </c>
      <c r="F313" s="68" t="s">
        <v>278</v>
      </c>
      <c r="G313" s="16">
        <v>1983</v>
      </c>
      <c r="H313" s="16" t="s">
        <v>37</v>
      </c>
      <c r="I313" s="16" t="s">
        <v>38</v>
      </c>
      <c r="J313" s="16">
        <v>2</v>
      </c>
      <c r="K313" s="21">
        <v>2328.1</v>
      </c>
      <c r="L313" s="21">
        <v>1048.5</v>
      </c>
      <c r="M313" s="69" t="s">
        <v>46</v>
      </c>
      <c r="N313" s="341">
        <f>K313*Q313</f>
        <v>521960.01999999996</v>
      </c>
      <c r="O313" s="342">
        <f>K313*R313</f>
        <v>51567.414999999994</v>
      </c>
      <c r="P313" s="342">
        <f>N313+O313</f>
        <v>573527.43499999994</v>
      </c>
      <c r="Q313" s="342">
        <v>224.2</v>
      </c>
      <c r="R313" s="342">
        <v>22.15</v>
      </c>
      <c r="S313" s="31"/>
      <c r="T313" s="32" t="s">
        <v>41</v>
      </c>
      <c r="U313" s="14" t="s">
        <v>41</v>
      </c>
      <c r="V313" s="14" t="s">
        <v>270</v>
      </c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</row>
    <row r="314" spans="3:46" s="5" customFormat="1">
      <c r="C314" s="32"/>
      <c r="D314" s="15">
        <v>4</v>
      </c>
      <c r="E314" s="16"/>
      <c r="F314" s="68"/>
      <c r="G314" s="16"/>
      <c r="H314" s="16"/>
      <c r="I314" s="16"/>
      <c r="J314" s="16"/>
      <c r="K314" s="21"/>
      <c r="L314" s="21"/>
      <c r="M314" s="69" t="s">
        <v>52</v>
      </c>
      <c r="N314" s="341">
        <f>K313*Q314</f>
        <v>3796432.67</v>
      </c>
      <c r="O314" s="342">
        <f>K313*R314</f>
        <v>103158.111</v>
      </c>
      <c r="P314" s="342">
        <f>N314+O314</f>
        <v>3899590.781</v>
      </c>
      <c r="Q314" s="342">
        <v>1630.7</v>
      </c>
      <c r="R314" s="342">
        <v>44.31</v>
      </c>
      <c r="S314" s="31"/>
      <c r="T314" s="32"/>
      <c r="U314" s="14" t="s">
        <v>41</v>
      </c>
      <c r="V314" s="14" t="s">
        <v>270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</row>
    <row r="315" spans="3:46" s="70" customFormat="1">
      <c r="C315" s="31"/>
      <c r="D315" s="15"/>
      <c r="E315" s="16"/>
      <c r="F315" s="65" t="s">
        <v>50</v>
      </c>
      <c r="G315" s="33"/>
      <c r="H315" s="33"/>
      <c r="I315" s="33"/>
      <c r="J315" s="33"/>
      <c r="K315" s="27">
        <f>SUM(K316:K323)</f>
        <v>10495.14</v>
      </c>
      <c r="L315" s="27"/>
      <c r="M315" s="27"/>
      <c r="N315" s="27">
        <f>SUM(N316:N323)</f>
        <v>2444480.8658000003</v>
      </c>
      <c r="O315" s="31">
        <f>SUM(O316:O323)</f>
        <v>176628.59879999998</v>
      </c>
      <c r="P315" s="31">
        <f>SUM(P316:P323)</f>
        <v>2621109.4646000001</v>
      </c>
      <c r="Q315" s="31"/>
      <c r="R315" s="32"/>
      <c r="S315" s="31"/>
      <c r="T315" s="32"/>
      <c r="U315" s="14" t="s">
        <v>41</v>
      </c>
      <c r="V315" s="14" t="s">
        <v>270</v>
      </c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</row>
    <row r="316" spans="3:46" s="5" customFormat="1" ht="37.5">
      <c r="C316" s="32" t="s">
        <v>269</v>
      </c>
      <c r="D316" s="15">
        <v>1</v>
      </c>
      <c r="E316" s="16">
        <v>1</v>
      </c>
      <c r="F316" s="68" t="s">
        <v>279</v>
      </c>
      <c r="G316" s="16">
        <v>1969</v>
      </c>
      <c r="H316" s="16" t="s">
        <v>37</v>
      </c>
      <c r="I316" s="16" t="s">
        <v>38</v>
      </c>
      <c r="J316" s="16">
        <v>2</v>
      </c>
      <c r="K316" s="21">
        <v>1285.5999999999999</v>
      </c>
      <c r="L316" s="21">
        <v>717.11</v>
      </c>
      <c r="M316" s="69" t="s">
        <v>49</v>
      </c>
      <c r="N316" s="341">
        <f>K316*Q316</f>
        <v>571757.74399999995</v>
      </c>
      <c r="O316" s="32">
        <f>K316*R316</f>
        <v>23989.295999999998</v>
      </c>
      <c r="P316" s="342">
        <f t="shared" ref="P316:P323" si="27">N316+O316</f>
        <v>595747.03999999992</v>
      </c>
      <c r="Q316" s="342">
        <v>444.74</v>
      </c>
      <c r="R316" s="32">
        <v>18.66</v>
      </c>
      <c r="S316" s="31"/>
      <c r="T316" s="32" t="s">
        <v>41</v>
      </c>
      <c r="U316" s="14" t="s">
        <v>41</v>
      </c>
      <c r="V316" s="14" t="s">
        <v>270</v>
      </c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</row>
    <row r="317" spans="3:46" s="5" customFormat="1" ht="37.5">
      <c r="C317" s="32" t="s">
        <v>280</v>
      </c>
      <c r="D317" s="15">
        <v>2</v>
      </c>
      <c r="E317" s="16">
        <v>2</v>
      </c>
      <c r="F317" s="68" t="s">
        <v>281</v>
      </c>
      <c r="G317" s="16">
        <v>1990</v>
      </c>
      <c r="H317" s="16" t="s">
        <v>37</v>
      </c>
      <c r="I317" s="16" t="s">
        <v>38</v>
      </c>
      <c r="J317" s="16">
        <v>3</v>
      </c>
      <c r="K317" s="21">
        <v>2278.88</v>
      </c>
      <c r="L317" s="21">
        <v>1296.3</v>
      </c>
      <c r="M317" s="69" t="s">
        <v>46</v>
      </c>
      <c r="N317" s="21">
        <f>K317*Q317</f>
        <v>368540.47360000003</v>
      </c>
      <c r="O317" s="32">
        <f>K317*R317</f>
        <v>35482.161599999999</v>
      </c>
      <c r="P317" s="32">
        <f t="shared" si="27"/>
        <v>404022.63520000002</v>
      </c>
      <c r="Q317" s="32">
        <v>161.72</v>
      </c>
      <c r="R317" s="32">
        <v>15.57</v>
      </c>
      <c r="S317" s="31"/>
      <c r="T317" s="32" t="s">
        <v>41</v>
      </c>
      <c r="U317" s="14" t="s">
        <v>41</v>
      </c>
      <c r="V317" s="14" t="s">
        <v>270</v>
      </c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</row>
    <row r="318" spans="3:46" s="5" customFormat="1" ht="37.5">
      <c r="C318" s="32" t="s">
        <v>269</v>
      </c>
      <c r="D318" s="15">
        <v>3</v>
      </c>
      <c r="E318" s="16">
        <v>3</v>
      </c>
      <c r="F318" s="68" t="s">
        <v>51</v>
      </c>
      <c r="G318" s="16">
        <v>1969</v>
      </c>
      <c r="H318" s="16" t="s">
        <v>37</v>
      </c>
      <c r="I318" s="16" t="s">
        <v>38</v>
      </c>
      <c r="J318" s="16">
        <v>2</v>
      </c>
      <c r="K318" s="21">
        <v>376.7</v>
      </c>
      <c r="L318" s="21">
        <v>211.7</v>
      </c>
      <c r="M318" s="69" t="s">
        <v>49</v>
      </c>
      <c r="N318" s="341">
        <f>K318*Q318</f>
        <v>167533.55799999999</v>
      </c>
      <c r="O318" s="32">
        <f>K318*R318</f>
        <v>7029.2219999999998</v>
      </c>
      <c r="P318" s="342">
        <f t="shared" si="27"/>
        <v>174562.78</v>
      </c>
      <c r="Q318" s="342">
        <v>444.74</v>
      </c>
      <c r="R318" s="32">
        <v>18.66</v>
      </c>
      <c r="S318" s="31"/>
      <c r="T318" s="32" t="s">
        <v>41</v>
      </c>
      <c r="U318" s="14" t="s">
        <v>41</v>
      </c>
      <c r="V318" s="14" t="s">
        <v>270</v>
      </c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</row>
    <row r="319" spans="3:46" s="5" customFormat="1" ht="56.25">
      <c r="C319" s="32"/>
      <c r="D319" s="15">
        <v>4</v>
      </c>
      <c r="E319" s="16"/>
      <c r="F319" s="68"/>
      <c r="G319" s="16"/>
      <c r="H319" s="16"/>
      <c r="I319" s="16"/>
      <c r="J319" s="16"/>
      <c r="K319" s="21"/>
      <c r="L319" s="21"/>
      <c r="M319" s="69" t="s">
        <v>39</v>
      </c>
      <c r="N319" s="341">
        <f>K318*Q319</f>
        <v>31194.526999999998</v>
      </c>
      <c r="O319" s="32">
        <f>K318*R319</f>
        <v>5401.8779999999997</v>
      </c>
      <c r="P319" s="342">
        <f t="shared" si="27"/>
        <v>36596.404999999999</v>
      </c>
      <c r="Q319" s="342">
        <v>82.81</v>
      </c>
      <c r="R319" s="32">
        <v>14.34</v>
      </c>
      <c r="S319" s="31"/>
      <c r="T319" s="32" t="s">
        <v>41</v>
      </c>
      <c r="U319" s="14" t="s">
        <v>41</v>
      </c>
      <c r="V319" s="14" t="s">
        <v>270</v>
      </c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</row>
    <row r="320" spans="3:46" s="5" customFormat="1" ht="37.5">
      <c r="C320" s="32" t="s">
        <v>273</v>
      </c>
      <c r="D320" s="15">
        <v>5</v>
      </c>
      <c r="E320" s="16">
        <v>4</v>
      </c>
      <c r="F320" s="68" t="s">
        <v>53</v>
      </c>
      <c r="G320" s="16">
        <v>1969</v>
      </c>
      <c r="H320" s="16" t="s">
        <v>37</v>
      </c>
      <c r="I320" s="16" t="s">
        <v>38</v>
      </c>
      <c r="J320" s="16">
        <v>2</v>
      </c>
      <c r="K320" s="21">
        <v>867.6</v>
      </c>
      <c r="L320" s="21">
        <v>578.4</v>
      </c>
      <c r="M320" s="69" t="s">
        <v>49</v>
      </c>
      <c r="N320" s="341">
        <f>K320*Q320</f>
        <v>385856.424</v>
      </c>
      <c r="O320" s="32">
        <f>K320*R320</f>
        <v>16189.416000000001</v>
      </c>
      <c r="P320" s="342">
        <f t="shared" si="27"/>
        <v>402045.84</v>
      </c>
      <c r="Q320" s="342">
        <v>444.74</v>
      </c>
      <c r="R320" s="32">
        <v>18.66</v>
      </c>
      <c r="S320" s="31"/>
      <c r="T320" s="32" t="s">
        <v>41</v>
      </c>
      <c r="U320" s="14" t="s">
        <v>41</v>
      </c>
      <c r="V320" s="14" t="s">
        <v>270</v>
      </c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</row>
    <row r="321" spans="3:46" s="5" customFormat="1" ht="37.5">
      <c r="C321" s="32" t="s">
        <v>280</v>
      </c>
      <c r="D321" s="15">
        <v>6</v>
      </c>
      <c r="E321" s="16">
        <v>5</v>
      </c>
      <c r="F321" s="68" t="s">
        <v>282</v>
      </c>
      <c r="G321" s="16">
        <v>1985</v>
      </c>
      <c r="H321" s="16" t="s">
        <v>37</v>
      </c>
      <c r="I321" s="16" t="s">
        <v>38</v>
      </c>
      <c r="J321" s="16">
        <v>3</v>
      </c>
      <c r="K321" s="21">
        <v>1883.11</v>
      </c>
      <c r="L321" s="21">
        <v>905.51</v>
      </c>
      <c r="M321" s="69" t="s">
        <v>46</v>
      </c>
      <c r="N321" s="21">
        <f>K321*Q321</f>
        <v>304536.54920000001</v>
      </c>
      <c r="O321" s="32">
        <f>K321*R321</f>
        <v>29320.022699999998</v>
      </c>
      <c r="P321" s="32">
        <f t="shared" si="27"/>
        <v>333856.57189999998</v>
      </c>
      <c r="Q321" s="32">
        <v>161.72</v>
      </c>
      <c r="R321" s="32">
        <v>15.57</v>
      </c>
      <c r="S321" s="31"/>
      <c r="T321" s="32" t="s">
        <v>41</v>
      </c>
      <c r="U321" s="14" t="s">
        <v>41</v>
      </c>
      <c r="V321" s="14" t="s">
        <v>270</v>
      </c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</row>
    <row r="322" spans="3:46" s="5" customFormat="1" ht="37.5">
      <c r="C322" s="32" t="s">
        <v>280</v>
      </c>
      <c r="D322" s="15">
        <v>7</v>
      </c>
      <c r="E322" s="16">
        <v>6</v>
      </c>
      <c r="F322" s="68" t="s">
        <v>283</v>
      </c>
      <c r="G322" s="16">
        <v>1981</v>
      </c>
      <c r="H322" s="16" t="s">
        <v>37</v>
      </c>
      <c r="I322" s="16" t="s">
        <v>38</v>
      </c>
      <c r="J322" s="16">
        <v>3</v>
      </c>
      <c r="K322" s="21">
        <v>2035.98</v>
      </c>
      <c r="L322" s="21">
        <v>1077.3</v>
      </c>
      <c r="M322" s="69" t="s">
        <v>46</v>
      </c>
      <c r="N322" s="21">
        <f>K322*Q322</f>
        <v>329258.68560000003</v>
      </c>
      <c r="O322" s="32">
        <f>K322*R322</f>
        <v>31700.208600000002</v>
      </c>
      <c r="P322" s="32">
        <f t="shared" si="27"/>
        <v>360958.89420000004</v>
      </c>
      <c r="Q322" s="32">
        <v>161.72</v>
      </c>
      <c r="R322" s="32">
        <v>15.57</v>
      </c>
      <c r="S322" s="31"/>
      <c r="T322" s="32" t="s">
        <v>41</v>
      </c>
      <c r="U322" s="14" t="s">
        <v>41</v>
      </c>
      <c r="V322" s="14" t="s">
        <v>270</v>
      </c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</row>
    <row r="323" spans="3:46" s="7" customFormat="1" ht="37.5">
      <c r="C323" s="32" t="s">
        <v>280</v>
      </c>
      <c r="D323" s="71">
        <v>8</v>
      </c>
      <c r="E323" s="16">
        <v>7</v>
      </c>
      <c r="F323" s="68" t="s">
        <v>284</v>
      </c>
      <c r="G323" s="16">
        <v>1979</v>
      </c>
      <c r="H323" s="16" t="s">
        <v>37</v>
      </c>
      <c r="I323" s="16" t="s">
        <v>38</v>
      </c>
      <c r="J323" s="16">
        <v>3</v>
      </c>
      <c r="K323" s="21">
        <v>1767.27</v>
      </c>
      <c r="L323" s="21">
        <v>878.8</v>
      </c>
      <c r="M323" s="69" t="s">
        <v>46</v>
      </c>
      <c r="N323" s="21">
        <f>K323*Q323</f>
        <v>285802.9044</v>
      </c>
      <c r="O323" s="32">
        <f>K323*R323</f>
        <v>27516.393899999999</v>
      </c>
      <c r="P323" s="32">
        <f t="shared" si="27"/>
        <v>313319.29830000002</v>
      </c>
      <c r="Q323" s="32">
        <v>161.72</v>
      </c>
      <c r="R323" s="32">
        <v>15.57</v>
      </c>
      <c r="S323" s="31"/>
      <c r="T323" s="32" t="s">
        <v>41</v>
      </c>
      <c r="U323" s="14" t="s">
        <v>41</v>
      </c>
      <c r="V323" s="14" t="s">
        <v>270</v>
      </c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</row>
    <row r="324" spans="3:46" s="72" customFormat="1">
      <c r="C324" s="27"/>
      <c r="D324" s="71"/>
      <c r="E324" s="16"/>
      <c r="F324" s="65" t="s">
        <v>54</v>
      </c>
      <c r="G324" s="33"/>
      <c r="H324" s="16"/>
      <c r="I324" s="33"/>
      <c r="J324" s="33"/>
      <c r="K324" s="27">
        <f>SUM(K325:K361)</f>
        <v>22247.129999999997</v>
      </c>
      <c r="L324" s="27"/>
      <c r="M324" s="27"/>
      <c r="N324" s="27">
        <f>SUM(N325:N361)</f>
        <v>11721963.293300001</v>
      </c>
      <c r="O324" s="31">
        <f>SUM(O325:O361)</f>
        <v>680157.16879999998</v>
      </c>
      <c r="P324" s="31">
        <f>SUM(P325:P361)</f>
        <v>12402120.462099994</v>
      </c>
      <c r="Q324" s="31"/>
      <c r="R324" s="32"/>
      <c r="S324" s="31"/>
      <c r="T324" s="31" t="s">
        <v>41</v>
      </c>
      <c r="U324" s="31"/>
      <c r="V324" s="49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</row>
    <row r="325" spans="3:46" s="7" customFormat="1" ht="37.5">
      <c r="C325" s="21" t="s">
        <v>285</v>
      </c>
      <c r="D325" s="71">
        <v>1</v>
      </c>
      <c r="E325" s="16">
        <v>1</v>
      </c>
      <c r="F325" s="68" t="s">
        <v>286</v>
      </c>
      <c r="G325" s="16">
        <v>1963</v>
      </c>
      <c r="H325" s="16" t="s">
        <v>37</v>
      </c>
      <c r="I325" s="16" t="s">
        <v>38</v>
      </c>
      <c r="J325" s="16">
        <v>2</v>
      </c>
      <c r="K325" s="21">
        <v>556.79999999999995</v>
      </c>
      <c r="L325" s="21">
        <v>323.2</v>
      </c>
      <c r="M325" s="69" t="s">
        <v>46</v>
      </c>
      <c r="N325" s="21">
        <f>K325*Q325</f>
        <v>95212.799999999988</v>
      </c>
      <c r="O325" s="32">
        <f>K325*R325</f>
        <v>8803.0079999999998</v>
      </c>
      <c r="P325" s="32">
        <f t="shared" ref="P325:P361" si="28">N325+O325</f>
        <v>104015.80799999999</v>
      </c>
      <c r="Q325" s="32">
        <v>171</v>
      </c>
      <c r="R325" s="32">
        <v>15.81</v>
      </c>
      <c r="S325" s="31"/>
      <c r="T325" s="32" t="s">
        <v>41</v>
      </c>
      <c r="U325" s="14" t="s">
        <v>41</v>
      </c>
      <c r="V325" s="14" t="s">
        <v>270</v>
      </c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</row>
    <row r="326" spans="3:46" s="7" customFormat="1" ht="37.5">
      <c r="C326" s="21" t="s">
        <v>287</v>
      </c>
      <c r="D326" s="71">
        <v>2</v>
      </c>
      <c r="E326" s="16">
        <v>2</v>
      </c>
      <c r="F326" s="68" t="s">
        <v>288</v>
      </c>
      <c r="G326" s="16">
        <v>1980</v>
      </c>
      <c r="H326" s="16" t="s">
        <v>37</v>
      </c>
      <c r="I326" s="16" t="s">
        <v>38</v>
      </c>
      <c r="J326" s="16">
        <v>3</v>
      </c>
      <c r="K326" s="21">
        <v>1258.8</v>
      </c>
      <c r="L326" s="21">
        <v>820.4</v>
      </c>
      <c r="M326" s="69" t="s">
        <v>46</v>
      </c>
      <c r="N326" s="21">
        <f>K326*Q326</f>
        <v>229101.6</v>
      </c>
      <c r="O326" s="32">
        <f>K326*R326</f>
        <v>21701.711999999996</v>
      </c>
      <c r="P326" s="32">
        <f t="shared" si="28"/>
        <v>250803.31200000001</v>
      </c>
      <c r="Q326" s="32">
        <v>182</v>
      </c>
      <c r="R326" s="32">
        <v>17.239999999999998</v>
      </c>
      <c r="S326" s="31"/>
      <c r="T326" s="32" t="s">
        <v>41</v>
      </c>
      <c r="U326" s="14" t="s">
        <v>41</v>
      </c>
      <c r="V326" s="14" t="s">
        <v>270</v>
      </c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</row>
    <row r="327" spans="3:46" s="7" customFormat="1" ht="56.25">
      <c r="C327" s="21" t="s">
        <v>289</v>
      </c>
      <c r="D327" s="71">
        <v>3</v>
      </c>
      <c r="E327" s="16">
        <v>3</v>
      </c>
      <c r="F327" s="68" t="s">
        <v>290</v>
      </c>
      <c r="G327" s="16">
        <v>1965</v>
      </c>
      <c r="H327" s="16" t="s">
        <v>37</v>
      </c>
      <c r="I327" s="16" t="s">
        <v>60</v>
      </c>
      <c r="J327" s="16">
        <v>2</v>
      </c>
      <c r="K327" s="21">
        <v>752.8</v>
      </c>
      <c r="L327" s="21">
        <v>423.4</v>
      </c>
      <c r="M327" s="69" t="s">
        <v>49</v>
      </c>
      <c r="N327" s="21">
        <f>K327*Q327</f>
        <v>335214.31199999998</v>
      </c>
      <c r="O327" s="32">
        <f>K327*R327</f>
        <v>13738.599999999999</v>
      </c>
      <c r="P327" s="32">
        <f t="shared" si="28"/>
        <v>348952.91199999995</v>
      </c>
      <c r="Q327" s="32">
        <v>445.29</v>
      </c>
      <c r="R327" s="32">
        <v>18.25</v>
      </c>
      <c r="S327" s="31"/>
      <c r="T327" s="32" t="s">
        <v>41</v>
      </c>
      <c r="U327" s="14" t="s">
        <v>41</v>
      </c>
      <c r="V327" s="14" t="s">
        <v>270</v>
      </c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</row>
    <row r="328" spans="3:46" s="7" customFormat="1" ht="37.5">
      <c r="C328" s="21" t="s">
        <v>291</v>
      </c>
      <c r="D328" s="71">
        <v>4</v>
      </c>
      <c r="E328" s="16">
        <v>4</v>
      </c>
      <c r="F328" s="68" t="s">
        <v>292</v>
      </c>
      <c r="G328" s="16">
        <v>1957</v>
      </c>
      <c r="H328" s="16" t="s">
        <v>37</v>
      </c>
      <c r="I328" s="16" t="s">
        <v>38</v>
      </c>
      <c r="J328" s="16">
        <v>2</v>
      </c>
      <c r="K328" s="21">
        <v>698.3</v>
      </c>
      <c r="L328" s="21">
        <v>594</v>
      </c>
      <c r="M328" s="69" t="s">
        <v>49</v>
      </c>
      <c r="N328" s="21">
        <f>K328*Q328</f>
        <v>324122.92800000001</v>
      </c>
      <c r="O328" s="32">
        <f>K328*R328</f>
        <v>13030.277999999998</v>
      </c>
      <c r="P328" s="32">
        <f t="shared" si="28"/>
        <v>337153.20600000001</v>
      </c>
      <c r="Q328" s="32">
        <v>464.16</v>
      </c>
      <c r="R328" s="32">
        <v>18.66</v>
      </c>
      <c r="S328" s="31"/>
      <c r="T328" s="32" t="s">
        <v>41</v>
      </c>
      <c r="U328" s="14" t="s">
        <v>41</v>
      </c>
      <c r="V328" s="14" t="s">
        <v>270</v>
      </c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</row>
    <row r="329" spans="3:46" s="7" customFormat="1" ht="56.25">
      <c r="C329" s="21"/>
      <c r="D329" s="71">
        <v>5</v>
      </c>
      <c r="E329" s="16"/>
      <c r="F329" s="68"/>
      <c r="G329" s="16"/>
      <c r="H329" s="16"/>
      <c r="I329" s="16"/>
      <c r="J329" s="16"/>
      <c r="K329" s="21"/>
      <c r="L329" s="21"/>
      <c r="M329" s="69" t="s">
        <v>39</v>
      </c>
      <c r="N329" s="341">
        <f>K328*Q329</f>
        <v>57826.222999999998</v>
      </c>
      <c r="O329" s="342">
        <f>K328*R329</f>
        <v>14182.472999999998</v>
      </c>
      <c r="P329" s="342">
        <f t="shared" si="28"/>
        <v>72008.695999999996</v>
      </c>
      <c r="Q329" s="342">
        <v>82.81</v>
      </c>
      <c r="R329" s="342">
        <v>20.309999999999999</v>
      </c>
      <c r="S329" s="31"/>
      <c r="T329" s="32" t="s">
        <v>41</v>
      </c>
      <c r="U329" s="14" t="s">
        <v>41</v>
      </c>
      <c r="V329" s="14" t="s">
        <v>270</v>
      </c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</row>
    <row r="330" spans="3:46" s="7" customFormat="1" ht="37.5">
      <c r="C330" s="21"/>
      <c r="D330" s="71">
        <v>6</v>
      </c>
      <c r="E330" s="16"/>
      <c r="F330" s="68"/>
      <c r="G330" s="16"/>
      <c r="H330" s="16"/>
      <c r="I330" s="16"/>
      <c r="J330" s="16"/>
      <c r="K330" s="21"/>
      <c r="L330" s="21"/>
      <c r="M330" s="69" t="s">
        <v>57</v>
      </c>
      <c r="N330" s="341">
        <f>K328*Q330</f>
        <v>39174.629999999997</v>
      </c>
      <c r="O330" s="342">
        <f>K328*R330</f>
        <v>14929.653999999999</v>
      </c>
      <c r="P330" s="342">
        <f t="shared" si="28"/>
        <v>54104.284</v>
      </c>
      <c r="Q330" s="342">
        <v>56.1</v>
      </c>
      <c r="R330" s="342">
        <v>21.38</v>
      </c>
      <c r="S330" s="31"/>
      <c r="T330" s="32" t="s">
        <v>41</v>
      </c>
      <c r="U330" s="14" t="s">
        <v>41</v>
      </c>
      <c r="V330" s="14" t="s">
        <v>270</v>
      </c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</row>
    <row r="331" spans="3:46" s="7" customFormat="1">
      <c r="C331" s="21"/>
      <c r="D331" s="71">
        <v>7</v>
      </c>
      <c r="E331" s="16"/>
      <c r="F331" s="68"/>
      <c r="G331" s="16"/>
      <c r="H331" s="16"/>
      <c r="I331" s="16"/>
      <c r="J331" s="16"/>
      <c r="K331" s="21"/>
      <c r="L331" s="21"/>
      <c r="M331" s="69" t="s">
        <v>234</v>
      </c>
      <c r="N331" s="341">
        <f>K328*Q331</f>
        <v>1138717.81</v>
      </c>
      <c r="O331" s="342">
        <f>K328*R331</f>
        <v>30941.672999999999</v>
      </c>
      <c r="P331" s="342">
        <f t="shared" si="28"/>
        <v>1169659.483</v>
      </c>
      <c r="Q331" s="342">
        <v>1630.7</v>
      </c>
      <c r="R331" s="342">
        <v>44.31</v>
      </c>
      <c r="S331" s="31"/>
      <c r="T331" s="32" t="s">
        <v>41</v>
      </c>
      <c r="U331" s="14" t="s">
        <v>41</v>
      </c>
      <c r="V331" s="14" t="s">
        <v>270</v>
      </c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</row>
    <row r="332" spans="3:46" s="7" customFormat="1" ht="37.5">
      <c r="C332" s="21" t="s">
        <v>280</v>
      </c>
      <c r="D332" s="71">
        <v>8</v>
      </c>
      <c r="E332" s="16">
        <v>5</v>
      </c>
      <c r="F332" s="68" t="s">
        <v>293</v>
      </c>
      <c r="G332" s="16">
        <v>1978</v>
      </c>
      <c r="H332" s="16" t="s">
        <v>37</v>
      </c>
      <c r="I332" s="16" t="s">
        <v>38</v>
      </c>
      <c r="J332" s="16">
        <v>3</v>
      </c>
      <c r="K332" s="21">
        <v>2669.02</v>
      </c>
      <c r="L332" s="21">
        <v>1265.0999999999999</v>
      </c>
      <c r="M332" s="69" t="s">
        <v>46</v>
      </c>
      <c r="N332" s="21">
        <f>K332*Q332</f>
        <v>431633.91440000001</v>
      </c>
      <c r="O332" s="32">
        <f>K332*R332</f>
        <v>41556.6414</v>
      </c>
      <c r="P332" s="32">
        <f t="shared" si="28"/>
        <v>473190.55580000003</v>
      </c>
      <c r="Q332" s="32">
        <v>161.72</v>
      </c>
      <c r="R332" s="32">
        <v>15.57</v>
      </c>
      <c r="S332" s="32"/>
      <c r="T332" s="32"/>
      <c r="U332" s="14" t="s">
        <v>41</v>
      </c>
      <c r="V332" s="14" t="s">
        <v>270</v>
      </c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</row>
    <row r="333" spans="3:46" s="7" customFormat="1" ht="37.5">
      <c r="C333" s="21" t="s">
        <v>280</v>
      </c>
      <c r="D333" s="71">
        <v>9</v>
      </c>
      <c r="E333" s="16">
        <v>6</v>
      </c>
      <c r="F333" s="68" t="s">
        <v>294</v>
      </c>
      <c r="G333" s="16">
        <v>1977</v>
      </c>
      <c r="H333" s="16" t="s">
        <v>37</v>
      </c>
      <c r="I333" s="16" t="s">
        <v>38</v>
      </c>
      <c r="J333" s="16">
        <v>3</v>
      </c>
      <c r="K333" s="21">
        <v>2626.1</v>
      </c>
      <c r="L333" s="21">
        <v>1262.5</v>
      </c>
      <c r="M333" s="69" t="s">
        <v>46</v>
      </c>
      <c r="N333" s="21">
        <f>K333*Q333</f>
        <v>424692.89199999999</v>
      </c>
      <c r="O333" s="32">
        <f>K333*R333</f>
        <v>40888.377</v>
      </c>
      <c r="P333" s="32">
        <f t="shared" si="28"/>
        <v>465581.26899999997</v>
      </c>
      <c r="Q333" s="32">
        <v>161.72</v>
      </c>
      <c r="R333" s="32">
        <v>15.57</v>
      </c>
      <c r="S333" s="32"/>
      <c r="T333" s="32"/>
      <c r="U333" s="14" t="s">
        <v>41</v>
      </c>
      <c r="V333" s="14" t="s">
        <v>270</v>
      </c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</row>
    <row r="334" spans="3:46" s="7" customFormat="1" ht="37.5">
      <c r="C334" s="21" t="s">
        <v>269</v>
      </c>
      <c r="D334" s="71">
        <v>10</v>
      </c>
      <c r="E334" s="16">
        <v>7</v>
      </c>
      <c r="F334" s="68" t="s">
        <v>295</v>
      </c>
      <c r="G334" s="16">
        <v>1970</v>
      </c>
      <c r="H334" s="16" t="s">
        <v>37</v>
      </c>
      <c r="I334" s="16" t="s">
        <v>38</v>
      </c>
      <c r="J334" s="16">
        <v>2</v>
      </c>
      <c r="K334" s="21">
        <v>1575.6</v>
      </c>
      <c r="L334" s="21">
        <v>625</v>
      </c>
      <c r="M334" s="69" t="s">
        <v>46</v>
      </c>
      <c r="N334" s="341">
        <f>K334*Q334</f>
        <v>353359.81199999998</v>
      </c>
      <c r="O334" s="342">
        <f>K334*R334</f>
        <v>34915.295999999995</v>
      </c>
      <c r="P334" s="342">
        <f t="shared" si="28"/>
        <v>388275.10799999995</v>
      </c>
      <c r="Q334" s="342">
        <v>224.27</v>
      </c>
      <c r="R334" s="342">
        <v>22.16</v>
      </c>
      <c r="S334" s="32"/>
      <c r="T334" s="32"/>
      <c r="U334" s="14" t="s">
        <v>41</v>
      </c>
      <c r="V334" s="14" t="s">
        <v>270</v>
      </c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</row>
    <row r="335" spans="3:46" s="7" customFormat="1">
      <c r="D335" s="71">
        <v>11</v>
      </c>
      <c r="E335" s="16"/>
      <c r="F335" s="68"/>
      <c r="G335" s="16"/>
      <c r="H335" s="16"/>
      <c r="I335" s="16"/>
      <c r="J335" s="16"/>
      <c r="K335" s="21"/>
      <c r="L335" s="21"/>
      <c r="M335" s="69" t="s">
        <v>234</v>
      </c>
      <c r="N335" s="21">
        <f>K334*Q335</f>
        <v>2363400</v>
      </c>
      <c r="O335" s="32">
        <f>K334*R335</f>
        <v>64221.455999999991</v>
      </c>
      <c r="P335" s="32">
        <f t="shared" si="28"/>
        <v>2427621.4559999998</v>
      </c>
      <c r="Q335" s="32">
        <v>1500</v>
      </c>
      <c r="R335" s="32">
        <v>40.76</v>
      </c>
      <c r="S335" s="32"/>
      <c r="T335" s="32"/>
      <c r="U335" s="14" t="s">
        <v>41</v>
      </c>
      <c r="V335" s="14" t="s">
        <v>270</v>
      </c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</row>
    <row r="336" spans="3:46" s="7" customFormat="1" ht="37.5">
      <c r="C336" s="21" t="s">
        <v>280</v>
      </c>
      <c r="D336" s="71">
        <v>12</v>
      </c>
      <c r="E336" s="16">
        <v>8</v>
      </c>
      <c r="F336" s="68" t="s">
        <v>296</v>
      </c>
      <c r="G336" s="16">
        <v>1975</v>
      </c>
      <c r="H336" s="16" t="s">
        <v>37</v>
      </c>
      <c r="I336" s="16" t="s">
        <v>38</v>
      </c>
      <c r="J336" s="16">
        <v>3</v>
      </c>
      <c r="K336" s="21">
        <v>2224</v>
      </c>
      <c r="L336" s="21">
        <v>1091.7</v>
      </c>
      <c r="M336" s="69" t="s">
        <v>46</v>
      </c>
      <c r="N336" s="21">
        <f>K336*Q336</f>
        <v>359665.27999999997</v>
      </c>
      <c r="O336" s="32">
        <f>K336*R336</f>
        <v>34627.68</v>
      </c>
      <c r="P336" s="32">
        <f t="shared" si="28"/>
        <v>394292.95999999996</v>
      </c>
      <c r="Q336" s="32">
        <v>161.72</v>
      </c>
      <c r="R336" s="32">
        <v>15.57</v>
      </c>
      <c r="S336" s="31"/>
      <c r="T336" s="32"/>
      <c r="U336" s="14" t="s">
        <v>41</v>
      </c>
      <c r="V336" s="14" t="s">
        <v>270</v>
      </c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</row>
    <row r="337" spans="3:46" s="7" customFormat="1" ht="37.5">
      <c r="C337" s="21" t="s">
        <v>280</v>
      </c>
      <c r="D337" s="71">
        <v>13</v>
      </c>
      <c r="E337" s="16">
        <v>9</v>
      </c>
      <c r="F337" s="68" t="s">
        <v>297</v>
      </c>
      <c r="G337" s="16">
        <v>1976</v>
      </c>
      <c r="H337" s="16" t="s">
        <v>37</v>
      </c>
      <c r="I337" s="16" t="s">
        <v>38</v>
      </c>
      <c r="J337" s="16">
        <v>3</v>
      </c>
      <c r="K337" s="21">
        <v>2200.6</v>
      </c>
      <c r="L337" s="21">
        <v>1083.5</v>
      </c>
      <c r="M337" s="69" t="s">
        <v>46</v>
      </c>
      <c r="N337" s="21">
        <f>K337*Q337</f>
        <v>355881.03200000001</v>
      </c>
      <c r="O337" s="32">
        <f>K337*R337</f>
        <v>34263.341999999997</v>
      </c>
      <c r="P337" s="32">
        <f t="shared" si="28"/>
        <v>390144.37400000001</v>
      </c>
      <c r="Q337" s="32">
        <v>161.72</v>
      </c>
      <c r="R337" s="32">
        <v>15.57</v>
      </c>
      <c r="S337" s="32"/>
      <c r="T337" s="32"/>
      <c r="U337" s="14" t="s">
        <v>41</v>
      </c>
      <c r="V337" s="14" t="s">
        <v>270</v>
      </c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</row>
    <row r="338" spans="3:46" s="7" customFormat="1" ht="37.5">
      <c r="C338" s="21" t="s">
        <v>269</v>
      </c>
      <c r="D338" s="71">
        <v>14</v>
      </c>
      <c r="E338" s="16">
        <v>10</v>
      </c>
      <c r="F338" s="68" t="s">
        <v>298</v>
      </c>
      <c r="G338" s="16">
        <v>1973</v>
      </c>
      <c r="H338" s="16" t="s">
        <v>37</v>
      </c>
      <c r="I338" s="16" t="s">
        <v>38</v>
      </c>
      <c r="J338" s="16">
        <v>2</v>
      </c>
      <c r="K338" s="21">
        <v>1814.8</v>
      </c>
      <c r="L338" s="21">
        <v>724.4</v>
      </c>
      <c r="M338" s="69" t="s">
        <v>46</v>
      </c>
      <c r="N338" s="21">
        <f>K338*Q338</f>
        <v>290368</v>
      </c>
      <c r="O338" s="32">
        <f>K338*R338</f>
        <v>28691.988000000001</v>
      </c>
      <c r="P338" s="32">
        <f t="shared" si="28"/>
        <v>319059.98800000001</v>
      </c>
      <c r="Q338" s="32">
        <v>160</v>
      </c>
      <c r="R338" s="32">
        <v>15.81</v>
      </c>
      <c r="S338" s="31"/>
      <c r="T338" s="32"/>
      <c r="U338" s="14" t="s">
        <v>41</v>
      </c>
      <c r="V338" s="14" t="s">
        <v>270</v>
      </c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</row>
    <row r="339" spans="3:46" s="7" customFormat="1" ht="37.5">
      <c r="C339" s="21" t="s">
        <v>269</v>
      </c>
      <c r="D339" s="71">
        <v>15</v>
      </c>
      <c r="E339" s="16">
        <v>11</v>
      </c>
      <c r="F339" s="68" t="s">
        <v>299</v>
      </c>
      <c r="G339" s="16">
        <v>1973</v>
      </c>
      <c r="H339" s="16" t="s">
        <v>37</v>
      </c>
      <c r="I339" s="16" t="s">
        <v>38</v>
      </c>
      <c r="J339" s="16">
        <v>2</v>
      </c>
      <c r="K339" s="21">
        <v>2483</v>
      </c>
      <c r="L339" s="21">
        <v>1012</v>
      </c>
      <c r="M339" s="69" t="s">
        <v>46</v>
      </c>
      <c r="N339" s="21">
        <f>K339*Q339</f>
        <v>397280</v>
      </c>
      <c r="O339" s="32">
        <f>K339*R339</f>
        <v>39256.230000000003</v>
      </c>
      <c r="P339" s="32">
        <f t="shared" si="28"/>
        <v>436536.23</v>
      </c>
      <c r="Q339" s="32">
        <v>160</v>
      </c>
      <c r="R339" s="32">
        <v>15.81</v>
      </c>
      <c r="S339" s="31"/>
      <c r="T339" s="32"/>
      <c r="U339" s="14" t="s">
        <v>41</v>
      </c>
      <c r="V339" s="14" t="s">
        <v>270</v>
      </c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</row>
    <row r="340" spans="3:46" s="7" customFormat="1" ht="37.5">
      <c r="C340" s="21" t="s">
        <v>269</v>
      </c>
      <c r="D340" s="71">
        <v>16</v>
      </c>
      <c r="E340" s="16">
        <v>12</v>
      </c>
      <c r="F340" s="68" t="s">
        <v>300</v>
      </c>
      <c r="G340" s="16">
        <v>1952</v>
      </c>
      <c r="H340" s="16" t="s">
        <v>37</v>
      </c>
      <c r="I340" s="16" t="s">
        <v>38</v>
      </c>
      <c r="J340" s="16">
        <v>2</v>
      </c>
      <c r="K340" s="21">
        <v>578.29999999999995</v>
      </c>
      <c r="L340" s="21">
        <v>308.39999999999998</v>
      </c>
      <c r="M340" s="69" t="s">
        <v>49</v>
      </c>
      <c r="N340" s="341">
        <f>K340*Q340</f>
        <v>257193.14199999999</v>
      </c>
      <c r="O340" s="32">
        <f>K340*R340</f>
        <v>10791.078</v>
      </c>
      <c r="P340" s="342">
        <f t="shared" si="28"/>
        <v>267984.21999999997</v>
      </c>
      <c r="Q340" s="342">
        <v>444.74</v>
      </c>
      <c r="R340" s="32">
        <v>18.66</v>
      </c>
      <c r="S340" s="31"/>
      <c r="T340" s="32"/>
      <c r="U340" s="14" t="s">
        <v>41</v>
      </c>
      <c r="V340" s="14" t="s">
        <v>270</v>
      </c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</row>
    <row r="341" spans="3:46" s="7" customFormat="1" ht="56.25">
      <c r="C341" s="21"/>
      <c r="D341" s="71">
        <v>17</v>
      </c>
      <c r="E341" s="16"/>
      <c r="F341" s="68"/>
      <c r="G341" s="16"/>
      <c r="H341" s="16"/>
      <c r="I341" s="16"/>
      <c r="J341" s="16"/>
      <c r="K341" s="21"/>
      <c r="L341" s="21"/>
      <c r="M341" s="69" t="s">
        <v>39</v>
      </c>
      <c r="N341" s="341">
        <f>K340*Q341</f>
        <v>47889.023000000001</v>
      </c>
      <c r="O341" s="342">
        <f>K340*R341</f>
        <v>11745.272999999999</v>
      </c>
      <c r="P341" s="342">
        <f t="shared" si="28"/>
        <v>59634.296000000002</v>
      </c>
      <c r="Q341" s="342">
        <v>82.81</v>
      </c>
      <c r="R341" s="342">
        <v>20.309999999999999</v>
      </c>
      <c r="S341" s="31"/>
      <c r="T341" s="32"/>
      <c r="U341" s="14" t="s">
        <v>41</v>
      </c>
      <c r="V341" s="14" t="s">
        <v>270</v>
      </c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</row>
    <row r="342" spans="3:46" s="7" customFormat="1" ht="37.5">
      <c r="C342" s="21"/>
      <c r="D342" s="71">
        <v>18</v>
      </c>
      <c r="E342" s="16"/>
      <c r="F342" s="68"/>
      <c r="G342" s="16"/>
      <c r="H342" s="16"/>
      <c r="I342" s="16"/>
      <c r="J342" s="16"/>
      <c r="K342" s="21"/>
      <c r="L342" s="21"/>
      <c r="M342" s="69" t="s">
        <v>57</v>
      </c>
      <c r="N342" s="341">
        <f>K340*Q342</f>
        <v>37034.332000000002</v>
      </c>
      <c r="O342" s="342">
        <f>K340*R342</f>
        <v>14110.519999999999</v>
      </c>
      <c r="P342" s="342">
        <f t="shared" si="28"/>
        <v>51144.851999999999</v>
      </c>
      <c r="Q342" s="342">
        <v>64.040000000000006</v>
      </c>
      <c r="R342" s="342">
        <v>24.4</v>
      </c>
      <c r="S342" s="31"/>
      <c r="T342" s="32"/>
      <c r="U342" s="14" t="s">
        <v>41</v>
      </c>
      <c r="V342" s="14" t="s">
        <v>270</v>
      </c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</row>
    <row r="343" spans="3:46" s="7" customFormat="1">
      <c r="C343" s="21"/>
      <c r="D343" s="71">
        <v>19</v>
      </c>
      <c r="E343" s="16"/>
      <c r="F343" s="68"/>
      <c r="G343" s="16"/>
      <c r="H343" s="16"/>
      <c r="I343" s="16"/>
      <c r="J343" s="16"/>
      <c r="K343" s="21"/>
      <c r="L343" s="21"/>
      <c r="M343" s="69" t="s">
        <v>234</v>
      </c>
      <c r="N343" s="21">
        <f>K340*Q343</f>
        <v>867449.99999999988</v>
      </c>
      <c r="O343" s="32">
        <f>K340*R343</f>
        <v>23571.507999999998</v>
      </c>
      <c r="P343" s="32">
        <f t="shared" si="28"/>
        <v>891021.50799999991</v>
      </c>
      <c r="Q343" s="32">
        <v>1500</v>
      </c>
      <c r="R343" s="32">
        <v>40.76</v>
      </c>
      <c r="S343" s="31"/>
      <c r="T343" s="32"/>
      <c r="U343" s="14" t="s">
        <v>41</v>
      </c>
      <c r="V343" s="14" t="s">
        <v>270</v>
      </c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</row>
    <row r="344" spans="3:46" s="7" customFormat="1" ht="37.5">
      <c r="C344" s="21" t="s">
        <v>285</v>
      </c>
      <c r="D344" s="71">
        <v>20</v>
      </c>
      <c r="E344" s="16">
        <v>13</v>
      </c>
      <c r="F344" s="68" t="s">
        <v>301</v>
      </c>
      <c r="G344" s="16">
        <v>1956</v>
      </c>
      <c r="H344" s="16" t="s">
        <v>37</v>
      </c>
      <c r="I344" s="16" t="s">
        <v>67</v>
      </c>
      <c r="J344" s="16">
        <v>2</v>
      </c>
      <c r="K344" s="21">
        <v>565.21</v>
      </c>
      <c r="L344" s="21">
        <v>327.17</v>
      </c>
      <c r="M344" s="69" t="s">
        <v>46</v>
      </c>
      <c r="N344" s="21">
        <f>K344*Q344</f>
        <v>98911.75</v>
      </c>
      <c r="O344" s="32">
        <f>K344*R344</f>
        <v>8969.8827000000001</v>
      </c>
      <c r="P344" s="32">
        <f t="shared" si="28"/>
        <v>107881.6327</v>
      </c>
      <c r="Q344" s="32">
        <v>175</v>
      </c>
      <c r="R344" s="32">
        <v>15.87</v>
      </c>
      <c r="S344" s="31"/>
      <c r="T344" s="32"/>
      <c r="U344" s="14" t="s">
        <v>41</v>
      </c>
      <c r="V344" s="14" t="s">
        <v>270</v>
      </c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</row>
    <row r="345" spans="3:46" s="7" customFormat="1" ht="37.5">
      <c r="C345" s="21"/>
      <c r="D345" s="71">
        <v>21</v>
      </c>
      <c r="E345" s="16"/>
      <c r="F345" s="68"/>
      <c r="G345" s="16"/>
      <c r="H345" s="16"/>
      <c r="I345" s="16"/>
      <c r="J345" s="16"/>
      <c r="K345" s="21"/>
      <c r="L345" s="21"/>
      <c r="M345" s="69" t="s">
        <v>49</v>
      </c>
      <c r="N345" s="21">
        <f>K344*Q345</f>
        <v>251682.36090000003</v>
      </c>
      <c r="O345" s="32">
        <f>K344*R345</f>
        <v>10315.0825</v>
      </c>
      <c r="P345" s="32">
        <f t="shared" si="28"/>
        <v>261997.44340000002</v>
      </c>
      <c r="Q345" s="32">
        <v>445.29</v>
      </c>
      <c r="R345" s="32">
        <v>18.25</v>
      </c>
      <c r="S345" s="31"/>
      <c r="T345" s="32"/>
      <c r="U345" s="14" t="s">
        <v>41</v>
      </c>
      <c r="V345" s="14" t="s">
        <v>270</v>
      </c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</row>
    <row r="346" spans="3:46" s="7" customFormat="1" ht="56.25">
      <c r="C346" s="21"/>
      <c r="D346" s="71">
        <v>22</v>
      </c>
      <c r="E346" s="16"/>
      <c r="F346" s="68"/>
      <c r="G346" s="16"/>
      <c r="H346" s="16"/>
      <c r="I346" s="16"/>
      <c r="J346" s="16"/>
      <c r="K346" s="21"/>
      <c r="L346" s="21"/>
      <c r="M346" s="69" t="s">
        <v>39</v>
      </c>
      <c r="N346" s="21">
        <f>K344*Q346</f>
        <v>31708.281000000003</v>
      </c>
      <c r="O346" s="32">
        <f>K344*R346</f>
        <v>8076.8509000000004</v>
      </c>
      <c r="P346" s="32">
        <f t="shared" si="28"/>
        <v>39785.1319</v>
      </c>
      <c r="Q346" s="32">
        <v>56.1</v>
      </c>
      <c r="R346" s="32">
        <v>14.29</v>
      </c>
      <c r="S346" s="31"/>
      <c r="T346" s="32"/>
      <c r="U346" s="14" t="s">
        <v>41</v>
      </c>
      <c r="V346" s="14" t="s">
        <v>270</v>
      </c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</row>
    <row r="347" spans="3:46" s="7" customFormat="1" ht="37.5">
      <c r="C347" s="21"/>
      <c r="D347" s="71">
        <v>23</v>
      </c>
      <c r="E347" s="16"/>
      <c r="F347" s="68"/>
      <c r="G347" s="16"/>
      <c r="H347" s="16"/>
      <c r="I347" s="16"/>
      <c r="J347" s="16"/>
      <c r="K347" s="21"/>
      <c r="L347" s="21"/>
      <c r="M347" s="69" t="s">
        <v>57</v>
      </c>
      <c r="N347" s="21">
        <f>K344*Q347</f>
        <v>19725.829000000002</v>
      </c>
      <c r="O347" s="32">
        <f>K344*R347</f>
        <v>7816.8543000000009</v>
      </c>
      <c r="P347" s="32">
        <f t="shared" si="28"/>
        <v>27542.683300000004</v>
      </c>
      <c r="Q347" s="32">
        <v>34.9</v>
      </c>
      <c r="R347" s="32">
        <v>13.83</v>
      </c>
      <c r="S347" s="31"/>
      <c r="T347" s="32"/>
      <c r="U347" s="14" t="s">
        <v>41</v>
      </c>
      <c r="V347" s="14" t="s">
        <v>270</v>
      </c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</row>
    <row r="348" spans="3:46" s="7" customFormat="1" ht="37.5">
      <c r="C348" s="21" t="s">
        <v>285</v>
      </c>
      <c r="D348" s="71">
        <v>24</v>
      </c>
      <c r="E348" s="16">
        <v>14</v>
      </c>
      <c r="F348" s="68" t="s">
        <v>302</v>
      </c>
      <c r="G348" s="16">
        <v>1959</v>
      </c>
      <c r="H348" s="16" t="s">
        <v>37</v>
      </c>
      <c r="I348" s="16" t="s">
        <v>67</v>
      </c>
      <c r="J348" s="16">
        <v>2</v>
      </c>
      <c r="K348" s="21">
        <v>576.29999999999995</v>
      </c>
      <c r="L348" s="21">
        <v>342.9</v>
      </c>
      <c r="M348" s="69" t="s">
        <v>49</v>
      </c>
      <c r="N348" s="21">
        <f>K348*Q348</f>
        <v>256620.62699999998</v>
      </c>
      <c r="O348" s="32">
        <f>K348*R348</f>
        <v>10517.474999999999</v>
      </c>
      <c r="P348" s="32">
        <f t="shared" si="28"/>
        <v>267138.10199999996</v>
      </c>
      <c r="Q348" s="32">
        <v>445.29</v>
      </c>
      <c r="R348" s="32">
        <v>18.25</v>
      </c>
      <c r="S348" s="31"/>
      <c r="T348" s="32"/>
      <c r="U348" s="14" t="s">
        <v>41</v>
      </c>
      <c r="V348" s="14" t="s">
        <v>270</v>
      </c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</row>
    <row r="349" spans="3:46" s="7" customFormat="1" ht="56.25">
      <c r="C349" s="21"/>
      <c r="D349" s="71">
        <v>25</v>
      </c>
      <c r="E349" s="16"/>
      <c r="F349" s="68"/>
      <c r="G349" s="16"/>
      <c r="H349" s="16"/>
      <c r="I349" s="16"/>
      <c r="J349" s="16"/>
      <c r="K349" s="21"/>
      <c r="L349" s="21"/>
      <c r="M349" s="69" t="s">
        <v>39</v>
      </c>
      <c r="N349" s="21">
        <f>K348*Q349</f>
        <v>32330.429999999997</v>
      </c>
      <c r="O349" s="32">
        <f>K348*R349</f>
        <v>8235.3269999999993</v>
      </c>
      <c r="P349" s="32">
        <f t="shared" si="28"/>
        <v>40565.756999999998</v>
      </c>
      <c r="Q349" s="32">
        <v>56.1</v>
      </c>
      <c r="R349" s="32">
        <v>14.29</v>
      </c>
      <c r="S349" s="31"/>
      <c r="T349" s="32"/>
      <c r="U349" s="14" t="s">
        <v>41</v>
      </c>
      <c r="V349" s="14" t="s">
        <v>270</v>
      </c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</row>
    <row r="350" spans="3:46" s="7" customFormat="1" ht="37.5">
      <c r="C350" s="21"/>
      <c r="D350" s="71">
        <v>26</v>
      </c>
      <c r="E350" s="16"/>
      <c r="F350" s="68"/>
      <c r="G350" s="16"/>
      <c r="H350" s="16"/>
      <c r="I350" s="16"/>
      <c r="J350" s="16"/>
      <c r="K350" s="21"/>
      <c r="L350" s="21"/>
      <c r="M350" s="69" t="s">
        <v>57</v>
      </c>
      <c r="N350" s="21">
        <f>K348*Q350</f>
        <v>20112.87</v>
      </c>
      <c r="O350" s="32">
        <f>K348*R350</f>
        <v>7970.2289999999994</v>
      </c>
      <c r="P350" s="32">
        <f t="shared" si="28"/>
        <v>28083.098999999998</v>
      </c>
      <c r="Q350" s="32">
        <v>34.9</v>
      </c>
      <c r="R350" s="32">
        <v>13.83</v>
      </c>
      <c r="S350" s="31"/>
      <c r="T350" s="32"/>
      <c r="U350" s="14" t="s">
        <v>41</v>
      </c>
      <c r="V350" s="14" t="s">
        <v>270</v>
      </c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</row>
    <row r="351" spans="3:46" s="7" customFormat="1" ht="37.5">
      <c r="C351" s="21" t="s">
        <v>285</v>
      </c>
      <c r="D351" s="71">
        <v>27</v>
      </c>
      <c r="E351" s="16">
        <v>15</v>
      </c>
      <c r="F351" s="68" t="s">
        <v>303</v>
      </c>
      <c r="G351" s="16">
        <v>1959</v>
      </c>
      <c r="H351" s="16" t="s">
        <v>37</v>
      </c>
      <c r="I351" s="16" t="s">
        <v>67</v>
      </c>
      <c r="J351" s="16">
        <v>2</v>
      </c>
      <c r="K351" s="21">
        <v>583</v>
      </c>
      <c r="L351" s="21">
        <v>328.8</v>
      </c>
      <c r="M351" s="69" t="s">
        <v>49</v>
      </c>
      <c r="N351" s="21">
        <f>K351*Q351</f>
        <v>259604.07</v>
      </c>
      <c r="O351" s="32">
        <f>K351*R351</f>
        <v>10639.75</v>
      </c>
      <c r="P351" s="32">
        <f t="shared" si="28"/>
        <v>270243.82</v>
      </c>
      <c r="Q351" s="32">
        <v>445.29</v>
      </c>
      <c r="R351" s="32">
        <v>18.25</v>
      </c>
      <c r="S351" s="31"/>
      <c r="T351" s="32"/>
      <c r="U351" s="14" t="s">
        <v>41</v>
      </c>
      <c r="V351" s="14" t="s">
        <v>270</v>
      </c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</row>
    <row r="352" spans="3:46" s="7" customFormat="1" ht="56.25">
      <c r="C352" s="21"/>
      <c r="D352" s="71">
        <v>28</v>
      </c>
      <c r="E352" s="16"/>
      <c r="F352" s="68"/>
      <c r="G352" s="16"/>
      <c r="H352" s="16"/>
      <c r="I352" s="16"/>
      <c r="J352" s="16"/>
      <c r="K352" s="21"/>
      <c r="L352" s="21"/>
      <c r="M352" s="69" t="s">
        <v>39</v>
      </c>
      <c r="N352" s="21">
        <f>K351*Q352</f>
        <v>32706.3</v>
      </c>
      <c r="O352" s="32">
        <f>K351*R352</f>
        <v>8331.07</v>
      </c>
      <c r="P352" s="32">
        <f t="shared" si="28"/>
        <v>41037.369999999995</v>
      </c>
      <c r="Q352" s="32">
        <v>56.1</v>
      </c>
      <c r="R352" s="32">
        <v>14.29</v>
      </c>
      <c r="S352" s="31"/>
      <c r="T352" s="32"/>
      <c r="U352" s="14" t="s">
        <v>41</v>
      </c>
      <c r="V352" s="14" t="s">
        <v>270</v>
      </c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</row>
    <row r="353" spans="3:46" s="7" customFormat="1" ht="37.5">
      <c r="C353" s="21"/>
      <c r="D353" s="71">
        <v>29</v>
      </c>
      <c r="E353" s="16"/>
      <c r="F353" s="68"/>
      <c r="G353" s="16"/>
      <c r="H353" s="16"/>
      <c r="I353" s="16"/>
      <c r="J353" s="16"/>
      <c r="K353" s="21"/>
      <c r="L353" s="21"/>
      <c r="M353" s="69" t="s">
        <v>57</v>
      </c>
      <c r="N353" s="21">
        <f>K351*Q353</f>
        <v>20346.7</v>
      </c>
      <c r="O353" s="32">
        <f>K351*R353</f>
        <v>8062.89</v>
      </c>
      <c r="P353" s="32">
        <f t="shared" si="28"/>
        <v>28409.59</v>
      </c>
      <c r="Q353" s="32">
        <v>34.9</v>
      </c>
      <c r="R353" s="32">
        <v>13.83</v>
      </c>
      <c r="S353" s="31"/>
      <c r="T353" s="32"/>
      <c r="U353" s="14" t="s">
        <v>41</v>
      </c>
      <c r="V353" s="14" t="s">
        <v>270</v>
      </c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</row>
    <row r="354" spans="3:46" s="7" customFormat="1">
      <c r="C354" s="21"/>
      <c r="D354" s="71">
        <v>30</v>
      </c>
      <c r="E354" s="16"/>
      <c r="F354" s="68"/>
      <c r="G354" s="16"/>
      <c r="H354" s="16"/>
      <c r="I354" s="16"/>
      <c r="J354" s="16"/>
      <c r="K354" s="21"/>
      <c r="L354" s="21"/>
      <c r="M354" s="69" t="s">
        <v>234</v>
      </c>
      <c r="N354" s="21">
        <f>K351*Q354</f>
        <v>874500</v>
      </c>
      <c r="O354" s="32">
        <f>K351*R354</f>
        <v>23448.26</v>
      </c>
      <c r="P354" s="32">
        <f t="shared" si="28"/>
        <v>897948.26</v>
      </c>
      <c r="Q354" s="32">
        <v>1500</v>
      </c>
      <c r="R354" s="32">
        <v>40.22</v>
      </c>
      <c r="S354" s="31"/>
      <c r="T354" s="32"/>
      <c r="U354" s="14" t="s">
        <v>41</v>
      </c>
      <c r="V354" s="14" t="s">
        <v>270</v>
      </c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</row>
    <row r="355" spans="3:46" s="7" customFormat="1" ht="37.5">
      <c r="C355" s="21" t="s">
        <v>285</v>
      </c>
      <c r="D355" s="71">
        <v>31</v>
      </c>
      <c r="E355" s="16">
        <v>16</v>
      </c>
      <c r="F355" s="68" t="s">
        <v>304</v>
      </c>
      <c r="G355" s="16">
        <v>1962</v>
      </c>
      <c r="H355" s="16" t="s">
        <v>37</v>
      </c>
      <c r="I355" s="16" t="s">
        <v>38</v>
      </c>
      <c r="J355" s="16">
        <v>2</v>
      </c>
      <c r="K355" s="21">
        <v>541.5</v>
      </c>
      <c r="L355" s="21">
        <v>293.2</v>
      </c>
      <c r="M355" s="69" t="s">
        <v>234</v>
      </c>
      <c r="N355" s="21">
        <f>K355*Q355</f>
        <v>812250</v>
      </c>
      <c r="O355" s="32">
        <f>K355*R355</f>
        <v>22071.539999999997</v>
      </c>
      <c r="P355" s="32">
        <f t="shared" si="28"/>
        <v>834321.54</v>
      </c>
      <c r="Q355" s="32">
        <v>1500</v>
      </c>
      <c r="R355" s="32">
        <v>40.76</v>
      </c>
      <c r="S355" s="31"/>
      <c r="T355" s="32"/>
      <c r="U355" s="14" t="s">
        <v>41</v>
      </c>
      <c r="V355" s="14" t="s">
        <v>270</v>
      </c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</row>
    <row r="356" spans="3:46" s="7" customFormat="1" ht="37.5">
      <c r="C356" s="21"/>
      <c r="D356" s="71">
        <v>32</v>
      </c>
      <c r="E356" s="16"/>
      <c r="F356" s="68"/>
      <c r="G356" s="16"/>
      <c r="H356" s="16"/>
      <c r="I356" s="16"/>
      <c r="J356" s="16"/>
      <c r="K356" s="21"/>
      <c r="L356" s="21"/>
      <c r="M356" s="69" t="s">
        <v>49</v>
      </c>
      <c r="N356" s="21">
        <f>K355*Q356</f>
        <v>251342.64</v>
      </c>
      <c r="O356" s="32">
        <f>K355*R356</f>
        <v>10104.39</v>
      </c>
      <c r="P356" s="32">
        <f t="shared" si="28"/>
        <v>261447.03000000003</v>
      </c>
      <c r="Q356" s="32">
        <v>464.16</v>
      </c>
      <c r="R356" s="32">
        <v>18.66</v>
      </c>
      <c r="S356" s="31"/>
      <c r="T356" s="32"/>
      <c r="U356" s="14" t="s">
        <v>41</v>
      </c>
      <c r="V356" s="14" t="s">
        <v>270</v>
      </c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</row>
    <row r="357" spans="3:46" s="7" customFormat="1" ht="56.25">
      <c r="C357" s="21"/>
      <c r="D357" s="71">
        <v>33</v>
      </c>
      <c r="E357" s="16"/>
      <c r="F357" s="68"/>
      <c r="G357" s="16"/>
      <c r="H357" s="16"/>
      <c r="I357" s="16"/>
      <c r="J357" s="16"/>
      <c r="K357" s="21"/>
      <c r="L357" s="21"/>
      <c r="M357" s="69" t="s">
        <v>39</v>
      </c>
      <c r="N357" s="21">
        <f>K355*Q357</f>
        <v>31666.92</v>
      </c>
      <c r="O357" s="32">
        <f>K355*R357</f>
        <v>7223.61</v>
      </c>
      <c r="P357" s="32">
        <f t="shared" si="28"/>
        <v>38890.53</v>
      </c>
      <c r="Q357" s="32">
        <v>58.48</v>
      </c>
      <c r="R357" s="32">
        <v>13.34</v>
      </c>
      <c r="S357" s="31"/>
      <c r="T357" s="32"/>
      <c r="U357" s="14" t="s">
        <v>41</v>
      </c>
      <c r="V357" s="14" t="s">
        <v>270</v>
      </c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</row>
    <row r="358" spans="3:46" s="7" customFormat="1" ht="37.5">
      <c r="C358" s="21"/>
      <c r="D358" s="71">
        <v>34</v>
      </c>
      <c r="E358" s="16"/>
      <c r="F358" s="68"/>
      <c r="G358" s="16"/>
      <c r="H358" s="16"/>
      <c r="I358" s="16"/>
      <c r="J358" s="16"/>
      <c r="K358" s="21"/>
      <c r="L358" s="21"/>
      <c r="M358" s="69" t="s">
        <v>57</v>
      </c>
      <c r="N358" s="21">
        <f>K355*Q358</f>
        <v>19694.355</v>
      </c>
      <c r="O358" s="32">
        <f>K355*R358</f>
        <v>7505.19</v>
      </c>
      <c r="P358" s="32">
        <f t="shared" si="28"/>
        <v>27199.544999999998</v>
      </c>
      <c r="Q358" s="32">
        <v>36.369999999999997</v>
      </c>
      <c r="R358" s="32">
        <v>13.86</v>
      </c>
      <c r="S358" s="31"/>
      <c r="T358" s="32"/>
      <c r="U358" s="14" t="s">
        <v>41</v>
      </c>
      <c r="V358" s="14" t="s">
        <v>270</v>
      </c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</row>
    <row r="359" spans="3:46" s="7" customFormat="1" ht="37.5">
      <c r="C359" s="21" t="s">
        <v>285</v>
      </c>
      <c r="D359" s="71">
        <v>35</v>
      </c>
      <c r="E359" s="16">
        <v>17</v>
      </c>
      <c r="F359" s="68" t="s">
        <v>305</v>
      </c>
      <c r="G359" s="16">
        <v>1959</v>
      </c>
      <c r="H359" s="16" t="s">
        <v>37</v>
      </c>
      <c r="I359" s="16" t="s">
        <v>38</v>
      </c>
      <c r="J359" s="16">
        <v>2</v>
      </c>
      <c r="K359" s="21">
        <v>543</v>
      </c>
      <c r="L359" s="21">
        <v>304</v>
      </c>
      <c r="M359" s="69" t="s">
        <v>49</v>
      </c>
      <c r="N359" s="21">
        <f>K359*Q359</f>
        <v>252038.88</v>
      </c>
      <c r="O359" s="32">
        <f>K359*R359</f>
        <v>10132.379999999999</v>
      </c>
      <c r="P359" s="32">
        <f t="shared" si="28"/>
        <v>262171.26</v>
      </c>
      <c r="Q359" s="32">
        <v>464.16</v>
      </c>
      <c r="R359" s="32">
        <v>18.66</v>
      </c>
      <c r="S359" s="31"/>
      <c r="T359" s="32"/>
      <c r="U359" s="14" t="s">
        <v>41</v>
      </c>
      <c r="V359" s="14" t="s">
        <v>270</v>
      </c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</row>
    <row r="360" spans="3:46" s="7" customFormat="1" ht="56.25">
      <c r="C360" s="21"/>
      <c r="D360" s="71">
        <v>36</v>
      </c>
      <c r="E360" s="16"/>
      <c r="F360" s="68"/>
      <c r="G360" s="16"/>
      <c r="H360" s="16"/>
      <c r="I360" s="16"/>
      <c r="J360" s="16"/>
      <c r="K360" s="21"/>
      <c r="L360" s="21"/>
      <c r="M360" s="69" t="s">
        <v>39</v>
      </c>
      <c r="N360" s="21">
        <f>K359*Q360</f>
        <v>31754.639999999999</v>
      </c>
      <c r="O360" s="32">
        <f>K359*R360</f>
        <v>7243.62</v>
      </c>
      <c r="P360" s="32">
        <f t="shared" si="28"/>
        <v>38998.26</v>
      </c>
      <c r="Q360" s="32">
        <v>58.48</v>
      </c>
      <c r="R360" s="32">
        <v>13.34</v>
      </c>
      <c r="S360" s="31"/>
      <c r="T360" s="32"/>
      <c r="U360" s="14" t="s">
        <v>41</v>
      </c>
      <c r="V360" s="14" t="s">
        <v>270</v>
      </c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</row>
    <row r="361" spans="3:46" s="7" customFormat="1" ht="37.5">
      <c r="C361" s="21"/>
      <c r="D361" s="71">
        <v>37</v>
      </c>
      <c r="E361" s="16"/>
      <c r="F361" s="68"/>
      <c r="G361" s="16"/>
      <c r="H361" s="16"/>
      <c r="I361" s="16"/>
      <c r="J361" s="16"/>
      <c r="K361" s="21"/>
      <c r="L361" s="21"/>
      <c r="M361" s="69" t="s">
        <v>57</v>
      </c>
      <c r="N361" s="21">
        <f>K359*Q361</f>
        <v>19748.91</v>
      </c>
      <c r="O361" s="32">
        <f>K359*R361</f>
        <v>7525.98</v>
      </c>
      <c r="P361" s="32">
        <f t="shared" si="28"/>
        <v>27274.89</v>
      </c>
      <c r="Q361" s="32">
        <v>36.369999999999997</v>
      </c>
      <c r="R361" s="32">
        <v>13.86</v>
      </c>
      <c r="S361" s="31"/>
      <c r="T361" s="32"/>
      <c r="U361" s="14" t="s">
        <v>41</v>
      </c>
      <c r="V361" s="14" t="s">
        <v>270</v>
      </c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</row>
    <row r="362" spans="3:46" s="72" customFormat="1">
      <c r="C362" s="27"/>
      <c r="D362" s="71"/>
      <c r="E362" s="16"/>
      <c r="F362" s="65" t="s">
        <v>72</v>
      </c>
      <c r="G362" s="33"/>
      <c r="H362" s="33"/>
      <c r="I362" s="33"/>
      <c r="J362" s="33"/>
      <c r="K362" s="27">
        <f>SUM(K363:K371)</f>
        <v>29057.600000000002</v>
      </c>
      <c r="L362" s="27"/>
      <c r="M362" s="28"/>
      <c r="N362" s="27">
        <f>SUM(N363:N371)</f>
        <v>9601843.3340000007</v>
      </c>
      <c r="O362" s="31">
        <f>SUM(O363:O371)</f>
        <v>685774.56199999992</v>
      </c>
      <c r="P362" s="31">
        <f>SUM(P363:P371)</f>
        <v>10287617.896</v>
      </c>
      <c r="Q362" s="31"/>
      <c r="R362" s="32"/>
      <c r="S362" s="31"/>
      <c r="T362" s="31"/>
      <c r="U362" s="31"/>
      <c r="V362" s="49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</row>
    <row r="363" spans="3:46" s="7" customFormat="1" ht="37.5">
      <c r="C363" s="21" t="s">
        <v>306</v>
      </c>
      <c r="D363" s="71">
        <v>1</v>
      </c>
      <c r="E363" s="16">
        <v>1</v>
      </c>
      <c r="F363" s="68" t="s">
        <v>307</v>
      </c>
      <c r="G363" s="16">
        <v>1976</v>
      </c>
      <c r="H363" s="16" t="s">
        <v>37</v>
      </c>
      <c r="I363" s="16" t="s">
        <v>38</v>
      </c>
      <c r="J363" s="16">
        <v>5</v>
      </c>
      <c r="K363" s="21">
        <v>6821</v>
      </c>
      <c r="L363" s="21">
        <v>3331.5</v>
      </c>
      <c r="M363" s="69" t="s">
        <v>46</v>
      </c>
      <c r="N363" s="21">
        <f>K363*Q363</f>
        <v>1091360</v>
      </c>
      <c r="O363" s="32">
        <f>K363*R363</f>
        <v>106134.76000000001</v>
      </c>
      <c r="P363" s="32">
        <f t="shared" ref="P363:P371" si="29">N363+O363</f>
        <v>1197494.76</v>
      </c>
      <c r="Q363" s="32">
        <v>160</v>
      </c>
      <c r="R363" s="32">
        <v>15.56</v>
      </c>
      <c r="S363" s="31"/>
      <c r="T363" s="32"/>
      <c r="U363" s="14" t="s">
        <v>41</v>
      </c>
      <c r="V363" s="14" t="s">
        <v>270</v>
      </c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</row>
    <row r="364" spans="3:46" s="7" customFormat="1" ht="37.5">
      <c r="C364" s="21" t="s">
        <v>306</v>
      </c>
      <c r="D364" s="71">
        <v>2</v>
      </c>
      <c r="E364" s="16">
        <v>2</v>
      </c>
      <c r="F364" s="68" t="s">
        <v>308</v>
      </c>
      <c r="G364" s="16">
        <v>1981</v>
      </c>
      <c r="H364" s="16" t="s">
        <v>37</v>
      </c>
      <c r="I364" s="16" t="s">
        <v>38</v>
      </c>
      <c r="J364" s="16">
        <v>5</v>
      </c>
      <c r="K364" s="21">
        <v>6850</v>
      </c>
      <c r="L364" s="21">
        <v>3362.4</v>
      </c>
      <c r="M364" s="69" t="s">
        <v>46</v>
      </c>
      <c r="N364" s="21">
        <f>K364*Q364</f>
        <v>1096000</v>
      </c>
      <c r="O364" s="32">
        <f>K364*R364</f>
        <v>106586</v>
      </c>
      <c r="P364" s="32">
        <f t="shared" si="29"/>
        <v>1202586</v>
      </c>
      <c r="Q364" s="32">
        <v>160</v>
      </c>
      <c r="R364" s="32">
        <v>15.56</v>
      </c>
      <c r="S364" s="31"/>
      <c r="T364" s="32"/>
      <c r="U364" s="14" t="s">
        <v>41</v>
      </c>
      <c r="V364" s="14" t="s">
        <v>270</v>
      </c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</row>
    <row r="365" spans="3:46" s="7" customFormat="1" ht="37.5">
      <c r="C365" s="21" t="s">
        <v>306</v>
      </c>
      <c r="D365" s="71">
        <v>3</v>
      </c>
      <c r="E365" s="16">
        <v>3</v>
      </c>
      <c r="F365" s="68" t="s">
        <v>309</v>
      </c>
      <c r="G365" s="16">
        <v>1986</v>
      </c>
      <c r="H365" s="16" t="s">
        <v>37</v>
      </c>
      <c r="I365" s="16" t="s">
        <v>38</v>
      </c>
      <c r="J365" s="16">
        <v>5</v>
      </c>
      <c r="K365" s="21">
        <v>10515.4</v>
      </c>
      <c r="L365" s="21">
        <v>6084.4</v>
      </c>
      <c r="M365" s="69" t="s">
        <v>46</v>
      </c>
      <c r="N365" s="21">
        <f>K365*Q365</f>
        <v>1682464</v>
      </c>
      <c r="O365" s="32">
        <f>K365*R365</f>
        <v>163619.62400000001</v>
      </c>
      <c r="P365" s="32">
        <f t="shared" si="29"/>
        <v>1846083.6240000001</v>
      </c>
      <c r="Q365" s="32">
        <v>160</v>
      </c>
      <c r="R365" s="32">
        <v>15.56</v>
      </c>
      <c r="S365" s="31"/>
      <c r="T365" s="32"/>
      <c r="U365" s="14" t="s">
        <v>41</v>
      </c>
      <c r="V365" s="14" t="s">
        <v>270</v>
      </c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</row>
    <row r="366" spans="3:46" s="7" customFormat="1" ht="37.5">
      <c r="C366" s="21" t="s">
        <v>306</v>
      </c>
      <c r="D366" s="71">
        <v>4</v>
      </c>
      <c r="E366" s="16">
        <v>4</v>
      </c>
      <c r="F366" s="68" t="s">
        <v>310</v>
      </c>
      <c r="G366" s="16">
        <v>1965</v>
      </c>
      <c r="H366" s="16" t="s">
        <v>37</v>
      </c>
      <c r="I366" s="16" t="s">
        <v>38</v>
      </c>
      <c r="J366" s="16">
        <v>3</v>
      </c>
      <c r="K366" s="21">
        <f>1676.6+509.2+778.8+778.8</f>
        <v>3743.3999999999996</v>
      </c>
      <c r="L366" s="21">
        <v>1522.2</v>
      </c>
      <c r="M366" s="69" t="s">
        <v>46</v>
      </c>
      <c r="N366" s="21">
        <f>K366*Q366</f>
        <v>598944</v>
      </c>
      <c r="O366" s="32">
        <f>K366*R366</f>
        <v>58247.303999999996</v>
      </c>
      <c r="P366" s="32">
        <f t="shared" si="29"/>
        <v>657191.304</v>
      </c>
      <c r="Q366" s="32">
        <v>160</v>
      </c>
      <c r="R366" s="32">
        <v>15.56</v>
      </c>
      <c r="S366" s="31"/>
      <c r="T366" s="32"/>
      <c r="U366" s="14" t="s">
        <v>41</v>
      </c>
      <c r="V366" s="14" t="s">
        <v>270</v>
      </c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</row>
    <row r="367" spans="3:46" s="7" customFormat="1" ht="56.25">
      <c r="C367" s="21"/>
      <c r="D367" s="71">
        <v>5</v>
      </c>
      <c r="E367" s="16"/>
      <c r="F367" s="68"/>
      <c r="G367" s="16"/>
      <c r="H367" s="16"/>
      <c r="I367" s="16"/>
      <c r="J367" s="16"/>
      <c r="K367" s="21"/>
      <c r="L367" s="21"/>
      <c r="M367" s="69" t="s">
        <v>39</v>
      </c>
      <c r="N367" s="21">
        <f>K366*Q367</f>
        <v>213785.57399999996</v>
      </c>
      <c r="O367" s="32">
        <f>K366*R367</f>
        <v>48477.029999999992</v>
      </c>
      <c r="P367" s="32">
        <f t="shared" si="29"/>
        <v>262262.60399999993</v>
      </c>
      <c r="Q367" s="32">
        <v>57.11</v>
      </c>
      <c r="R367" s="32">
        <v>12.95</v>
      </c>
      <c r="S367" s="31"/>
      <c r="T367" s="32"/>
      <c r="U367" s="14" t="s">
        <v>41</v>
      </c>
      <c r="V367" s="14" t="s">
        <v>270</v>
      </c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</row>
    <row r="368" spans="3:46" s="7" customFormat="1" ht="56.25">
      <c r="C368" s="21"/>
      <c r="D368" s="71">
        <v>6</v>
      </c>
      <c r="E368" s="16"/>
      <c r="F368" s="68"/>
      <c r="G368" s="16"/>
      <c r="H368" s="16"/>
      <c r="I368" s="16"/>
      <c r="J368" s="16"/>
      <c r="K368" s="21"/>
      <c r="L368" s="21"/>
      <c r="M368" s="69" t="s">
        <v>88</v>
      </c>
      <c r="N368" s="21">
        <f>K366*Q368</f>
        <v>537814.27799999993</v>
      </c>
      <c r="O368" s="32">
        <f>K366*R368</f>
        <v>55402.32</v>
      </c>
      <c r="P368" s="32">
        <f t="shared" si="29"/>
        <v>593216.59799999988</v>
      </c>
      <c r="Q368" s="32">
        <v>143.66999999999999</v>
      </c>
      <c r="R368" s="32">
        <v>14.8</v>
      </c>
      <c r="S368" s="31"/>
      <c r="T368" s="32"/>
      <c r="U368" s="14" t="s">
        <v>41</v>
      </c>
      <c r="V368" s="14" t="s">
        <v>270</v>
      </c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</row>
    <row r="369" spans="2:46" s="7" customFormat="1" ht="37.5">
      <c r="C369" s="21"/>
      <c r="D369" s="71">
        <v>7</v>
      </c>
      <c r="E369" s="16"/>
      <c r="F369" s="68"/>
      <c r="G369" s="16"/>
      <c r="H369" s="16"/>
      <c r="I369" s="16"/>
      <c r="J369" s="16"/>
      <c r="K369" s="21"/>
      <c r="L369" s="21"/>
      <c r="M369" s="69" t="s">
        <v>57</v>
      </c>
      <c r="N369" s="21">
        <f>K366*Q369</f>
        <v>133003.00199999998</v>
      </c>
      <c r="O369" s="32">
        <f>K366*R369</f>
        <v>42712.193999999996</v>
      </c>
      <c r="P369" s="32">
        <f t="shared" si="29"/>
        <v>175715.19599999997</v>
      </c>
      <c r="Q369" s="32">
        <v>35.53</v>
      </c>
      <c r="R369" s="32">
        <v>11.41</v>
      </c>
      <c r="S369" s="31"/>
      <c r="T369" s="32"/>
      <c r="U369" s="14" t="s">
        <v>41</v>
      </c>
      <c r="V369" s="14" t="s">
        <v>270</v>
      </c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</row>
    <row r="370" spans="2:46" s="7" customFormat="1">
      <c r="C370" s="21"/>
      <c r="D370" s="71">
        <v>8</v>
      </c>
      <c r="E370" s="16"/>
      <c r="F370" s="68"/>
      <c r="G370" s="16"/>
      <c r="H370" s="16"/>
      <c r="I370" s="16"/>
      <c r="J370" s="16"/>
      <c r="K370" s="21"/>
      <c r="L370" s="21"/>
      <c r="M370" s="69" t="s">
        <v>234</v>
      </c>
      <c r="N370" s="21">
        <f>K366*Q370</f>
        <v>4051107.48</v>
      </c>
      <c r="O370" s="32">
        <f>K366*R370</f>
        <v>86697.143999999986</v>
      </c>
      <c r="P370" s="32">
        <f t="shared" si="29"/>
        <v>4137804.6239999998</v>
      </c>
      <c r="Q370" s="32">
        <v>1082.2</v>
      </c>
      <c r="R370" s="32">
        <v>23.16</v>
      </c>
      <c r="S370" s="31"/>
      <c r="T370" s="32"/>
      <c r="U370" s="14" t="s">
        <v>41</v>
      </c>
      <c r="V370" s="14" t="s">
        <v>270</v>
      </c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</row>
    <row r="371" spans="2:46" s="7" customFormat="1" ht="37.5">
      <c r="C371" s="21" t="s">
        <v>285</v>
      </c>
      <c r="D371" s="71">
        <v>9</v>
      </c>
      <c r="E371" s="16">
        <v>5</v>
      </c>
      <c r="F371" s="68" t="s">
        <v>311</v>
      </c>
      <c r="G371" s="16">
        <v>1977</v>
      </c>
      <c r="H371" s="16" t="s">
        <v>37</v>
      </c>
      <c r="I371" s="16" t="s">
        <v>67</v>
      </c>
      <c r="J371" s="16">
        <v>1</v>
      </c>
      <c r="K371" s="21">
        <v>1127.8</v>
      </c>
      <c r="L371" s="21">
        <v>525.29999999999995</v>
      </c>
      <c r="M371" s="69" t="s">
        <v>46</v>
      </c>
      <c r="N371" s="21">
        <f>K371*Q371</f>
        <v>197365</v>
      </c>
      <c r="O371" s="32">
        <f>K371*R371</f>
        <v>17898.185999999998</v>
      </c>
      <c r="P371" s="32">
        <f t="shared" si="29"/>
        <v>215263.18599999999</v>
      </c>
      <c r="Q371" s="32">
        <v>175</v>
      </c>
      <c r="R371" s="32">
        <v>15.87</v>
      </c>
      <c r="S371" s="31"/>
      <c r="T371" s="32"/>
      <c r="U371" s="14" t="s">
        <v>41</v>
      </c>
      <c r="V371" s="14" t="s">
        <v>270</v>
      </c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</row>
    <row r="372" spans="2:46" s="72" customFormat="1" ht="56.25">
      <c r="B372" s="72" t="s">
        <v>312</v>
      </c>
      <c r="C372" s="27"/>
      <c r="D372" s="71"/>
      <c r="E372" s="16"/>
      <c r="F372" s="65" t="s">
        <v>78</v>
      </c>
      <c r="G372" s="33"/>
      <c r="H372" s="33"/>
      <c r="I372" s="33"/>
      <c r="J372" s="33"/>
      <c r="K372" s="27">
        <f>SUM(K373:K382)</f>
        <v>27458.7</v>
      </c>
      <c r="L372" s="27"/>
      <c r="M372" s="28"/>
      <c r="N372" s="27">
        <f>SUM(N373:N382)</f>
        <v>26571843.275000002</v>
      </c>
      <c r="O372" s="31">
        <f>SUM(O373:O382)</f>
        <v>649514.80599999998</v>
      </c>
      <c r="P372" s="31">
        <f>SUM(P373:P382)</f>
        <v>27221358.081</v>
      </c>
      <c r="Q372" s="31"/>
      <c r="R372" s="32"/>
      <c r="S372" s="31"/>
      <c r="T372" s="32"/>
      <c r="U372" s="32"/>
      <c r="V372" s="49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</row>
    <row r="373" spans="2:46" s="7" customFormat="1" ht="37.5">
      <c r="C373" s="21" t="s">
        <v>280</v>
      </c>
      <c r="D373" s="71">
        <v>1</v>
      </c>
      <c r="E373" s="16">
        <v>1</v>
      </c>
      <c r="F373" s="68" t="s">
        <v>313</v>
      </c>
      <c r="G373" s="16">
        <v>1965</v>
      </c>
      <c r="H373" s="16" t="s">
        <v>37</v>
      </c>
      <c r="I373" s="16" t="s">
        <v>38</v>
      </c>
      <c r="J373" s="16">
        <v>3</v>
      </c>
      <c r="K373" s="21">
        <v>2945</v>
      </c>
      <c r="L373" s="21">
        <v>1460.9</v>
      </c>
      <c r="M373" s="69" t="s">
        <v>52</v>
      </c>
      <c r="N373" s="21">
        <f>K373*Q373</f>
        <v>3187079</v>
      </c>
      <c r="O373" s="32">
        <f>K373*R373</f>
        <v>68206.2</v>
      </c>
      <c r="P373" s="32">
        <f t="shared" ref="P373:P382" si="30">N373+O373</f>
        <v>3255285.2</v>
      </c>
      <c r="Q373" s="32">
        <v>1082.2</v>
      </c>
      <c r="R373" s="32">
        <v>23.16</v>
      </c>
      <c r="S373" s="31"/>
      <c r="T373" s="32"/>
      <c r="U373" s="14" t="s">
        <v>41</v>
      </c>
      <c r="V373" s="14" t="s">
        <v>270</v>
      </c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</row>
    <row r="374" spans="2:46" s="7" customFormat="1" ht="37.5">
      <c r="C374" s="21" t="s">
        <v>280</v>
      </c>
      <c r="D374" s="71">
        <v>2</v>
      </c>
      <c r="E374" s="16">
        <v>2</v>
      </c>
      <c r="F374" s="68" t="s">
        <v>314</v>
      </c>
      <c r="G374" s="16">
        <v>1965</v>
      </c>
      <c r="H374" s="16" t="s">
        <v>37</v>
      </c>
      <c r="I374" s="16" t="s">
        <v>38</v>
      </c>
      <c r="J374" s="16">
        <v>3</v>
      </c>
      <c r="K374" s="21">
        <v>2927.4</v>
      </c>
      <c r="L374" s="21">
        <v>1438.8</v>
      </c>
      <c r="M374" s="69" t="s">
        <v>234</v>
      </c>
      <c r="N374" s="21">
        <f>K374*Q374</f>
        <v>3168032.2800000003</v>
      </c>
      <c r="O374" s="32">
        <f>K374*R374</f>
        <v>67798.584000000003</v>
      </c>
      <c r="P374" s="32">
        <f t="shared" si="30"/>
        <v>3235830.8640000001</v>
      </c>
      <c r="Q374" s="32">
        <v>1082.2</v>
      </c>
      <c r="R374" s="32">
        <v>23.16</v>
      </c>
      <c r="S374" s="31"/>
      <c r="T374" s="32"/>
      <c r="U374" s="14" t="s">
        <v>41</v>
      </c>
      <c r="V374" s="14" t="s">
        <v>270</v>
      </c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</row>
    <row r="375" spans="2:46" s="7" customFormat="1" ht="37.5">
      <c r="C375" s="21" t="s">
        <v>280</v>
      </c>
      <c r="D375" s="71">
        <v>3</v>
      </c>
      <c r="E375" s="16">
        <v>3</v>
      </c>
      <c r="F375" s="68" t="s">
        <v>315</v>
      </c>
      <c r="G375" s="16">
        <v>1972</v>
      </c>
      <c r="H375" s="16" t="s">
        <v>37</v>
      </c>
      <c r="I375" s="16" t="s">
        <v>38</v>
      </c>
      <c r="J375" s="16">
        <v>4</v>
      </c>
      <c r="K375" s="21">
        <v>3552.7</v>
      </c>
      <c r="L375" s="21">
        <v>1982.8</v>
      </c>
      <c r="M375" s="69" t="s">
        <v>46</v>
      </c>
      <c r="N375" s="21">
        <f>K375*Q375</f>
        <v>574542.64399999997</v>
      </c>
      <c r="O375" s="32">
        <f>K375*R375</f>
        <v>55315.538999999997</v>
      </c>
      <c r="P375" s="32">
        <f t="shared" si="30"/>
        <v>629858.18299999996</v>
      </c>
      <c r="Q375" s="32">
        <v>161.72</v>
      </c>
      <c r="R375" s="32">
        <v>15.57</v>
      </c>
      <c r="S375" s="31"/>
      <c r="T375" s="32"/>
      <c r="U375" s="14" t="s">
        <v>41</v>
      </c>
      <c r="V375" s="14" t="s">
        <v>270</v>
      </c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</row>
    <row r="376" spans="2:46" s="7" customFormat="1" ht="37.5">
      <c r="C376" s="21"/>
      <c r="D376" s="71">
        <v>4</v>
      </c>
      <c r="E376" s="16"/>
      <c r="F376" s="68"/>
      <c r="G376" s="16"/>
      <c r="H376" s="16"/>
      <c r="I376" s="16"/>
      <c r="J376" s="16"/>
      <c r="K376" s="21"/>
      <c r="L376" s="21"/>
      <c r="M376" s="69" t="s">
        <v>57</v>
      </c>
      <c r="N376" s="21">
        <f>K375*Q376</f>
        <v>126227.431</v>
      </c>
      <c r="O376" s="32">
        <f>K375*R376</f>
        <v>40536.307000000001</v>
      </c>
      <c r="P376" s="32">
        <f t="shared" si="30"/>
        <v>166763.73800000001</v>
      </c>
      <c r="Q376" s="32">
        <v>35.53</v>
      </c>
      <c r="R376" s="32">
        <v>11.41</v>
      </c>
      <c r="S376" s="31"/>
      <c r="T376" s="32"/>
      <c r="U376" s="14" t="s">
        <v>41</v>
      </c>
      <c r="V376" s="14" t="s">
        <v>270</v>
      </c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</row>
    <row r="377" spans="2:46" s="7" customFormat="1" ht="37.5">
      <c r="C377" s="21" t="s">
        <v>306</v>
      </c>
      <c r="D377" s="71">
        <v>5</v>
      </c>
      <c r="E377" s="16">
        <v>4</v>
      </c>
      <c r="F377" s="68" t="s">
        <v>316</v>
      </c>
      <c r="G377" s="16">
        <v>1974</v>
      </c>
      <c r="H377" s="16" t="s">
        <v>37</v>
      </c>
      <c r="I377" s="16" t="s">
        <v>38</v>
      </c>
      <c r="J377" s="16">
        <v>4</v>
      </c>
      <c r="K377" s="21">
        <v>2844.1</v>
      </c>
      <c r="L377" s="21">
        <v>1597.2</v>
      </c>
      <c r="M377" s="69" t="s">
        <v>234</v>
      </c>
      <c r="N377" s="21">
        <f t="shared" ref="N377:N382" si="31">K377*Q377</f>
        <v>3077885.02</v>
      </c>
      <c r="O377" s="32">
        <f t="shared" ref="O377:O382" si="32">K377*R377</f>
        <v>65869.356</v>
      </c>
      <c r="P377" s="32">
        <f t="shared" si="30"/>
        <v>3143754.3760000002</v>
      </c>
      <c r="Q377" s="32">
        <v>1082.2</v>
      </c>
      <c r="R377" s="32">
        <v>23.16</v>
      </c>
      <c r="S377" s="32"/>
      <c r="T377" s="32"/>
      <c r="U377" s="14" t="s">
        <v>41</v>
      </c>
      <c r="V377" s="14" t="s">
        <v>270</v>
      </c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</row>
    <row r="378" spans="2:46" s="7" customFormat="1" ht="37.5">
      <c r="C378" s="21" t="s">
        <v>280</v>
      </c>
      <c r="D378" s="71">
        <v>6</v>
      </c>
      <c r="E378" s="16">
        <v>5</v>
      </c>
      <c r="F378" s="68" t="s">
        <v>317</v>
      </c>
      <c r="G378" s="16">
        <v>1985</v>
      </c>
      <c r="H378" s="16" t="s">
        <v>37</v>
      </c>
      <c r="I378" s="16" t="s">
        <v>38</v>
      </c>
      <c r="J378" s="16">
        <v>5</v>
      </c>
      <c r="K378" s="21">
        <v>5705.3</v>
      </c>
      <c r="L378" s="21">
        <v>3457.9</v>
      </c>
      <c r="M378" s="69" t="s">
        <v>234</v>
      </c>
      <c r="N378" s="21">
        <f t="shared" si="31"/>
        <v>6174275.6600000001</v>
      </c>
      <c r="O378" s="32">
        <f t="shared" si="32"/>
        <v>132134.74799999999</v>
      </c>
      <c r="P378" s="32">
        <f t="shared" si="30"/>
        <v>6306410.4079999998</v>
      </c>
      <c r="Q378" s="32">
        <v>1082.2</v>
      </c>
      <c r="R378" s="32">
        <v>23.16</v>
      </c>
      <c r="S378" s="31"/>
      <c r="T378" s="32"/>
      <c r="U378" s="14" t="s">
        <v>41</v>
      </c>
      <c r="V378" s="14" t="s">
        <v>270</v>
      </c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</row>
    <row r="379" spans="2:46" s="7" customFormat="1" ht="37.5">
      <c r="C379" s="21" t="s">
        <v>280</v>
      </c>
      <c r="D379" s="71">
        <v>7</v>
      </c>
      <c r="E379" s="16">
        <v>6</v>
      </c>
      <c r="F379" s="68" t="s">
        <v>318</v>
      </c>
      <c r="G379" s="16">
        <v>1991</v>
      </c>
      <c r="H379" s="16" t="s">
        <v>37</v>
      </c>
      <c r="I379" s="16" t="s">
        <v>38</v>
      </c>
      <c r="J379" s="16">
        <v>4</v>
      </c>
      <c r="K379" s="21">
        <v>2568</v>
      </c>
      <c r="L379" s="21">
        <v>1399.6</v>
      </c>
      <c r="M379" s="69" t="s">
        <v>234</v>
      </c>
      <c r="N379" s="21">
        <f t="shared" si="31"/>
        <v>2779089.6</v>
      </c>
      <c r="O379" s="32">
        <f t="shared" si="32"/>
        <v>59474.879999999997</v>
      </c>
      <c r="P379" s="32">
        <f t="shared" si="30"/>
        <v>2838564.48</v>
      </c>
      <c r="Q379" s="32">
        <v>1082.2</v>
      </c>
      <c r="R379" s="32">
        <v>23.16</v>
      </c>
      <c r="S379" s="31"/>
      <c r="T379" s="32"/>
      <c r="U379" s="14" t="s">
        <v>41</v>
      </c>
      <c r="V379" s="14" t="s">
        <v>270</v>
      </c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</row>
    <row r="380" spans="2:46" s="7" customFormat="1" ht="37.5">
      <c r="C380" s="21" t="s">
        <v>306</v>
      </c>
      <c r="D380" s="71">
        <v>8</v>
      </c>
      <c r="E380" s="16">
        <v>7</v>
      </c>
      <c r="F380" s="68" t="s">
        <v>319</v>
      </c>
      <c r="G380" s="16">
        <v>1965</v>
      </c>
      <c r="H380" s="16" t="s">
        <v>37</v>
      </c>
      <c r="I380" s="16" t="s">
        <v>38</v>
      </c>
      <c r="J380" s="16">
        <v>3</v>
      </c>
      <c r="K380" s="21">
        <v>1876.8</v>
      </c>
      <c r="L380" s="21">
        <v>1268.5</v>
      </c>
      <c r="M380" s="69" t="s">
        <v>234</v>
      </c>
      <c r="N380" s="21">
        <f t="shared" si="31"/>
        <v>2031072.96</v>
      </c>
      <c r="O380" s="32">
        <f t="shared" si="32"/>
        <v>43466.688000000002</v>
      </c>
      <c r="P380" s="32">
        <f t="shared" si="30"/>
        <v>2074539.648</v>
      </c>
      <c r="Q380" s="32">
        <v>1082.2</v>
      </c>
      <c r="R380" s="32">
        <v>23.16</v>
      </c>
      <c r="S380" s="31"/>
      <c r="T380" s="32"/>
      <c r="U380" s="14" t="s">
        <v>41</v>
      </c>
      <c r="V380" s="14" t="s">
        <v>270</v>
      </c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</row>
    <row r="381" spans="2:46" s="77" customFormat="1" ht="42" customHeight="1">
      <c r="B381" s="73" t="s">
        <v>320</v>
      </c>
      <c r="C381" s="21" t="s">
        <v>306</v>
      </c>
      <c r="D381" s="71">
        <v>9</v>
      </c>
      <c r="E381" s="16">
        <v>8</v>
      </c>
      <c r="F381" s="74" t="s">
        <v>321</v>
      </c>
      <c r="G381" s="73">
        <v>1983</v>
      </c>
      <c r="H381" s="16" t="s">
        <v>37</v>
      </c>
      <c r="I381" s="73" t="s">
        <v>38</v>
      </c>
      <c r="J381" s="73">
        <v>3</v>
      </c>
      <c r="K381" s="75">
        <f>1879.9+630.5</f>
        <v>2510.4</v>
      </c>
      <c r="L381" s="75">
        <v>1269.9000000000001</v>
      </c>
      <c r="M381" s="76" t="s">
        <v>52</v>
      </c>
      <c r="N381" s="21">
        <f t="shared" si="31"/>
        <v>2716754.8800000004</v>
      </c>
      <c r="O381" s="32">
        <f t="shared" si="32"/>
        <v>58140.864000000001</v>
      </c>
      <c r="P381" s="32">
        <f t="shared" si="30"/>
        <v>2774895.7440000004</v>
      </c>
      <c r="Q381" s="32">
        <v>1082.2</v>
      </c>
      <c r="R381" s="32">
        <v>23.16</v>
      </c>
      <c r="S381" s="31"/>
      <c r="T381" s="32"/>
      <c r="U381" s="14" t="s">
        <v>41</v>
      </c>
      <c r="V381" s="14" t="s">
        <v>270</v>
      </c>
    </row>
    <row r="382" spans="2:46" s="77" customFormat="1" ht="48" customHeight="1">
      <c r="B382" s="73"/>
      <c r="C382" s="21" t="s">
        <v>306</v>
      </c>
      <c r="D382" s="71">
        <v>10</v>
      </c>
      <c r="E382" s="16">
        <v>9</v>
      </c>
      <c r="F382" s="74" t="s">
        <v>322</v>
      </c>
      <c r="G382" s="73">
        <v>1965</v>
      </c>
      <c r="H382" s="16" t="s">
        <v>37</v>
      </c>
      <c r="I382" s="73" t="s">
        <v>38</v>
      </c>
      <c r="J382" s="73">
        <v>3</v>
      </c>
      <c r="K382" s="75">
        <f>1400.1+482.6+646.3</f>
        <v>2529</v>
      </c>
      <c r="L382" s="75">
        <v>1400.1</v>
      </c>
      <c r="M382" s="76" t="s">
        <v>234</v>
      </c>
      <c r="N382" s="21">
        <f t="shared" si="31"/>
        <v>2736883.8000000003</v>
      </c>
      <c r="O382" s="32">
        <f t="shared" si="32"/>
        <v>58571.64</v>
      </c>
      <c r="P382" s="32">
        <f t="shared" si="30"/>
        <v>2795455.4400000004</v>
      </c>
      <c r="Q382" s="32">
        <v>1082.2</v>
      </c>
      <c r="R382" s="32">
        <v>23.16</v>
      </c>
      <c r="S382" s="31"/>
      <c r="T382" s="32"/>
      <c r="U382" s="14" t="s">
        <v>41</v>
      </c>
      <c r="V382" s="14" t="s">
        <v>270</v>
      </c>
    </row>
    <row r="383" spans="2:46" s="7" customFormat="1">
      <c r="C383" s="21"/>
      <c r="D383" s="71"/>
      <c r="E383" s="16"/>
      <c r="F383" s="68"/>
      <c r="G383" s="16"/>
      <c r="H383" s="16"/>
      <c r="I383" s="16"/>
      <c r="J383" s="16"/>
      <c r="K383" s="21"/>
      <c r="L383" s="21"/>
      <c r="M383" s="69"/>
      <c r="N383" s="21"/>
      <c r="O383" s="32"/>
      <c r="P383" s="32"/>
      <c r="Q383" s="32"/>
      <c r="R383" s="32"/>
      <c r="S383" s="31"/>
      <c r="T383" s="32"/>
      <c r="U383" s="14"/>
      <c r="V383" s="14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</row>
    <row r="384" spans="2:46" s="72" customFormat="1">
      <c r="C384" s="27"/>
      <c r="D384" s="71"/>
      <c r="E384" s="16"/>
      <c r="F384" s="65" t="s">
        <v>80</v>
      </c>
      <c r="G384" s="33"/>
      <c r="H384" s="33"/>
      <c r="I384" s="33"/>
      <c r="J384" s="33"/>
      <c r="K384" s="27">
        <f>SUM(K385:K428)</f>
        <v>66552.47</v>
      </c>
      <c r="L384" s="27"/>
      <c r="M384" s="28"/>
      <c r="N384" s="27">
        <f>SUM(N385:N428)</f>
        <v>46355393.622400001</v>
      </c>
      <c r="O384" s="31">
        <f>SUM(O385:O428)</f>
        <v>1772245.7316999999</v>
      </c>
      <c r="P384" s="31">
        <f>SUM(P385:P428)</f>
        <v>48127639.354100011</v>
      </c>
      <c r="Q384" s="31"/>
      <c r="R384" s="32"/>
      <c r="S384" s="31"/>
      <c r="T384" s="31"/>
      <c r="U384" s="31"/>
      <c r="V384" s="49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</row>
    <row r="385" spans="2:46" s="7" customFormat="1" ht="37.5">
      <c r="C385" s="21" t="s">
        <v>323</v>
      </c>
      <c r="D385" s="71">
        <v>1</v>
      </c>
      <c r="E385" s="16">
        <v>1</v>
      </c>
      <c r="F385" s="68" t="s">
        <v>324</v>
      </c>
      <c r="G385" s="16">
        <v>1959</v>
      </c>
      <c r="H385" s="16" t="s">
        <v>37</v>
      </c>
      <c r="I385" s="16" t="s">
        <v>67</v>
      </c>
      <c r="J385" s="16">
        <v>1</v>
      </c>
      <c r="K385" s="21">
        <v>998.9</v>
      </c>
      <c r="L385" s="21">
        <v>370.4</v>
      </c>
      <c r="M385" s="69" t="s">
        <v>46</v>
      </c>
      <c r="N385" s="341">
        <f t="shared" ref="N385:N393" si="33">K385*Q385</f>
        <v>241603.943</v>
      </c>
      <c r="O385" s="342">
        <f t="shared" ref="O385:O393" si="34">K385*R385</f>
        <v>29477.539000000001</v>
      </c>
      <c r="P385" s="342">
        <f t="shared" ref="P385:P428" si="35">N385+O385</f>
        <v>271081.48200000002</v>
      </c>
      <c r="Q385" s="342">
        <v>241.87</v>
      </c>
      <c r="R385" s="342">
        <v>29.51</v>
      </c>
      <c r="S385" s="31"/>
      <c r="T385" s="32"/>
      <c r="U385" s="14" t="s">
        <v>41</v>
      </c>
      <c r="V385" s="14" t="s">
        <v>270</v>
      </c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</row>
    <row r="386" spans="2:46" s="7" customFormat="1" ht="37.5">
      <c r="C386" s="21" t="s">
        <v>280</v>
      </c>
      <c r="D386" s="71">
        <v>2</v>
      </c>
      <c r="E386" s="16">
        <v>2</v>
      </c>
      <c r="F386" s="68" t="s">
        <v>325</v>
      </c>
      <c r="G386" s="16">
        <v>1987</v>
      </c>
      <c r="H386" s="16" t="s">
        <v>37</v>
      </c>
      <c r="I386" s="16" t="s">
        <v>38</v>
      </c>
      <c r="J386" s="16">
        <v>3</v>
      </c>
      <c r="K386" s="21">
        <v>1786.1</v>
      </c>
      <c r="L386" s="21">
        <v>883.8</v>
      </c>
      <c r="M386" s="69" t="s">
        <v>46</v>
      </c>
      <c r="N386" s="21">
        <f t="shared" si="33"/>
        <v>288848.092</v>
      </c>
      <c r="O386" s="32">
        <f t="shared" si="34"/>
        <v>27809.576999999997</v>
      </c>
      <c r="P386" s="32">
        <f t="shared" si="35"/>
        <v>316657.66899999999</v>
      </c>
      <c r="Q386" s="32">
        <v>161.72</v>
      </c>
      <c r="R386" s="32">
        <v>15.57</v>
      </c>
      <c r="S386" s="31"/>
      <c r="T386" s="32"/>
      <c r="U386" s="14" t="s">
        <v>41</v>
      </c>
      <c r="V386" s="14" t="s">
        <v>270</v>
      </c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</row>
    <row r="387" spans="2:46" s="7" customFormat="1" ht="37.5">
      <c r="C387" s="21" t="s">
        <v>280</v>
      </c>
      <c r="D387" s="71">
        <v>3</v>
      </c>
      <c r="E387" s="16">
        <v>3</v>
      </c>
      <c r="F387" s="68" t="s">
        <v>326</v>
      </c>
      <c r="G387" s="16">
        <v>1987</v>
      </c>
      <c r="H387" s="16" t="s">
        <v>37</v>
      </c>
      <c r="I387" s="16" t="s">
        <v>38</v>
      </c>
      <c r="J387" s="16">
        <v>3</v>
      </c>
      <c r="K387" s="21">
        <v>1716.8</v>
      </c>
      <c r="L387" s="21">
        <v>892.5</v>
      </c>
      <c r="M387" s="69" t="s">
        <v>46</v>
      </c>
      <c r="N387" s="21">
        <f t="shared" si="33"/>
        <v>277640.89600000001</v>
      </c>
      <c r="O387" s="32">
        <f t="shared" si="34"/>
        <v>26730.576000000001</v>
      </c>
      <c r="P387" s="32">
        <f t="shared" si="35"/>
        <v>304371.47200000001</v>
      </c>
      <c r="Q387" s="32">
        <v>161.72</v>
      </c>
      <c r="R387" s="32">
        <v>15.57</v>
      </c>
      <c r="S387" s="31"/>
      <c r="T387" s="32"/>
      <c r="U387" s="14" t="s">
        <v>41</v>
      </c>
      <c r="V387" s="14" t="s">
        <v>270</v>
      </c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</row>
    <row r="388" spans="2:46" s="7" customFormat="1" ht="37.5">
      <c r="C388" s="21" t="s">
        <v>280</v>
      </c>
      <c r="D388" s="71">
        <v>4</v>
      </c>
      <c r="E388" s="16">
        <v>4</v>
      </c>
      <c r="F388" s="68" t="s">
        <v>327</v>
      </c>
      <c r="G388" s="16">
        <v>1990</v>
      </c>
      <c r="H388" s="16" t="s">
        <v>37</v>
      </c>
      <c r="I388" s="16" t="s">
        <v>38</v>
      </c>
      <c r="J388" s="16">
        <v>3</v>
      </c>
      <c r="K388" s="21">
        <v>2556.9</v>
      </c>
      <c r="L388" s="21">
        <v>1212.5</v>
      </c>
      <c r="M388" s="69" t="s">
        <v>46</v>
      </c>
      <c r="N388" s="21">
        <f t="shared" si="33"/>
        <v>413501.86800000002</v>
      </c>
      <c r="O388" s="32">
        <f t="shared" si="34"/>
        <v>39810.933000000005</v>
      </c>
      <c r="P388" s="32">
        <f t="shared" si="35"/>
        <v>453312.80100000004</v>
      </c>
      <c r="Q388" s="32">
        <v>161.72</v>
      </c>
      <c r="R388" s="32">
        <v>15.57</v>
      </c>
      <c r="S388" s="31"/>
      <c r="T388" s="32"/>
      <c r="U388" s="14" t="s">
        <v>41</v>
      </c>
      <c r="V388" s="14" t="s">
        <v>270</v>
      </c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</row>
    <row r="389" spans="2:46" s="7" customFormat="1" ht="37.5">
      <c r="C389" s="21" t="s">
        <v>280</v>
      </c>
      <c r="D389" s="71">
        <v>5</v>
      </c>
      <c r="E389" s="16">
        <v>5</v>
      </c>
      <c r="F389" s="68" t="s">
        <v>328</v>
      </c>
      <c r="G389" s="16">
        <v>1987</v>
      </c>
      <c r="H389" s="16" t="s">
        <v>37</v>
      </c>
      <c r="I389" s="16" t="s">
        <v>38</v>
      </c>
      <c r="J389" s="16">
        <v>3</v>
      </c>
      <c r="K389" s="21">
        <v>2504.1999999999998</v>
      </c>
      <c r="L389" s="21">
        <v>1180.5999999999999</v>
      </c>
      <c r="M389" s="69" t="s">
        <v>46</v>
      </c>
      <c r="N389" s="21">
        <f t="shared" si="33"/>
        <v>404979.22399999999</v>
      </c>
      <c r="O389" s="32">
        <f t="shared" si="34"/>
        <v>38990.394</v>
      </c>
      <c r="P389" s="32">
        <f t="shared" si="35"/>
        <v>443969.61800000002</v>
      </c>
      <c r="Q389" s="32">
        <v>161.72</v>
      </c>
      <c r="R389" s="32">
        <v>15.57</v>
      </c>
      <c r="S389" s="31"/>
      <c r="T389" s="32"/>
      <c r="U389" s="14" t="s">
        <v>41</v>
      </c>
      <c r="V389" s="14" t="s">
        <v>270</v>
      </c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</row>
    <row r="390" spans="2:46" s="7" customFormat="1" ht="37.5">
      <c r="C390" s="21" t="s">
        <v>329</v>
      </c>
      <c r="D390" s="71">
        <v>6</v>
      </c>
      <c r="E390" s="16">
        <v>6</v>
      </c>
      <c r="F390" s="68" t="s">
        <v>330</v>
      </c>
      <c r="G390" s="16">
        <v>1961</v>
      </c>
      <c r="H390" s="16" t="s">
        <v>37</v>
      </c>
      <c r="I390" s="16" t="s">
        <v>67</v>
      </c>
      <c r="J390" s="16">
        <v>1</v>
      </c>
      <c r="K390" s="21">
        <v>1026.4000000000001</v>
      </c>
      <c r="L390" s="21">
        <v>593</v>
      </c>
      <c r="M390" s="69" t="s">
        <v>234</v>
      </c>
      <c r="N390" s="341">
        <f t="shared" si="33"/>
        <v>1778443.2800000003</v>
      </c>
      <c r="O390" s="342">
        <f t="shared" si="34"/>
        <v>47686.544000000002</v>
      </c>
      <c r="P390" s="342">
        <f t="shared" si="35"/>
        <v>1826129.8240000003</v>
      </c>
      <c r="Q390" s="342">
        <v>1732.7</v>
      </c>
      <c r="R390" s="342">
        <v>46.46</v>
      </c>
      <c r="S390" s="32"/>
      <c r="T390" s="32"/>
      <c r="U390" s="14" t="s">
        <v>41</v>
      </c>
      <c r="V390" s="14" t="s">
        <v>270</v>
      </c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</row>
    <row r="391" spans="2:46" s="7" customFormat="1" ht="37.5">
      <c r="C391" s="21" t="s">
        <v>331</v>
      </c>
      <c r="D391" s="71">
        <v>7</v>
      </c>
      <c r="E391" s="16">
        <v>7</v>
      </c>
      <c r="F391" s="68" t="s">
        <v>84</v>
      </c>
      <c r="G391" s="16">
        <v>1987</v>
      </c>
      <c r="H391" s="16" t="s">
        <v>37</v>
      </c>
      <c r="I391" s="16" t="s">
        <v>67</v>
      </c>
      <c r="J391" s="16">
        <v>2</v>
      </c>
      <c r="K391" s="21">
        <v>1301.9000000000001</v>
      </c>
      <c r="L391" s="21">
        <v>738.2</v>
      </c>
      <c r="M391" s="69" t="s">
        <v>46</v>
      </c>
      <c r="N391" s="341">
        <f t="shared" si="33"/>
        <v>315176.97100000002</v>
      </c>
      <c r="O391" s="342">
        <f t="shared" si="34"/>
        <v>28576.705000000002</v>
      </c>
      <c r="P391" s="342">
        <f t="shared" si="35"/>
        <v>343753.67600000004</v>
      </c>
      <c r="Q391" s="342">
        <v>242.09</v>
      </c>
      <c r="R391" s="342">
        <v>21.95</v>
      </c>
      <c r="S391" s="31"/>
      <c r="T391" s="32"/>
      <c r="U391" s="14" t="s">
        <v>41</v>
      </c>
      <c r="V391" s="14" t="s">
        <v>270</v>
      </c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</row>
    <row r="392" spans="2:46" s="7" customFormat="1" ht="37.5">
      <c r="C392" s="21" t="s">
        <v>269</v>
      </c>
      <c r="D392" s="71">
        <v>8</v>
      </c>
      <c r="E392" s="16">
        <v>8</v>
      </c>
      <c r="F392" s="68" t="s">
        <v>332</v>
      </c>
      <c r="G392" s="16">
        <v>1979</v>
      </c>
      <c r="H392" s="16" t="s">
        <v>37</v>
      </c>
      <c r="I392" s="16" t="s">
        <v>38</v>
      </c>
      <c r="J392" s="16">
        <v>2</v>
      </c>
      <c r="K392" s="21">
        <v>2057</v>
      </c>
      <c r="L392" s="21">
        <v>834</v>
      </c>
      <c r="M392" s="69" t="s">
        <v>49</v>
      </c>
      <c r="N392" s="341">
        <f t="shared" si="33"/>
        <v>914830.18</v>
      </c>
      <c r="O392" s="32">
        <f t="shared" si="34"/>
        <v>38383.620000000003</v>
      </c>
      <c r="P392" s="342">
        <f t="shared" si="35"/>
        <v>953213.8</v>
      </c>
      <c r="Q392" s="342">
        <v>444.74</v>
      </c>
      <c r="R392" s="32">
        <v>18.66</v>
      </c>
      <c r="S392" s="31"/>
      <c r="T392" s="32"/>
      <c r="U392" s="14" t="s">
        <v>41</v>
      </c>
      <c r="V392" s="14" t="s">
        <v>270</v>
      </c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</row>
    <row r="393" spans="2:46" s="7" customFormat="1" ht="37.5">
      <c r="C393" s="21" t="s">
        <v>323</v>
      </c>
      <c r="D393" s="71">
        <v>9</v>
      </c>
      <c r="E393" s="16">
        <v>9</v>
      </c>
      <c r="F393" s="68" t="s">
        <v>333</v>
      </c>
      <c r="G393" s="16">
        <v>1939</v>
      </c>
      <c r="H393" s="16" t="s">
        <v>37</v>
      </c>
      <c r="I393" s="16" t="s">
        <v>67</v>
      </c>
      <c r="J393" s="16">
        <v>2</v>
      </c>
      <c r="K393" s="21">
        <v>830.98</v>
      </c>
      <c r="L393" s="21">
        <v>452.7</v>
      </c>
      <c r="M393" s="69" t="s">
        <v>46</v>
      </c>
      <c r="N393" s="341">
        <f t="shared" si="33"/>
        <v>200989.13260000001</v>
      </c>
      <c r="O393" s="342">
        <f t="shared" si="34"/>
        <v>24522.219800000003</v>
      </c>
      <c r="P393" s="342">
        <f t="shared" si="35"/>
        <v>225511.3524</v>
      </c>
      <c r="Q393" s="342">
        <v>241.87</v>
      </c>
      <c r="R393" s="342">
        <v>29.51</v>
      </c>
      <c r="S393" s="31"/>
      <c r="T393" s="32"/>
      <c r="U393" s="14" t="s">
        <v>41</v>
      </c>
      <c r="V393" s="14" t="s">
        <v>270</v>
      </c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</row>
    <row r="394" spans="2:46" s="7" customFormat="1">
      <c r="B394" s="340" t="s">
        <v>1056</v>
      </c>
      <c r="C394" s="21"/>
      <c r="D394" s="71">
        <v>10</v>
      </c>
      <c r="E394" s="16"/>
      <c r="F394" s="68"/>
      <c r="G394" s="16"/>
      <c r="H394" s="16"/>
      <c r="I394" s="16"/>
      <c r="J394" s="16"/>
      <c r="K394" s="21"/>
      <c r="L394" s="21"/>
      <c r="M394" s="69" t="s">
        <v>234</v>
      </c>
      <c r="N394" s="21">
        <f>K393*Q394</f>
        <v>1246470</v>
      </c>
      <c r="O394" s="84">
        <f>K393*R394</f>
        <v>33422.015599999999</v>
      </c>
      <c r="P394" s="32">
        <f t="shared" si="35"/>
        <v>1279892.0156</v>
      </c>
      <c r="Q394" s="32">
        <v>1500</v>
      </c>
      <c r="R394" s="84">
        <v>40.22</v>
      </c>
      <c r="S394" s="31"/>
      <c r="T394" s="32"/>
      <c r="U394" s="14" t="s">
        <v>41</v>
      </c>
      <c r="V394" s="14" t="s">
        <v>270</v>
      </c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</row>
    <row r="395" spans="2:46" s="7" customFormat="1" ht="37.5">
      <c r="C395" s="21" t="s">
        <v>269</v>
      </c>
      <c r="D395" s="71">
        <v>11</v>
      </c>
      <c r="E395" s="16">
        <v>10</v>
      </c>
      <c r="F395" s="68" t="s">
        <v>85</v>
      </c>
      <c r="G395" s="16">
        <v>1978</v>
      </c>
      <c r="H395" s="16" t="s">
        <v>37</v>
      </c>
      <c r="I395" s="16" t="s">
        <v>38</v>
      </c>
      <c r="J395" s="16">
        <v>2</v>
      </c>
      <c r="K395" s="21">
        <v>2181.4</v>
      </c>
      <c r="L395" s="21">
        <v>994.6</v>
      </c>
      <c r="M395" s="69" t="s">
        <v>46</v>
      </c>
      <c r="N395" s="341">
        <f>K395*Q395</f>
        <v>489222.57800000004</v>
      </c>
      <c r="O395" s="342">
        <f>K395*R395</f>
        <v>48339.824000000001</v>
      </c>
      <c r="P395" s="342">
        <f t="shared" si="35"/>
        <v>537562.402</v>
      </c>
      <c r="Q395" s="342">
        <v>224.27</v>
      </c>
      <c r="R395" s="342">
        <v>22.16</v>
      </c>
      <c r="S395" s="31"/>
      <c r="T395" s="32"/>
      <c r="U395" s="14" t="s">
        <v>41</v>
      </c>
      <c r="V395" s="14" t="s">
        <v>270</v>
      </c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</row>
    <row r="396" spans="2:46" s="7" customFormat="1" ht="37.5">
      <c r="C396" s="21" t="s">
        <v>269</v>
      </c>
      <c r="D396" s="71">
        <v>12</v>
      </c>
      <c r="E396" s="16">
        <v>11</v>
      </c>
      <c r="F396" s="68" t="s">
        <v>334</v>
      </c>
      <c r="G396" s="16">
        <v>1985</v>
      </c>
      <c r="H396" s="16" t="s">
        <v>37</v>
      </c>
      <c r="I396" s="16" t="s">
        <v>38</v>
      </c>
      <c r="J396" s="16">
        <v>2</v>
      </c>
      <c r="K396" s="21">
        <v>2238.5</v>
      </c>
      <c r="L396" s="21">
        <v>961.1</v>
      </c>
      <c r="M396" s="69" t="s">
        <v>46</v>
      </c>
      <c r="N396" s="341">
        <f>K396*Q396</f>
        <v>502028.39500000002</v>
      </c>
      <c r="O396" s="342">
        <f>K396*R396</f>
        <v>49605.16</v>
      </c>
      <c r="P396" s="342">
        <f t="shared" si="35"/>
        <v>551633.55500000005</v>
      </c>
      <c r="Q396" s="342">
        <v>224.27</v>
      </c>
      <c r="R396" s="342">
        <v>22.16</v>
      </c>
      <c r="S396" s="31"/>
      <c r="T396" s="32"/>
      <c r="U396" s="14" t="s">
        <v>41</v>
      </c>
      <c r="V396" s="14" t="s">
        <v>270</v>
      </c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</row>
    <row r="397" spans="2:46" s="7" customFormat="1" ht="37.5">
      <c r="C397" s="21" t="s">
        <v>280</v>
      </c>
      <c r="D397" s="71">
        <v>13</v>
      </c>
      <c r="E397" s="16">
        <v>12</v>
      </c>
      <c r="F397" s="68" t="s">
        <v>335</v>
      </c>
      <c r="G397" s="16">
        <v>1968</v>
      </c>
      <c r="H397" s="16" t="s">
        <v>37</v>
      </c>
      <c r="I397" s="16" t="s">
        <v>38</v>
      </c>
      <c r="J397" s="16">
        <v>4</v>
      </c>
      <c r="K397" s="21">
        <v>3615.9</v>
      </c>
      <c r="L397" s="21">
        <v>2075.9</v>
      </c>
      <c r="M397" s="69" t="s">
        <v>46</v>
      </c>
      <c r="N397" s="21">
        <f>K397*Q397</f>
        <v>584763.348</v>
      </c>
      <c r="O397" s="32">
        <f>K397*R397</f>
        <v>56299.563000000002</v>
      </c>
      <c r="P397" s="32">
        <f t="shared" si="35"/>
        <v>641062.91099999996</v>
      </c>
      <c r="Q397" s="32">
        <v>161.72</v>
      </c>
      <c r="R397" s="32">
        <v>15.57</v>
      </c>
      <c r="S397" s="31"/>
      <c r="T397" s="32"/>
      <c r="U397" s="14" t="s">
        <v>41</v>
      </c>
      <c r="V397" s="14" t="s">
        <v>270</v>
      </c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</row>
    <row r="398" spans="2:46" s="7" customFormat="1" ht="37.5">
      <c r="C398" s="21"/>
      <c r="D398" s="71">
        <v>14</v>
      </c>
      <c r="E398" s="16"/>
      <c r="F398" s="68"/>
      <c r="G398" s="16"/>
      <c r="H398" s="16"/>
      <c r="I398" s="16"/>
      <c r="J398" s="16"/>
      <c r="K398" s="21"/>
      <c r="L398" s="21"/>
      <c r="M398" s="69" t="s">
        <v>49</v>
      </c>
      <c r="N398" s="21">
        <f>K397*Q398</f>
        <v>1540662.672</v>
      </c>
      <c r="O398" s="32">
        <f>K397*R398</f>
        <v>56118.767999999996</v>
      </c>
      <c r="P398" s="32">
        <f t="shared" si="35"/>
        <v>1596781.44</v>
      </c>
      <c r="Q398" s="32">
        <v>426.08</v>
      </c>
      <c r="R398" s="32">
        <v>15.52</v>
      </c>
      <c r="S398" s="31"/>
      <c r="T398" s="32"/>
      <c r="U398" s="14" t="s">
        <v>41</v>
      </c>
      <c r="V398" s="14" t="s">
        <v>270</v>
      </c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</row>
    <row r="399" spans="2:46" s="7" customFormat="1" ht="56.25">
      <c r="C399" s="21" t="s">
        <v>291</v>
      </c>
      <c r="D399" s="71">
        <v>15</v>
      </c>
      <c r="E399" s="16">
        <v>13</v>
      </c>
      <c r="F399" s="68" t="s">
        <v>336</v>
      </c>
      <c r="G399" s="16">
        <v>1959</v>
      </c>
      <c r="H399" s="16" t="s">
        <v>37</v>
      </c>
      <c r="I399" s="16" t="s">
        <v>60</v>
      </c>
      <c r="J399" s="16">
        <v>2</v>
      </c>
      <c r="K399" s="21">
        <v>1063.8</v>
      </c>
      <c r="L399" s="21">
        <v>419.3</v>
      </c>
      <c r="M399" s="69" t="s">
        <v>46</v>
      </c>
      <c r="N399" s="21">
        <f>K399*Q399</f>
        <v>170208</v>
      </c>
      <c r="O399" s="32">
        <f>K399*R399</f>
        <v>16829.315999999999</v>
      </c>
      <c r="P399" s="32">
        <f t="shared" si="35"/>
        <v>187037.31599999999</v>
      </c>
      <c r="Q399" s="32">
        <v>160</v>
      </c>
      <c r="R399" s="32">
        <v>15.82</v>
      </c>
      <c r="S399" s="31"/>
      <c r="T399" s="32"/>
      <c r="U399" s="14" t="s">
        <v>41</v>
      </c>
      <c r="V399" s="14" t="s">
        <v>270</v>
      </c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</row>
    <row r="400" spans="2:46" s="7" customFormat="1" ht="37.5">
      <c r="C400" s="21"/>
      <c r="D400" s="71">
        <v>16</v>
      </c>
      <c r="E400" s="16"/>
      <c r="F400" s="68"/>
      <c r="G400" s="16"/>
      <c r="H400" s="16"/>
      <c r="I400" s="16"/>
      <c r="J400" s="16"/>
      <c r="K400" s="21"/>
      <c r="L400" s="21"/>
      <c r="M400" s="69" t="s">
        <v>49</v>
      </c>
      <c r="N400" s="21">
        <f>K399*Q400</f>
        <v>473699.50199999998</v>
      </c>
      <c r="O400" s="32">
        <f>K399*R400</f>
        <v>19414.349999999999</v>
      </c>
      <c r="P400" s="32">
        <f t="shared" si="35"/>
        <v>493113.85199999996</v>
      </c>
      <c r="Q400" s="32">
        <v>445.29</v>
      </c>
      <c r="R400" s="32">
        <v>18.25</v>
      </c>
      <c r="S400" s="31"/>
      <c r="T400" s="32"/>
      <c r="U400" s="14" t="s">
        <v>41</v>
      </c>
      <c r="V400" s="14" t="s">
        <v>270</v>
      </c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</row>
    <row r="401" spans="3:46" s="7" customFormat="1" ht="56.25">
      <c r="C401" s="21"/>
      <c r="D401" s="71">
        <v>17</v>
      </c>
      <c r="E401" s="16"/>
      <c r="F401" s="68"/>
      <c r="G401" s="16"/>
      <c r="H401" s="16"/>
      <c r="I401" s="16"/>
      <c r="J401" s="16"/>
      <c r="K401" s="21"/>
      <c r="L401" s="21"/>
      <c r="M401" s="69" t="s">
        <v>39</v>
      </c>
      <c r="N401" s="21">
        <f>K399*Q401</f>
        <v>59679.18</v>
      </c>
      <c r="O401" s="32">
        <f>K399*R401</f>
        <v>15201.701999999999</v>
      </c>
      <c r="P401" s="32">
        <f t="shared" si="35"/>
        <v>74880.881999999998</v>
      </c>
      <c r="Q401" s="32">
        <v>56.1</v>
      </c>
      <c r="R401" s="32">
        <v>14.29</v>
      </c>
      <c r="S401" s="31"/>
      <c r="T401" s="32"/>
      <c r="U401" s="14" t="s">
        <v>41</v>
      </c>
      <c r="V401" s="14" t="s">
        <v>270</v>
      </c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</row>
    <row r="402" spans="3:46" s="7" customFormat="1" ht="37.5">
      <c r="C402" s="21"/>
      <c r="D402" s="71">
        <v>18</v>
      </c>
      <c r="E402" s="16"/>
      <c r="F402" s="68"/>
      <c r="G402" s="16"/>
      <c r="H402" s="16"/>
      <c r="I402" s="16"/>
      <c r="J402" s="16"/>
      <c r="K402" s="21"/>
      <c r="L402" s="21"/>
      <c r="M402" s="69" t="s">
        <v>57</v>
      </c>
      <c r="N402" s="21">
        <f>K399*Q402</f>
        <v>37126.619999999995</v>
      </c>
      <c r="O402" s="32">
        <f>K399*R402</f>
        <v>14712.353999999999</v>
      </c>
      <c r="P402" s="32">
        <f t="shared" si="35"/>
        <v>51838.973999999995</v>
      </c>
      <c r="Q402" s="32">
        <v>34.9</v>
      </c>
      <c r="R402" s="32">
        <v>13.83</v>
      </c>
      <c r="S402" s="31"/>
      <c r="T402" s="32"/>
      <c r="U402" s="14" t="s">
        <v>41</v>
      </c>
      <c r="V402" s="14" t="s">
        <v>270</v>
      </c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</row>
    <row r="403" spans="3:46" s="7" customFormat="1" ht="56.25">
      <c r="C403" s="21" t="s">
        <v>289</v>
      </c>
      <c r="D403" s="71">
        <v>19</v>
      </c>
      <c r="E403" s="16">
        <v>14</v>
      </c>
      <c r="F403" s="68" t="s">
        <v>337</v>
      </c>
      <c r="G403" s="16">
        <v>1953</v>
      </c>
      <c r="H403" s="16" t="s">
        <v>37</v>
      </c>
      <c r="I403" s="16" t="s">
        <v>60</v>
      </c>
      <c r="J403" s="16">
        <v>2</v>
      </c>
      <c r="K403" s="21">
        <v>716.7</v>
      </c>
      <c r="L403" s="21">
        <v>384.3</v>
      </c>
      <c r="M403" s="69" t="s">
        <v>234</v>
      </c>
      <c r="N403" s="21">
        <f>K403*Q403</f>
        <v>1075050</v>
      </c>
      <c r="O403" s="32">
        <f>K403*R403</f>
        <v>28653.666000000001</v>
      </c>
      <c r="P403" s="32">
        <f t="shared" si="35"/>
        <v>1103703.666</v>
      </c>
      <c r="Q403" s="32">
        <v>1500</v>
      </c>
      <c r="R403" s="32">
        <v>39.979999999999997</v>
      </c>
      <c r="S403" s="31"/>
      <c r="T403" s="32"/>
      <c r="U403" s="14" t="s">
        <v>41</v>
      </c>
      <c r="V403" s="14" t="s">
        <v>270</v>
      </c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</row>
    <row r="404" spans="3:46" s="7" customFormat="1" ht="56.25">
      <c r="C404" s="21" t="s">
        <v>289</v>
      </c>
      <c r="D404" s="71">
        <v>20</v>
      </c>
      <c r="E404" s="16">
        <v>15</v>
      </c>
      <c r="F404" s="68" t="s">
        <v>338</v>
      </c>
      <c r="G404" s="16">
        <v>1954</v>
      </c>
      <c r="H404" s="16" t="s">
        <v>37</v>
      </c>
      <c r="I404" s="16" t="s">
        <v>60</v>
      </c>
      <c r="J404" s="16">
        <v>2</v>
      </c>
      <c r="K404" s="21">
        <v>726.8</v>
      </c>
      <c r="L404" s="21">
        <v>387.6</v>
      </c>
      <c r="M404" s="69" t="s">
        <v>234</v>
      </c>
      <c r="N404" s="21">
        <f>K404*Q404</f>
        <v>1090200</v>
      </c>
      <c r="O404" s="32">
        <f>K404*R404</f>
        <v>29057.463999999996</v>
      </c>
      <c r="P404" s="32">
        <f t="shared" si="35"/>
        <v>1119257.4639999999</v>
      </c>
      <c r="Q404" s="32">
        <v>1500</v>
      </c>
      <c r="R404" s="32">
        <v>39.979999999999997</v>
      </c>
      <c r="S404" s="31"/>
      <c r="T404" s="32"/>
      <c r="U404" s="14" t="s">
        <v>41</v>
      </c>
      <c r="V404" s="14" t="s">
        <v>270</v>
      </c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</row>
    <row r="405" spans="3:46" s="7" customFormat="1" ht="56.25">
      <c r="C405" s="21" t="s">
        <v>289</v>
      </c>
      <c r="D405" s="71">
        <v>21</v>
      </c>
      <c r="E405" s="16">
        <v>16</v>
      </c>
      <c r="F405" s="68" t="s">
        <v>339</v>
      </c>
      <c r="G405" s="16">
        <v>1957</v>
      </c>
      <c r="H405" s="16" t="s">
        <v>37</v>
      </c>
      <c r="I405" s="16" t="s">
        <v>60</v>
      </c>
      <c r="J405" s="16">
        <v>2</v>
      </c>
      <c r="K405" s="21">
        <v>1813</v>
      </c>
      <c r="L405" s="21">
        <v>732.7</v>
      </c>
      <c r="M405" s="69" t="s">
        <v>108</v>
      </c>
      <c r="N405" s="21">
        <f>K405*Q405</f>
        <v>1247344</v>
      </c>
      <c r="O405" s="32">
        <f>K405*R405</f>
        <v>25672.080000000002</v>
      </c>
      <c r="P405" s="32">
        <f t="shared" si="35"/>
        <v>1273016.08</v>
      </c>
      <c r="Q405" s="32">
        <v>688</v>
      </c>
      <c r="R405" s="32">
        <v>14.16</v>
      </c>
      <c r="S405" s="31"/>
      <c r="T405" s="32"/>
      <c r="U405" s="14" t="s">
        <v>41</v>
      </c>
      <c r="V405" s="14" t="s">
        <v>270</v>
      </c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</row>
    <row r="406" spans="3:46" s="7" customFormat="1" ht="56.25">
      <c r="C406" s="21" t="s">
        <v>289</v>
      </c>
      <c r="D406" s="71">
        <v>22</v>
      </c>
      <c r="E406" s="16">
        <v>17</v>
      </c>
      <c r="F406" s="68" t="s">
        <v>340</v>
      </c>
      <c r="G406" s="16">
        <v>1956</v>
      </c>
      <c r="H406" s="16" t="s">
        <v>37</v>
      </c>
      <c r="I406" s="16" t="s">
        <v>60</v>
      </c>
      <c r="J406" s="16">
        <v>2</v>
      </c>
      <c r="K406" s="21">
        <v>729.9</v>
      </c>
      <c r="L406" s="21">
        <v>384.4</v>
      </c>
      <c r="M406" s="69" t="s">
        <v>46</v>
      </c>
      <c r="N406" s="21">
        <f>K406*Q406</f>
        <v>124812.9</v>
      </c>
      <c r="O406" s="32">
        <f>K406*R406</f>
        <v>11547.018</v>
      </c>
      <c r="P406" s="32">
        <f t="shared" si="35"/>
        <v>136359.91800000001</v>
      </c>
      <c r="Q406" s="32">
        <v>171</v>
      </c>
      <c r="R406" s="32">
        <v>15.82</v>
      </c>
      <c r="S406" s="31"/>
      <c r="T406" s="32"/>
      <c r="U406" s="14" t="s">
        <v>41</v>
      </c>
      <c r="V406" s="14" t="s">
        <v>270</v>
      </c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</row>
    <row r="407" spans="3:46" s="7" customFormat="1">
      <c r="C407" s="21"/>
      <c r="D407" s="71">
        <v>23</v>
      </c>
      <c r="E407" s="16"/>
      <c r="F407" s="68"/>
      <c r="G407" s="16"/>
      <c r="H407" s="16"/>
      <c r="I407" s="16"/>
      <c r="J407" s="16"/>
      <c r="K407" s="21"/>
      <c r="L407" s="21"/>
      <c r="M407" s="69" t="s">
        <v>234</v>
      </c>
      <c r="N407" s="21">
        <f>K406*Q407</f>
        <v>1094850</v>
      </c>
      <c r="O407" s="32">
        <f>K406*R407</f>
        <v>29181.401999999998</v>
      </c>
      <c r="P407" s="32">
        <f t="shared" si="35"/>
        <v>1124031.402</v>
      </c>
      <c r="Q407" s="32">
        <v>1500</v>
      </c>
      <c r="R407" s="32">
        <v>39.979999999999997</v>
      </c>
      <c r="S407" s="31"/>
      <c r="T407" s="32"/>
      <c r="U407" s="14" t="s">
        <v>41</v>
      </c>
      <c r="V407" s="14" t="s">
        <v>270</v>
      </c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</row>
    <row r="408" spans="3:46" s="7" customFormat="1" ht="56.25">
      <c r="C408" s="21" t="s">
        <v>289</v>
      </c>
      <c r="D408" s="71">
        <v>24</v>
      </c>
      <c r="E408" s="16">
        <v>18</v>
      </c>
      <c r="F408" s="68" t="s">
        <v>341</v>
      </c>
      <c r="G408" s="16">
        <v>1952</v>
      </c>
      <c r="H408" s="16" t="s">
        <v>37</v>
      </c>
      <c r="I408" s="16" t="s">
        <v>60</v>
      </c>
      <c r="J408" s="16">
        <v>2</v>
      </c>
      <c r="K408" s="21">
        <v>694.9</v>
      </c>
      <c r="L408" s="21">
        <v>368.9</v>
      </c>
      <c r="M408" s="69" t="s">
        <v>46</v>
      </c>
      <c r="N408" s="21">
        <f t="shared" ref="N408:N424" si="36">K408*Q408</f>
        <v>118827.9</v>
      </c>
      <c r="O408" s="32">
        <f t="shared" ref="O408:O424" si="37">K408*R408</f>
        <v>10993.317999999999</v>
      </c>
      <c r="P408" s="32">
        <f t="shared" si="35"/>
        <v>129821.21799999999</v>
      </c>
      <c r="Q408" s="32">
        <v>171</v>
      </c>
      <c r="R408" s="32">
        <v>15.82</v>
      </c>
      <c r="S408" s="31"/>
      <c r="T408" s="32"/>
      <c r="U408" s="14" t="s">
        <v>41</v>
      </c>
      <c r="V408" s="14" t="s">
        <v>270</v>
      </c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</row>
    <row r="409" spans="3:46" s="7" customFormat="1" ht="37.5">
      <c r="C409" s="21" t="s">
        <v>289</v>
      </c>
      <c r="D409" s="71">
        <v>25</v>
      </c>
      <c r="E409" s="16">
        <v>19</v>
      </c>
      <c r="F409" s="68" t="s">
        <v>342</v>
      </c>
      <c r="G409" s="16">
        <v>1981</v>
      </c>
      <c r="H409" s="16" t="s">
        <v>37</v>
      </c>
      <c r="I409" s="16" t="s">
        <v>38</v>
      </c>
      <c r="J409" s="16">
        <v>2</v>
      </c>
      <c r="K409" s="21">
        <v>1305.1500000000001</v>
      </c>
      <c r="L409" s="21">
        <v>726.6</v>
      </c>
      <c r="M409" s="69" t="s">
        <v>46</v>
      </c>
      <c r="N409" s="21">
        <f t="shared" si="36"/>
        <v>223180.65000000002</v>
      </c>
      <c r="O409" s="32">
        <f t="shared" si="37"/>
        <v>20634.4215</v>
      </c>
      <c r="P409" s="32">
        <f t="shared" si="35"/>
        <v>243815.07150000002</v>
      </c>
      <c r="Q409" s="32">
        <v>171</v>
      </c>
      <c r="R409" s="32">
        <v>15.81</v>
      </c>
      <c r="S409" s="31"/>
      <c r="T409" s="32"/>
      <c r="U409" s="14" t="s">
        <v>41</v>
      </c>
      <c r="V409" s="14" t="s">
        <v>270</v>
      </c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</row>
    <row r="410" spans="3:46" s="7" customFormat="1" ht="56.25">
      <c r="C410" s="21" t="s">
        <v>306</v>
      </c>
      <c r="D410" s="71">
        <v>26</v>
      </c>
      <c r="E410" s="16">
        <v>20</v>
      </c>
      <c r="F410" s="68" t="s">
        <v>343</v>
      </c>
      <c r="G410" s="16">
        <v>1957</v>
      </c>
      <c r="H410" s="16" t="s">
        <v>37</v>
      </c>
      <c r="I410" s="16" t="s">
        <v>60</v>
      </c>
      <c r="J410" s="16">
        <v>3</v>
      </c>
      <c r="K410" s="21">
        <v>2862.5</v>
      </c>
      <c r="L410" s="21">
        <v>1502</v>
      </c>
      <c r="M410" s="69" t="s">
        <v>234</v>
      </c>
      <c r="N410" s="21">
        <f t="shared" si="36"/>
        <v>2972935.25</v>
      </c>
      <c r="O410" s="32">
        <f t="shared" si="37"/>
        <v>63604.75</v>
      </c>
      <c r="P410" s="32">
        <f t="shared" si="35"/>
        <v>3036540</v>
      </c>
      <c r="Q410" s="32">
        <v>1038.58</v>
      </c>
      <c r="R410" s="32">
        <v>22.22</v>
      </c>
      <c r="S410" s="31"/>
      <c r="T410" s="32"/>
      <c r="U410" s="14" t="s">
        <v>41</v>
      </c>
      <c r="V410" s="14" t="s">
        <v>270</v>
      </c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</row>
    <row r="411" spans="3:46" s="7" customFormat="1" ht="56.25">
      <c r="C411" s="21" t="s">
        <v>291</v>
      </c>
      <c r="D411" s="71">
        <v>27</v>
      </c>
      <c r="E411" s="16">
        <v>21</v>
      </c>
      <c r="F411" s="68" t="s">
        <v>344</v>
      </c>
      <c r="G411" s="16">
        <v>1963</v>
      </c>
      <c r="H411" s="16" t="s">
        <v>37</v>
      </c>
      <c r="I411" s="16" t="s">
        <v>60</v>
      </c>
      <c r="J411" s="16">
        <v>2</v>
      </c>
      <c r="K411" s="21">
        <v>1011.9</v>
      </c>
      <c r="L411" s="21">
        <v>380.9</v>
      </c>
      <c r="M411" s="69" t="s">
        <v>234</v>
      </c>
      <c r="N411" s="21">
        <f t="shared" si="36"/>
        <v>1517850</v>
      </c>
      <c r="O411" s="32">
        <f t="shared" si="37"/>
        <v>40455.761999999995</v>
      </c>
      <c r="P411" s="32">
        <f t="shared" si="35"/>
        <v>1558305.7620000001</v>
      </c>
      <c r="Q411" s="32">
        <v>1500</v>
      </c>
      <c r="R411" s="32">
        <v>39.979999999999997</v>
      </c>
      <c r="S411" s="31"/>
      <c r="T411" s="32"/>
      <c r="U411" s="14" t="s">
        <v>41</v>
      </c>
      <c r="V411" s="14" t="s">
        <v>270</v>
      </c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</row>
    <row r="412" spans="3:46" s="7" customFormat="1" ht="56.25">
      <c r="C412" s="21" t="s">
        <v>291</v>
      </c>
      <c r="D412" s="71">
        <v>28</v>
      </c>
      <c r="E412" s="16">
        <v>22</v>
      </c>
      <c r="F412" s="68" t="s">
        <v>345</v>
      </c>
      <c r="G412" s="16">
        <v>1958</v>
      </c>
      <c r="H412" s="16" t="s">
        <v>37</v>
      </c>
      <c r="I412" s="16" t="s">
        <v>60</v>
      </c>
      <c r="J412" s="16">
        <v>2</v>
      </c>
      <c r="K412" s="21">
        <v>2519.2199999999998</v>
      </c>
      <c r="L412" s="21">
        <v>988.22</v>
      </c>
      <c r="M412" s="69" t="s">
        <v>234</v>
      </c>
      <c r="N412" s="21">
        <f t="shared" si="36"/>
        <v>3778829.9999999995</v>
      </c>
      <c r="O412" s="32">
        <f t="shared" si="37"/>
        <v>100718.41559999998</v>
      </c>
      <c r="P412" s="32">
        <f t="shared" si="35"/>
        <v>3879548.4155999995</v>
      </c>
      <c r="Q412" s="32">
        <v>1500</v>
      </c>
      <c r="R412" s="32">
        <v>39.979999999999997</v>
      </c>
      <c r="S412" s="31"/>
      <c r="T412" s="32"/>
      <c r="U412" s="14" t="s">
        <v>41</v>
      </c>
      <c r="V412" s="14" t="s">
        <v>270</v>
      </c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</row>
    <row r="413" spans="3:46" s="7" customFormat="1" ht="37.5">
      <c r="C413" s="21" t="s">
        <v>306</v>
      </c>
      <c r="D413" s="71">
        <v>29</v>
      </c>
      <c r="E413" s="16">
        <v>23</v>
      </c>
      <c r="F413" s="68" t="s">
        <v>346</v>
      </c>
      <c r="G413" s="16">
        <v>1987</v>
      </c>
      <c r="H413" s="16" t="s">
        <v>37</v>
      </c>
      <c r="I413" s="16" t="s">
        <v>38</v>
      </c>
      <c r="J413" s="16">
        <v>4</v>
      </c>
      <c r="K413" s="21">
        <v>9191.1</v>
      </c>
      <c r="L413" s="21">
        <v>4925.5</v>
      </c>
      <c r="M413" s="69" t="s">
        <v>234</v>
      </c>
      <c r="N413" s="21">
        <f t="shared" si="36"/>
        <v>9946608.4199999999</v>
      </c>
      <c r="O413" s="32">
        <f t="shared" si="37"/>
        <v>212865.87600000002</v>
      </c>
      <c r="P413" s="32">
        <f t="shared" si="35"/>
        <v>10159474.296</v>
      </c>
      <c r="Q413" s="32">
        <v>1082.2</v>
      </c>
      <c r="R413" s="32">
        <v>23.16</v>
      </c>
      <c r="S413" s="31"/>
      <c r="T413" s="32"/>
      <c r="U413" s="14" t="s">
        <v>41</v>
      </c>
      <c r="V413" s="14" t="s">
        <v>270</v>
      </c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</row>
    <row r="414" spans="3:46" s="7" customFormat="1" ht="56.25">
      <c r="C414" s="21" t="s">
        <v>285</v>
      </c>
      <c r="D414" s="71">
        <v>30</v>
      </c>
      <c r="E414" s="16">
        <v>24</v>
      </c>
      <c r="F414" s="68" t="s">
        <v>347</v>
      </c>
      <c r="G414" s="16">
        <v>1967</v>
      </c>
      <c r="H414" s="16" t="s">
        <v>37</v>
      </c>
      <c r="I414" s="16" t="s">
        <v>60</v>
      </c>
      <c r="J414" s="16">
        <v>2</v>
      </c>
      <c r="K414" s="21">
        <v>687.6</v>
      </c>
      <c r="L414" s="21">
        <v>362.5</v>
      </c>
      <c r="M414" s="69" t="s">
        <v>46</v>
      </c>
      <c r="N414" s="21">
        <f t="shared" si="36"/>
        <v>117579.6</v>
      </c>
      <c r="O414" s="32">
        <f t="shared" si="37"/>
        <v>10877.832</v>
      </c>
      <c r="P414" s="32">
        <f t="shared" si="35"/>
        <v>128457.432</v>
      </c>
      <c r="Q414" s="32">
        <v>171</v>
      </c>
      <c r="R414" s="32">
        <v>15.82</v>
      </c>
      <c r="S414" s="31"/>
      <c r="T414" s="32"/>
      <c r="U414" s="14" t="s">
        <v>41</v>
      </c>
      <c r="V414" s="14" t="s">
        <v>270</v>
      </c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</row>
    <row r="415" spans="3:46" s="7" customFormat="1" ht="56.25">
      <c r="C415" s="21" t="s">
        <v>285</v>
      </c>
      <c r="D415" s="71">
        <v>31</v>
      </c>
      <c r="E415" s="16">
        <v>25</v>
      </c>
      <c r="F415" s="68" t="s">
        <v>348</v>
      </c>
      <c r="G415" s="16">
        <v>1969</v>
      </c>
      <c r="H415" s="16" t="s">
        <v>37</v>
      </c>
      <c r="I415" s="16" t="s">
        <v>60</v>
      </c>
      <c r="J415" s="16">
        <v>2</v>
      </c>
      <c r="K415" s="21">
        <v>1124.4000000000001</v>
      </c>
      <c r="L415" s="21">
        <v>577.70000000000005</v>
      </c>
      <c r="M415" s="69" t="s">
        <v>46</v>
      </c>
      <c r="N415" s="21">
        <f t="shared" si="36"/>
        <v>192272.40000000002</v>
      </c>
      <c r="O415" s="32">
        <f t="shared" si="37"/>
        <v>17788.008000000002</v>
      </c>
      <c r="P415" s="32">
        <f t="shared" si="35"/>
        <v>210060.40800000002</v>
      </c>
      <c r="Q415" s="32">
        <v>171</v>
      </c>
      <c r="R415" s="32">
        <v>15.82</v>
      </c>
      <c r="S415" s="31"/>
      <c r="T415" s="32"/>
      <c r="U415" s="14" t="s">
        <v>41</v>
      </c>
      <c r="V415" s="14" t="s">
        <v>270</v>
      </c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</row>
    <row r="416" spans="3:46" s="7" customFormat="1" ht="56.25">
      <c r="C416" s="21" t="s">
        <v>285</v>
      </c>
      <c r="D416" s="71">
        <v>32</v>
      </c>
      <c r="E416" s="16">
        <v>26</v>
      </c>
      <c r="F416" s="68" t="s">
        <v>349</v>
      </c>
      <c r="G416" s="16">
        <v>1965</v>
      </c>
      <c r="H416" s="16" t="s">
        <v>37</v>
      </c>
      <c r="I416" s="16" t="s">
        <v>60</v>
      </c>
      <c r="J416" s="16">
        <v>2</v>
      </c>
      <c r="K416" s="21">
        <v>571.9</v>
      </c>
      <c r="L416" s="21">
        <v>334.9</v>
      </c>
      <c r="M416" s="69" t="s">
        <v>46</v>
      </c>
      <c r="N416" s="21">
        <f t="shared" si="36"/>
        <v>97794.9</v>
      </c>
      <c r="O416" s="32">
        <f t="shared" si="37"/>
        <v>9047.4580000000005</v>
      </c>
      <c r="P416" s="32">
        <f t="shared" si="35"/>
        <v>106842.35799999999</v>
      </c>
      <c r="Q416" s="32">
        <v>171</v>
      </c>
      <c r="R416" s="32">
        <v>15.82</v>
      </c>
      <c r="S416" s="31"/>
      <c r="T416" s="32"/>
      <c r="U416" s="14" t="s">
        <v>41</v>
      </c>
      <c r="V416" s="14" t="s">
        <v>270</v>
      </c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</row>
    <row r="417" spans="3:46" s="7" customFormat="1" ht="56.25">
      <c r="C417" s="21" t="s">
        <v>285</v>
      </c>
      <c r="D417" s="71">
        <v>33</v>
      </c>
      <c r="E417" s="16">
        <v>27</v>
      </c>
      <c r="F417" s="68" t="s">
        <v>350</v>
      </c>
      <c r="G417" s="16">
        <v>1965</v>
      </c>
      <c r="H417" s="16" t="s">
        <v>37</v>
      </c>
      <c r="I417" s="16" t="s">
        <v>60</v>
      </c>
      <c r="J417" s="16">
        <v>2</v>
      </c>
      <c r="K417" s="21">
        <v>656</v>
      </c>
      <c r="L417" s="21">
        <v>350.8</v>
      </c>
      <c r="M417" s="69" t="s">
        <v>46</v>
      </c>
      <c r="N417" s="21">
        <f t="shared" si="36"/>
        <v>112176</v>
      </c>
      <c r="O417" s="32">
        <f t="shared" si="37"/>
        <v>10377.92</v>
      </c>
      <c r="P417" s="32">
        <f t="shared" si="35"/>
        <v>122553.92</v>
      </c>
      <c r="Q417" s="32">
        <v>171</v>
      </c>
      <c r="R417" s="32">
        <v>15.82</v>
      </c>
      <c r="S417" s="31"/>
      <c r="T417" s="32"/>
      <c r="U417" s="14" t="s">
        <v>41</v>
      </c>
      <c r="V417" s="14" t="s">
        <v>270</v>
      </c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</row>
    <row r="418" spans="3:46" s="7" customFormat="1" ht="37.5">
      <c r="C418" s="21" t="s">
        <v>285</v>
      </c>
      <c r="D418" s="71">
        <v>34</v>
      </c>
      <c r="E418" s="16">
        <v>28</v>
      </c>
      <c r="F418" s="68" t="s">
        <v>351</v>
      </c>
      <c r="G418" s="16">
        <v>1974</v>
      </c>
      <c r="H418" s="16" t="s">
        <v>37</v>
      </c>
      <c r="I418" s="16" t="s">
        <v>38</v>
      </c>
      <c r="J418" s="16">
        <v>2</v>
      </c>
      <c r="K418" s="21">
        <v>1290.3</v>
      </c>
      <c r="L418" s="21">
        <v>711.7</v>
      </c>
      <c r="M418" s="69" t="s">
        <v>46</v>
      </c>
      <c r="N418" s="21">
        <f t="shared" si="36"/>
        <v>220641.3</v>
      </c>
      <c r="O418" s="32">
        <f t="shared" si="37"/>
        <v>20399.643</v>
      </c>
      <c r="P418" s="32">
        <f t="shared" si="35"/>
        <v>241040.943</v>
      </c>
      <c r="Q418" s="32">
        <v>171</v>
      </c>
      <c r="R418" s="32">
        <v>15.81</v>
      </c>
      <c r="S418" s="31"/>
      <c r="T418" s="32"/>
      <c r="U418" s="14" t="s">
        <v>41</v>
      </c>
      <c r="V418" s="14" t="s">
        <v>270</v>
      </c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</row>
    <row r="419" spans="3:46" s="7" customFormat="1" ht="37.5">
      <c r="C419" s="21" t="s">
        <v>269</v>
      </c>
      <c r="D419" s="71">
        <v>35</v>
      </c>
      <c r="E419" s="16">
        <v>29</v>
      </c>
      <c r="F419" s="68" t="s">
        <v>352</v>
      </c>
      <c r="G419" s="16">
        <v>1972</v>
      </c>
      <c r="H419" s="16" t="s">
        <v>37</v>
      </c>
      <c r="I419" s="16" t="s">
        <v>38</v>
      </c>
      <c r="J419" s="16">
        <v>2</v>
      </c>
      <c r="K419" s="21">
        <v>1726.2</v>
      </c>
      <c r="L419" s="21">
        <v>672.4</v>
      </c>
      <c r="M419" s="69" t="s">
        <v>46</v>
      </c>
      <c r="N419" s="341">
        <f t="shared" si="36"/>
        <v>387134.87400000001</v>
      </c>
      <c r="O419" s="342">
        <f t="shared" si="37"/>
        <v>38252.592000000004</v>
      </c>
      <c r="P419" s="342">
        <f t="shared" si="35"/>
        <v>425387.46600000001</v>
      </c>
      <c r="Q419" s="342">
        <v>224.27</v>
      </c>
      <c r="R419" s="342">
        <v>22.16</v>
      </c>
      <c r="S419" s="31"/>
      <c r="T419" s="32"/>
      <c r="U419" s="14" t="s">
        <v>41</v>
      </c>
      <c r="V419" s="14" t="s">
        <v>270</v>
      </c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</row>
    <row r="420" spans="3:46" s="7" customFormat="1" ht="37.5">
      <c r="C420" s="21" t="s">
        <v>269</v>
      </c>
      <c r="D420" s="71">
        <v>36</v>
      </c>
      <c r="E420" s="16">
        <v>30</v>
      </c>
      <c r="F420" s="68" t="s">
        <v>353</v>
      </c>
      <c r="G420" s="16">
        <v>1980</v>
      </c>
      <c r="H420" s="16" t="s">
        <v>37</v>
      </c>
      <c r="I420" s="16" t="s">
        <v>38</v>
      </c>
      <c r="J420" s="16">
        <v>2</v>
      </c>
      <c r="K420" s="21">
        <v>2293.3200000000002</v>
      </c>
      <c r="L420" s="21">
        <v>921.2</v>
      </c>
      <c r="M420" s="69" t="s">
        <v>49</v>
      </c>
      <c r="N420" s="341">
        <f t="shared" si="36"/>
        <v>1019931.1368000001</v>
      </c>
      <c r="O420" s="32">
        <f t="shared" si="37"/>
        <v>42793.351200000005</v>
      </c>
      <c r="P420" s="342">
        <f t="shared" si="35"/>
        <v>1062724.4880000001</v>
      </c>
      <c r="Q420" s="342">
        <v>444.74</v>
      </c>
      <c r="R420" s="32">
        <v>18.66</v>
      </c>
      <c r="S420" s="32"/>
      <c r="T420" s="32"/>
      <c r="U420" s="14" t="s">
        <v>41</v>
      </c>
      <c r="V420" s="14" t="s">
        <v>270</v>
      </c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</row>
    <row r="421" spans="3:46" s="7" customFormat="1" ht="37.5">
      <c r="C421" s="21" t="s">
        <v>269</v>
      </c>
      <c r="D421" s="71">
        <v>37</v>
      </c>
      <c r="E421" s="16">
        <v>31</v>
      </c>
      <c r="F421" s="68" t="s">
        <v>354</v>
      </c>
      <c r="G421" s="16">
        <v>1982</v>
      </c>
      <c r="H421" s="16" t="s">
        <v>37</v>
      </c>
      <c r="I421" s="16" t="s">
        <v>38</v>
      </c>
      <c r="J421" s="16">
        <v>2</v>
      </c>
      <c r="K421" s="21">
        <v>2250.1</v>
      </c>
      <c r="L421" s="21">
        <v>885.4</v>
      </c>
      <c r="M421" s="69" t="s">
        <v>46</v>
      </c>
      <c r="N421" s="341">
        <f t="shared" si="36"/>
        <v>504629.92700000003</v>
      </c>
      <c r="O421" s="342">
        <f t="shared" si="37"/>
        <v>49862.216</v>
      </c>
      <c r="P421" s="342">
        <f t="shared" si="35"/>
        <v>554492.14300000004</v>
      </c>
      <c r="Q421" s="342">
        <v>224.27</v>
      </c>
      <c r="R421" s="342">
        <v>22.16</v>
      </c>
      <c r="S421" s="31"/>
      <c r="T421" s="32"/>
      <c r="U421" s="14" t="s">
        <v>41</v>
      </c>
      <c r="V421" s="14" t="s">
        <v>270</v>
      </c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</row>
    <row r="422" spans="3:46" s="7" customFormat="1" ht="37.5">
      <c r="C422" s="21" t="s">
        <v>269</v>
      </c>
      <c r="D422" s="71">
        <v>38</v>
      </c>
      <c r="E422" s="16">
        <v>32</v>
      </c>
      <c r="F422" s="68" t="s">
        <v>355</v>
      </c>
      <c r="G422" s="16">
        <v>1982</v>
      </c>
      <c r="H422" s="16" t="s">
        <v>37</v>
      </c>
      <c r="I422" s="16" t="s">
        <v>38</v>
      </c>
      <c r="J422" s="16">
        <v>2</v>
      </c>
      <c r="K422" s="21">
        <v>2138.1</v>
      </c>
      <c r="L422" s="21">
        <v>879</v>
      </c>
      <c r="M422" s="69" t="s">
        <v>46</v>
      </c>
      <c r="N422" s="341">
        <f t="shared" si="36"/>
        <v>479511.68699999998</v>
      </c>
      <c r="O422" s="342">
        <f t="shared" si="37"/>
        <v>47380.295999999995</v>
      </c>
      <c r="P422" s="342">
        <f t="shared" si="35"/>
        <v>526891.98300000001</v>
      </c>
      <c r="Q422" s="342">
        <v>224.27</v>
      </c>
      <c r="R422" s="342">
        <v>22.16</v>
      </c>
      <c r="S422" s="31"/>
      <c r="T422" s="32"/>
      <c r="U422" s="14" t="s">
        <v>41</v>
      </c>
      <c r="V422" s="14" t="s">
        <v>270</v>
      </c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</row>
    <row r="423" spans="3:46" s="7" customFormat="1" ht="37.5">
      <c r="C423" s="21" t="s">
        <v>269</v>
      </c>
      <c r="D423" s="71">
        <v>39</v>
      </c>
      <c r="E423" s="16">
        <v>33</v>
      </c>
      <c r="F423" s="68" t="s">
        <v>356</v>
      </c>
      <c r="G423" s="16">
        <v>1986</v>
      </c>
      <c r="H423" s="16" t="s">
        <v>37</v>
      </c>
      <c r="I423" s="16" t="s">
        <v>38</v>
      </c>
      <c r="J423" s="16">
        <v>2</v>
      </c>
      <c r="K423" s="21">
        <v>2149.8000000000002</v>
      </c>
      <c r="L423" s="21">
        <v>913.1</v>
      </c>
      <c r="M423" s="69" t="s">
        <v>46</v>
      </c>
      <c r="N423" s="341">
        <f t="shared" si="36"/>
        <v>482135.64600000007</v>
      </c>
      <c r="O423" s="342">
        <f t="shared" si="37"/>
        <v>47639.568000000007</v>
      </c>
      <c r="P423" s="342">
        <f t="shared" si="35"/>
        <v>529775.21400000004</v>
      </c>
      <c r="Q423" s="342">
        <v>224.27</v>
      </c>
      <c r="R423" s="342">
        <v>22.16</v>
      </c>
      <c r="S423" s="31"/>
      <c r="T423" s="32"/>
      <c r="U423" s="14" t="s">
        <v>41</v>
      </c>
      <c r="V423" s="14" t="s">
        <v>270</v>
      </c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</row>
    <row r="424" spans="3:46" s="7" customFormat="1" ht="37.5">
      <c r="C424" s="21" t="s">
        <v>269</v>
      </c>
      <c r="D424" s="71">
        <v>40</v>
      </c>
      <c r="E424" s="16">
        <v>34</v>
      </c>
      <c r="F424" s="68" t="s">
        <v>357</v>
      </c>
      <c r="G424" s="16">
        <v>1976</v>
      </c>
      <c r="H424" s="16" t="s">
        <v>37</v>
      </c>
      <c r="I424" s="16" t="s">
        <v>38</v>
      </c>
      <c r="J424" s="16">
        <v>2</v>
      </c>
      <c r="K424" s="21">
        <v>1271.7</v>
      </c>
      <c r="L424" s="21">
        <v>710.5</v>
      </c>
      <c r="M424" s="69" t="s">
        <v>49</v>
      </c>
      <c r="N424" s="341">
        <f t="shared" si="36"/>
        <v>565575.85800000001</v>
      </c>
      <c r="O424" s="32">
        <f t="shared" si="37"/>
        <v>23729.922000000002</v>
      </c>
      <c r="P424" s="342">
        <f t="shared" si="35"/>
        <v>589305.78</v>
      </c>
      <c r="Q424" s="342">
        <v>444.74</v>
      </c>
      <c r="R424" s="32">
        <v>18.66</v>
      </c>
      <c r="S424" s="32"/>
      <c r="T424" s="32"/>
      <c r="U424" s="14" t="s">
        <v>41</v>
      </c>
      <c r="V424" s="14" t="s">
        <v>270</v>
      </c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</row>
    <row r="425" spans="3:46" s="7" customFormat="1" ht="56.25">
      <c r="C425" s="21"/>
      <c r="D425" s="71">
        <v>41</v>
      </c>
      <c r="E425" s="16"/>
      <c r="F425" s="68"/>
      <c r="G425" s="16"/>
      <c r="H425" s="16"/>
      <c r="I425" s="16"/>
      <c r="J425" s="16"/>
      <c r="K425" s="21"/>
      <c r="L425" s="21"/>
      <c r="M425" s="69" t="s">
        <v>39</v>
      </c>
      <c r="N425" s="341">
        <f>K424*Q425</f>
        <v>105309.47700000001</v>
      </c>
      <c r="O425" s="342">
        <f>K424*R425</f>
        <v>25828.226999999999</v>
      </c>
      <c r="P425" s="342">
        <f t="shared" si="35"/>
        <v>131137.70400000003</v>
      </c>
      <c r="Q425" s="342">
        <v>82.81</v>
      </c>
      <c r="R425" s="342">
        <v>20.309999999999999</v>
      </c>
      <c r="S425" s="31"/>
      <c r="T425" s="32"/>
      <c r="U425" s="14" t="s">
        <v>41</v>
      </c>
      <c r="V425" s="14" t="s">
        <v>270</v>
      </c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</row>
    <row r="426" spans="3:46" s="7" customFormat="1" ht="37.5">
      <c r="C426" s="21" t="s">
        <v>331</v>
      </c>
      <c r="D426" s="71">
        <v>42</v>
      </c>
      <c r="E426" s="16">
        <v>35</v>
      </c>
      <c r="F426" s="68" t="s">
        <v>91</v>
      </c>
      <c r="G426" s="16">
        <v>1980</v>
      </c>
      <c r="H426" s="16" t="s">
        <v>37</v>
      </c>
      <c r="I426" s="16" t="s">
        <v>38</v>
      </c>
      <c r="J426" s="16">
        <v>2</v>
      </c>
      <c r="K426" s="21">
        <v>1647.7</v>
      </c>
      <c r="L426" s="21">
        <v>944.8</v>
      </c>
      <c r="M426" s="69" t="s">
        <v>234</v>
      </c>
      <c r="N426" s="341">
        <f>K426*Q426</f>
        <v>2980112.6050000004</v>
      </c>
      <c r="O426" s="342">
        <f>K426*R426</f>
        <v>80984.455000000002</v>
      </c>
      <c r="P426" s="342">
        <f t="shared" si="35"/>
        <v>3061097.0600000005</v>
      </c>
      <c r="Q426" s="342">
        <v>1808.65</v>
      </c>
      <c r="R426" s="342">
        <v>49.15</v>
      </c>
      <c r="S426" s="31"/>
      <c r="T426" s="32"/>
      <c r="U426" s="14" t="s">
        <v>41</v>
      </c>
      <c r="V426" s="14" t="s">
        <v>270</v>
      </c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</row>
    <row r="427" spans="3:46" s="7" customFormat="1" ht="37.5">
      <c r="C427" s="21" t="s">
        <v>331</v>
      </c>
      <c r="D427" s="71">
        <v>43</v>
      </c>
      <c r="E427" s="16">
        <v>36</v>
      </c>
      <c r="F427" s="68" t="s">
        <v>92</v>
      </c>
      <c r="G427" s="16">
        <v>1980</v>
      </c>
      <c r="H427" s="16" t="s">
        <v>37</v>
      </c>
      <c r="I427" s="16" t="s">
        <v>38</v>
      </c>
      <c r="J427" s="16">
        <v>2</v>
      </c>
      <c r="K427" s="21">
        <v>1647.7</v>
      </c>
      <c r="L427" s="21">
        <v>944.8</v>
      </c>
      <c r="M427" s="69" t="s">
        <v>234</v>
      </c>
      <c r="N427" s="341">
        <f>K427*Q427</f>
        <v>2980112.6050000004</v>
      </c>
      <c r="O427" s="342">
        <f>K427*R427</f>
        <v>80984.455000000002</v>
      </c>
      <c r="P427" s="342">
        <f t="shared" si="35"/>
        <v>3061097.0600000005</v>
      </c>
      <c r="Q427" s="342">
        <v>1808.65</v>
      </c>
      <c r="R427" s="342">
        <v>49.15</v>
      </c>
      <c r="S427" s="31"/>
      <c r="T427" s="32"/>
      <c r="U427" s="14" t="s">
        <v>41</v>
      </c>
      <c r="V427" s="14" t="s">
        <v>270</v>
      </c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</row>
    <row r="428" spans="3:46" s="7" customFormat="1" ht="37.5">
      <c r="C428" s="21" t="s">
        <v>331</v>
      </c>
      <c r="D428" s="71">
        <v>44</v>
      </c>
      <c r="E428" s="16">
        <v>37</v>
      </c>
      <c r="F428" s="68" t="s">
        <v>90</v>
      </c>
      <c r="G428" s="16">
        <v>1980</v>
      </c>
      <c r="H428" s="16" t="s">
        <v>37</v>
      </c>
      <c r="I428" s="16" t="s">
        <v>38</v>
      </c>
      <c r="J428" s="16">
        <v>2</v>
      </c>
      <c r="K428" s="21">
        <v>1647.7</v>
      </c>
      <c r="L428" s="21">
        <v>944.8</v>
      </c>
      <c r="M428" s="69" t="s">
        <v>234</v>
      </c>
      <c r="N428" s="341">
        <f>K428*Q428</f>
        <v>2980112.6050000004</v>
      </c>
      <c r="O428" s="342">
        <f>K428*R428</f>
        <v>80984.455000000002</v>
      </c>
      <c r="P428" s="342">
        <f t="shared" si="35"/>
        <v>3061097.0600000005</v>
      </c>
      <c r="Q428" s="342">
        <v>1808.65</v>
      </c>
      <c r="R428" s="342">
        <v>49.15</v>
      </c>
      <c r="S428" s="31"/>
      <c r="T428" s="32"/>
      <c r="U428" s="14" t="s">
        <v>41</v>
      </c>
      <c r="V428" s="14" t="s">
        <v>270</v>
      </c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</row>
    <row r="429" spans="3:46" s="72" customFormat="1">
      <c r="C429" s="27"/>
      <c r="D429" s="71"/>
      <c r="E429" s="16"/>
      <c r="F429" s="65" t="s">
        <v>111</v>
      </c>
      <c r="G429" s="33"/>
      <c r="H429" s="33"/>
      <c r="I429" s="33"/>
      <c r="J429" s="33"/>
      <c r="K429" s="27">
        <f>SUM(K430:K441)</f>
        <v>10180.4</v>
      </c>
      <c r="L429" s="27"/>
      <c r="M429" s="28"/>
      <c r="N429" s="27">
        <f>SUM(N430:N441)</f>
        <v>10363744.096999999</v>
      </c>
      <c r="O429" s="31">
        <f>SUM(O430:O441)</f>
        <v>422574.70699999994</v>
      </c>
      <c r="P429" s="31">
        <f>SUM(P430:P441)</f>
        <v>10786318.803999998</v>
      </c>
      <c r="Q429" s="31"/>
      <c r="R429" s="32"/>
      <c r="S429" s="31"/>
      <c r="T429" s="31"/>
      <c r="U429" s="31"/>
      <c r="V429" s="49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</row>
    <row r="430" spans="3:46" s="7" customFormat="1" ht="37.5">
      <c r="C430" s="21" t="s">
        <v>269</v>
      </c>
      <c r="D430" s="71">
        <v>1</v>
      </c>
      <c r="E430" s="16">
        <v>1</v>
      </c>
      <c r="F430" s="68" t="s">
        <v>358</v>
      </c>
      <c r="G430" s="16">
        <v>1970</v>
      </c>
      <c r="H430" s="16" t="s">
        <v>37</v>
      </c>
      <c r="I430" s="16" t="s">
        <v>38</v>
      </c>
      <c r="J430" s="16">
        <v>2</v>
      </c>
      <c r="K430" s="21">
        <v>1840.9</v>
      </c>
      <c r="L430" s="21">
        <v>738.1</v>
      </c>
      <c r="M430" s="69" t="s">
        <v>46</v>
      </c>
      <c r="N430" s="341">
        <f>K430*Q430</f>
        <v>412858.64300000004</v>
      </c>
      <c r="O430" s="342">
        <f>K430*R430</f>
        <v>40794.344000000005</v>
      </c>
      <c r="P430" s="342">
        <f t="shared" ref="P430:P441" si="38">N430+O430</f>
        <v>453652.98700000002</v>
      </c>
      <c r="Q430" s="342">
        <v>224.27</v>
      </c>
      <c r="R430" s="342">
        <v>22.16</v>
      </c>
      <c r="S430" s="31"/>
      <c r="T430" s="32"/>
      <c r="U430" s="14" t="s">
        <v>41</v>
      </c>
      <c r="V430" s="14" t="s">
        <v>270</v>
      </c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</row>
    <row r="431" spans="3:46" s="7" customFormat="1" ht="37.5">
      <c r="C431" s="21" t="s">
        <v>323</v>
      </c>
      <c r="D431" s="71">
        <v>2</v>
      </c>
      <c r="E431" s="16">
        <v>2</v>
      </c>
      <c r="F431" s="68" t="s">
        <v>359</v>
      </c>
      <c r="G431" s="16">
        <v>1972</v>
      </c>
      <c r="H431" s="16" t="s">
        <v>37</v>
      </c>
      <c r="I431" s="16" t="s">
        <v>67</v>
      </c>
      <c r="J431" s="16">
        <v>2</v>
      </c>
      <c r="K431" s="21">
        <v>694.8</v>
      </c>
      <c r="L431" s="21">
        <v>389.4</v>
      </c>
      <c r="M431" s="69" t="s">
        <v>46</v>
      </c>
      <c r="N431" s="341">
        <f>K431*Q431</f>
        <v>168051.27599999998</v>
      </c>
      <c r="O431" s="342">
        <f>K431*R431</f>
        <v>20503.547999999999</v>
      </c>
      <c r="P431" s="342">
        <f t="shared" si="38"/>
        <v>188554.82399999999</v>
      </c>
      <c r="Q431" s="342">
        <v>241.87</v>
      </c>
      <c r="R431" s="342">
        <v>29.51</v>
      </c>
      <c r="S431" s="31"/>
      <c r="T431" s="32"/>
      <c r="U431" s="14" t="s">
        <v>41</v>
      </c>
      <c r="V431" s="14" t="s">
        <v>270</v>
      </c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</row>
    <row r="432" spans="3:46" s="7" customFormat="1" ht="37.5">
      <c r="C432" s="21" t="s">
        <v>323</v>
      </c>
      <c r="D432" s="71">
        <v>3</v>
      </c>
      <c r="E432" s="16">
        <v>3</v>
      </c>
      <c r="F432" s="68" t="s">
        <v>360</v>
      </c>
      <c r="G432" s="16">
        <v>1973</v>
      </c>
      <c r="H432" s="16" t="s">
        <v>37</v>
      </c>
      <c r="I432" s="16" t="s">
        <v>67</v>
      </c>
      <c r="J432" s="16">
        <v>2</v>
      </c>
      <c r="K432" s="21">
        <v>899.4</v>
      </c>
      <c r="L432" s="21">
        <v>497.2</v>
      </c>
      <c r="M432" s="69" t="s">
        <v>46</v>
      </c>
      <c r="N432" s="341">
        <f>K432*Q432</f>
        <v>217537.878</v>
      </c>
      <c r="O432" s="342">
        <f>K432*R432</f>
        <v>26541.294000000002</v>
      </c>
      <c r="P432" s="342">
        <f t="shared" si="38"/>
        <v>244079.17199999999</v>
      </c>
      <c r="Q432" s="342">
        <v>241.87</v>
      </c>
      <c r="R432" s="342">
        <v>29.51</v>
      </c>
      <c r="S432" s="31"/>
      <c r="T432" s="32"/>
      <c r="U432" s="14" t="s">
        <v>41</v>
      </c>
      <c r="V432" s="14" t="s">
        <v>270</v>
      </c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</row>
    <row r="433" spans="3:46" s="7" customFormat="1">
      <c r="C433" s="21"/>
      <c r="D433" s="71">
        <v>4</v>
      </c>
      <c r="E433" s="16"/>
      <c r="F433" s="68"/>
      <c r="G433" s="16"/>
      <c r="H433" s="16"/>
      <c r="I433" s="16"/>
      <c r="J433" s="16"/>
      <c r="K433" s="21"/>
      <c r="L433" s="21"/>
      <c r="M433" s="69" t="s">
        <v>234</v>
      </c>
      <c r="N433" s="21">
        <f>K432*Q433</f>
        <v>1349100</v>
      </c>
      <c r="O433" s="32">
        <f>K432*R433</f>
        <v>36173.867999999995</v>
      </c>
      <c r="P433" s="32">
        <f t="shared" si="38"/>
        <v>1385273.868</v>
      </c>
      <c r="Q433" s="32">
        <v>1500</v>
      </c>
      <c r="R433" s="32">
        <v>40.22</v>
      </c>
      <c r="S433" s="31"/>
      <c r="T433" s="32"/>
      <c r="U433" s="14" t="s">
        <v>41</v>
      </c>
      <c r="V433" s="14" t="s">
        <v>270</v>
      </c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</row>
    <row r="434" spans="3:46" s="7" customFormat="1" ht="37.5">
      <c r="C434" s="21" t="s">
        <v>285</v>
      </c>
      <c r="D434" s="71">
        <v>5</v>
      </c>
      <c r="E434" s="16">
        <v>4</v>
      </c>
      <c r="F434" s="68" t="s">
        <v>361</v>
      </c>
      <c r="G434" s="16">
        <v>1973</v>
      </c>
      <c r="H434" s="16" t="s">
        <v>37</v>
      </c>
      <c r="I434" s="16" t="s">
        <v>38</v>
      </c>
      <c r="J434" s="16">
        <v>2</v>
      </c>
      <c r="K434" s="21">
        <v>1568.1</v>
      </c>
      <c r="L434" s="21">
        <v>862</v>
      </c>
      <c r="M434" s="69" t="s">
        <v>46</v>
      </c>
      <c r="N434" s="21">
        <f>K434*Q434</f>
        <v>268145.09999999998</v>
      </c>
      <c r="O434" s="32">
        <f>K434*R434</f>
        <v>24791.661</v>
      </c>
      <c r="P434" s="32">
        <f t="shared" si="38"/>
        <v>292936.761</v>
      </c>
      <c r="Q434" s="32">
        <v>171</v>
      </c>
      <c r="R434" s="32">
        <v>15.81</v>
      </c>
      <c r="S434" s="31"/>
      <c r="T434" s="32"/>
      <c r="U434" s="14" t="s">
        <v>41</v>
      </c>
      <c r="V434" s="14" t="s">
        <v>270</v>
      </c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</row>
    <row r="435" spans="3:46" s="7" customFormat="1">
      <c r="C435" s="21"/>
      <c r="D435" s="71">
        <v>6</v>
      </c>
      <c r="E435" s="16"/>
      <c r="F435" s="68"/>
      <c r="G435" s="16"/>
      <c r="H435" s="16"/>
      <c r="I435" s="16"/>
      <c r="J435" s="16"/>
      <c r="K435" s="21"/>
      <c r="L435" s="21"/>
      <c r="M435" s="69" t="s">
        <v>234</v>
      </c>
      <c r="N435" s="21">
        <f>K434*Q435</f>
        <v>2352150</v>
      </c>
      <c r="O435" s="32">
        <f>K434*R435</f>
        <v>63915.755999999994</v>
      </c>
      <c r="P435" s="32">
        <f t="shared" si="38"/>
        <v>2416065.7560000001</v>
      </c>
      <c r="Q435" s="32">
        <v>1500</v>
      </c>
      <c r="R435" s="32">
        <v>40.76</v>
      </c>
      <c r="S435" s="31"/>
      <c r="T435" s="32"/>
      <c r="U435" s="14" t="s">
        <v>41</v>
      </c>
      <c r="V435" s="14" t="s">
        <v>270</v>
      </c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</row>
    <row r="436" spans="3:46" ht="37.5">
      <c r="C436" s="14" t="s">
        <v>285</v>
      </c>
      <c r="D436" s="71">
        <v>7</v>
      </c>
      <c r="E436" s="16">
        <v>5</v>
      </c>
      <c r="F436" s="68" t="s">
        <v>362</v>
      </c>
      <c r="G436" s="16">
        <v>1973</v>
      </c>
      <c r="H436" s="16" t="s">
        <v>37</v>
      </c>
      <c r="I436" s="16" t="s">
        <v>38</v>
      </c>
      <c r="J436" s="16">
        <v>2</v>
      </c>
      <c r="K436" s="21">
        <v>1572.3</v>
      </c>
      <c r="L436" s="21">
        <v>866.2</v>
      </c>
      <c r="M436" s="69" t="s">
        <v>46</v>
      </c>
      <c r="N436" s="21">
        <f>K436*Q436</f>
        <v>268863.3</v>
      </c>
      <c r="O436" s="32">
        <f>K436*R436</f>
        <v>24858.062999999998</v>
      </c>
      <c r="P436" s="32">
        <f t="shared" si="38"/>
        <v>293721.36300000001</v>
      </c>
      <c r="Q436" s="32">
        <v>171</v>
      </c>
      <c r="R436" s="32">
        <v>15.81</v>
      </c>
      <c r="S436" s="31"/>
      <c r="T436" s="32"/>
      <c r="U436" s="14" t="s">
        <v>41</v>
      </c>
      <c r="V436" s="14" t="s">
        <v>270</v>
      </c>
    </row>
    <row r="437" spans="3:46">
      <c r="C437" s="14"/>
      <c r="D437" s="71">
        <v>8</v>
      </c>
      <c r="E437" s="16"/>
      <c r="F437" s="68"/>
      <c r="G437" s="16"/>
      <c r="H437" s="16"/>
      <c r="I437" s="16"/>
      <c r="J437" s="16"/>
      <c r="K437" s="21"/>
      <c r="L437" s="21"/>
      <c r="M437" s="69" t="s">
        <v>234</v>
      </c>
      <c r="N437" s="21">
        <f>K436*Q437</f>
        <v>2358450</v>
      </c>
      <c r="O437" s="32">
        <f>K436*R437</f>
        <v>64086.947999999997</v>
      </c>
      <c r="P437" s="32">
        <f t="shared" si="38"/>
        <v>2422536.9479999999</v>
      </c>
      <c r="Q437" s="32">
        <v>1500</v>
      </c>
      <c r="R437" s="32">
        <v>40.76</v>
      </c>
      <c r="S437" s="32"/>
      <c r="T437" s="32"/>
      <c r="U437" s="14" t="s">
        <v>41</v>
      </c>
      <c r="V437" s="14" t="s">
        <v>270</v>
      </c>
    </row>
    <row r="438" spans="3:46" ht="37.5">
      <c r="C438" s="14" t="s">
        <v>285</v>
      </c>
      <c r="D438" s="71">
        <v>9</v>
      </c>
      <c r="E438" s="16">
        <v>6</v>
      </c>
      <c r="F438" s="68" t="s">
        <v>363</v>
      </c>
      <c r="G438" s="16">
        <v>1975</v>
      </c>
      <c r="H438" s="16" t="s">
        <v>37</v>
      </c>
      <c r="I438" s="16" t="s">
        <v>38</v>
      </c>
      <c r="J438" s="16">
        <v>2</v>
      </c>
      <c r="K438" s="21">
        <v>1018.4</v>
      </c>
      <c r="L438" s="21">
        <v>568.4</v>
      </c>
      <c r="M438" s="69" t="s">
        <v>46</v>
      </c>
      <c r="N438" s="21">
        <f>K438*Q438</f>
        <v>174146.4</v>
      </c>
      <c r="O438" s="32">
        <f>K438*R438</f>
        <v>16100.904</v>
      </c>
      <c r="P438" s="32">
        <f t="shared" si="38"/>
        <v>190247.304</v>
      </c>
      <c r="Q438" s="32">
        <v>171</v>
      </c>
      <c r="R438" s="32">
        <v>15.81</v>
      </c>
      <c r="S438" s="31"/>
      <c r="T438" s="32"/>
      <c r="U438" s="14" t="s">
        <v>41</v>
      </c>
      <c r="V438" s="14" t="s">
        <v>270</v>
      </c>
    </row>
    <row r="439" spans="3:46" ht="37.5">
      <c r="C439" s="14" t="s">
        <v>285</v>
      </c>
      <c r="D439" s="71">
        <v>10</v>
      </c>
      <c r="E439" s="16">
        <v>7</v>
      </c>
      <c r="F439" s="68" t="s">
        <v>364</v>
      </c>
      <c r="G439" s="16">
        <v>1975</v>
      </c>
      <c r="H439" s="16" t="s">
        <v>37</v>
      </c>
      <c r="I439" s="16" t="s">
        <v>38</v>
      </c>
      <c r="J439" s="16">
        <v>2</v>
      </c>
      <c r="K439" s="21">
        <v>1018.4</v>
      </c>
      <c r="L439" s="21">
        <v>568.4</v>
      </c>
      <c r="M439" s="69" t="s">
        <v>46</v>
      </c>
      <c r="N439" s="21">
        <f>K439*Q439</f>
        <v>174146.4</v>
      </c>
      <c r="O439" s="32">
        <f>K439*R439</f>
        <v>16100.904</v>
      </c>
      <c r="P439" s="32">
        <f t="shared" si="38"/>
        <v>190247.304</v>
      </c>
      <c r="Q439" s="32">
        <v>171</v>
      </c>
      <c r="R439" s="32">
        <v>15.81</v>
      </c>
      <c r="S439" s="31"/>
      <c r="T439" s="32"/>
      <c r="U439" s="14" t="s">
        <v>41</v>
      </c>
      <c r="V439" s="14" t="s">
        <v>270</v>
      </c>
    </row>
    <row r="440" spans="3:46" ht="37.5">
      <c r="C440" s="14" t="s">
        <v>285</v>
      </c>
      <c r="D440" s="71">
        <v>11</v>
      </c>
      <c r="E440" s="16">
        <v>8</v>
      </c>
      <c r="F440" s="68" t="s">
        <v>365</v>
      </c>
      <c r="G440" s="16">
        <v>1974</v>
      </c>
      <c r="H440" s="16" t="s">
        <v>37</v>
      </c>
      <c r="I440" s="16" t="s">
        <v>38</v>
      </c>
      <c r="J440" s="16">
        <v>2</v>
      </c>
      <c r="K440" s="21">
        <v>1568.1</v>
      </c>
      <c r="L440" s="21">
        <v>862</v>
      </c>
      <c r="M440" s="69" t="s">
        <v>46</v>
      </c>
      <c r="N440" s="21">
        <f>K440*Q440</f>
        <v>268145.09999999998</v>
      </c>
      <c r="O440" s="32">
        <f>K440*R440</f>
        <v>24791.661</v>
      </c>
      <c r="P440" s="32">
        <f t="shared" si="38"/>
        <v>292936.761</v>
      </c>
      <c r="Q440" s="32">
        <v>171</v>
      </c>
      <c r="R440" s="32">
        <v>15.81</v>
      </c>
      <c r="S440" s="32"/>
      <c r="T440" s="32"/>
      <c r="U440" s="14" t="s">
        <v>41</v>
      </c>
      <c r="V440" s="14" t="s">
        <v>270</v>
      </c>
    </row>
    <row r="441" spans="3:46">
      <c r="C441" s="14"/>
      <c r="D441" s="71">
        <v>12</v>
      </c>
      <c r="E441" s="16"/>
      <c r="F441" s="68"/>
      <c r="G441" s="16"/>
      <c r="H441" s="16"/>
      <c r="I441" s="16"/>
      <c r="J441" s="16"/>
      <c r="K441" s="21"/>
      <c r="L441" s="21"/>
      <c r="M441" s="69" t="s">
        <v>234</v>
      </c>
      <c r="N441" s="21">
        <f>K440*Q441</f>
        <v>2352150</v>
      </c>
      <c r="O441" s="32">
        <f>K440*R441</f>
        <v>63915.755999999994</v>
      </c>
      <c r="P441" s="32">
        <f t="shared" si="38"/>
        <v>2416065.7560000001</v>
      </c>
      <c r="Q441" s="32">
        <v>1500</v>
      </c>
      <c r="R441" s="32">
        <v>40.76</v>
      </c>
      <c r="S441" s="31"/>
      <c r="T441" s="32"/>
      <c r="U441" s="14" t="s">
        <v>41</v>
      </c>
      <c r="V441" s="14" t="s">
        <v>270</v>
      </c>
    </row>
    <row r="442" spans="3:46" s="67" customFormat="1">
      <c r="C442" s="24"/>
      <c r="D442" s="15"/>
      <c r="E442" s="16"/>
      <c r="F442" s="65" t="s">
        <v>113</v>
      </c>
      <c r="G442" s="33"/>
      <c r="H442" s="33"/>
      <c r="I442" s="33"/>
      <c r="J442" s="33"/>
      <c r="K442" s="27">
        <f>SUM(K443:K453)</f>
        <v>10470.84</v>
      </c>
      <c r="L442" s="27"/>
      <c r="M442" s="28"/>
      <c r="N442" s="27">
        <f>SUM(N443:N453)</f>
        <v>4670071.6938000005</v>
      </c>
      <c r="O442" s="31">
        <f>SUM(O443:O453)</f>
        <v>389029.53339999996</v>
      </c>
      <c r="P442" s="31">
        <f>SUM(P443:P453)</f>
        <v>5059101.2271999996</v>
      </c>
      <c r="Q442" s="31"/>
      <c r="R442" s="32"/>
      <c r="S442" s="31"/>
      <c r="T442" s="31"/>
      <c r="U442" s="31"/>
      <c r="V442" s="49"/>
    </row>
    <row r="443" spans="3:46" ht="37.5">
      <c r="C443" s="14" t="s">
        <v>269</v>
      </c>
      <c r="D443" s="15">
        <v>1</v>
      </c>
      <c r="E443" s="16">
        <v>1</v>
      </c>
      <c r="F443" s="68" t="s">
        <v>366</v>
      </c>
      <c r="G443" s="16">
        <v>1983</v>
      </c>
      <c r="H443" s="16" t="s">
        <v>37</v>
      </c>
      <c r="I443" s="16" t="s">
        <v>38</v>
      </c>
      <c r="J443" s="16">
        <v>2</v>
      </c>
      <c r="K443" s="21">
        <v>1770</v>
      </c>
      <c r="L443" s="21">
        <v>426.9</v>
      </c>
      <c r="M443" s="69" t="s">
        <v>46</v>
      </c>
      <c r="N443" s="341">
        <f>K443*Q443</f>
        <v>396957.9</v>
      </c>
      <c r="O443" s="342">
        <f>K443*R443</f>
        <v>39223.199999999997</v>
      </c>
      <c r="P443" s="342">
        <f t="shared" ref="P443:P453" si="39">N443+O443</f>
        <v>436181.10000000003</v>
      </c>
      <c r="Q443" s="342">
        <v>224.27</v>
      </c>
      <c r="R443" s="342">
        <v>22.16</v>
      </c>
      <c r="S443" s="31"/>
      <c r="T443" s="32"/>
      <c r="U443" s="14" t="s">
        <v>41</v>
      </c>
      <c r="V443" s="14" t="s">
        <v>270</v>
      </c>
    </row>
    <row r="444" spans="3:46" ht="37.5">
      <c r="C444" s="14" t="s">
        <v>269</v>
      </c>
      <c r="D444" s="15">
        <v>2</v>
      </c>
      <c r="E444" s="16">
        <v>2</v>
      </c>
      <c r="F444" s="68" t="s">
        <v>114</v>
      </c>
      <c r="G444" s="16">
        <v>1980</v>
      </c>
      <c r="H444" s="16" t="s">
        <v>37</v>
      </c>
      <c r="I444" s="16" t="s">
        <v>38</v>
      </c>
      <c r="J444" s="16">
        <v>2</v>
      </c>
      <c r="K444" s="21">
        <v>1971.9499999999998</v>
      </c>
      <c r="L444" s="21">
        <v>832.3</v>
      </c>
      <c r="M444" s="69" t="s">
        <v>46</v>
      </c>
      <c r="N444" s="341">
        <f>K444*Q444</f>
        <v>442249.22649999999</v>
      </c>
      <c r="O444" s="342">
        <f>K444*R444</f>
        <v>43698.411999999997</v>
      </c>
      <c r="P444" s="342">
        <f t="shared" si="39"/>
        <v>485947.6385</v>
      </c>
      <c r="Q444" s="342">
        <v>224.27</v>
      </c>
      <c r="R444" s="342">
        <v>22.16</v>
      </c>
      <c r="S444" s="31"/>
      <c r="T444" s="32"/>
      <c r="U444" s="14" t="s">
        <v>41</v>
      </c>
      <c r="V444" s="14" t="s">
        <v>270</v>
      </c>
    </row>
    <row r="445" spans="3:46" ht="37.5">
      <c r="C445" s="14" t="s">
        <v>269</v>
      </c>
      <c r="D445" s="15">
        <v>3</v>
      </c>
      <c r="E445" s="16">
        <v>3</v>
      </c>
      <c r="F445" s="68" t="s">
        <v>367</v>
      </c>
      <c r="G445" s="16">
        <v>1980</v>
      </c>
      <c r="H445" s="16" t="s">
        <v>37</v>
      </c>
      <c r="I445" s="16" t="s">
        <v>38</v>
      </c>
      <c r="J445" s="16">
        <v>2</v>
      </c>
      <c r="K445" s="21">
        <v>2160.4</v>
      </c>
      <c r="L445" s="21">
        <v>849.9</v>
      </c>
      <c r="M445" s="69" t="s">
        <v>46</v>
      </c>
      <c r="N445" s="341">
        <f>K445*Q445</f>
        <v>484512.90800000005</v>
      </c>
      <c r="O445" s="342">
        <f>K445*R445</f>
        <v>47874.464</v>
      </c>
      <c r="P445" s="342">
        <f t="shared" si="39"/>
        <v>532387.37200000009</v>
      </c>
      <c r="Q445" s="342">
        <v>224.27</v>
      </c>
      <c r="R445" s="342">
        <v>22.16</v>
      </c>
      <c r="S445" s="31"/>
      <c r="T445" s="32"/>
      <c r="U445" s="14" t="s">
        <v>41</v>
      </c>
      <c r="V445" s="14" t="s">
        <v>270</v>
      </c>
    </row>
    <row r="446" spans="3:46" ht="37.5">
      <c r="C446" s="14"/>
      <c r="D446" s="15">
        <v>4</v>
      </c>
      <c r="E446" s="16"/>
      <c r="F446" s="68"/>
      <c r="G446" s="16"/>
      <c r="H446" s="16"/>
      <c r="I446" s="16"/>
      <c r="J446" s="16"/>
      <c r="K446" s="21"/>
      <c r="L446" s="21"/>
      <c r="M446" s="69" t="s">
        <v>49</v>
      </c>
      <c r="N446" s="342">
        <f>K445*Q446</f>
        <v>960816.29600000009</v>
      </c>
      <c r="O446" s="32">
        <f>K445*R446</f>
        <v>40313.063999999998</v>
      </c>
      <c r="P446" s="342">
        <f t="shared" si="39"/>
        <v>1001129.3600000001</v>
      </c>
      <c r="Q446" s="342">
        <v>444.74</v>
      </c>
      <c r="R446" s="32">
        <v>18.66</v>
      </c>
      <c r="S446" s="32"/>
      <c r="T446" s="32"/>
      <c r="U446" s="14" t="s">
        <v>41</v>
      </c>
      <c r="V446" s="14" t="s">
        <v>270</v>
      </c>
    </row>
    <row r="447" spans="3:46" ht="37.5">
      <c r="C447" s="14" t="s">
        <v>285</v>
      </c>
      <c r="D447" s="15">
        <v>5</v>
      </c>
      <c r="E447" s="16">
        <v>4</v>
      </c>
      <c r="F447" s="68" t="s">
        <v>368</v>
      </c>
      <c r="G447" s="16">
        <v>1992</v>
      </c>
      <c r="H447" s="16" t="s">
        <v>37</v>
      </c>
      <c r="I447" s="16" t="s">
        <v>67</v>
      </c>
      <c r="J447" s="16">
        <v>2</v>
      </c>
      <c r="K447" s="21">
        <v>1248.7</v>
      </c>
      <c r="L447" s="21">
        <v>743.5</v>
      </c>
      <c r="M447" s="69" t="s">
        <v>46</v>
      </c>
      <c r="N447" s="21">
        <f>K447*Q447</f>
        <v>213527.7</v>
      </c>
      <c r="O447" s="32">
        <f>K447*R447</f>
        <v>19741.947</v>
      </c>
      <c r="P447" s="32">
        <f t="shared" si="39"/>
        <v>233269.647</v>
      </c>
      <c r="Q447" s="32">
        <v>171</v>
      </c>
      <c r="R447" s="32">
        <v>15.81</v>
      </c>
      <c r="S447" s="31"/>
      <c r="T447" s="32"/>
      <c r="U447" s="14" t="s">
        <v>41</v>
      </c>
      <c r="V447" s="14" t="s">
        <v>270</v>
      </c>
    </row>
    <row r="448" spans="3:46" ht="37.5">
      <c r="C448" s="14" t="s">
        <v>269</v>
      </c>
      <c r="D448" s="15">
        <v>6</v>
      </c>
      <c r="E448" s="16">
        <v>5</v>
      </c>
      <c r="F448" s="68" t="s">
        <v>369</v>
      </c>
      <c r="G448" s="16">
        <v>1994</v>
      </c>
      <c r="H448" s="16" t="s">
        <v>37</v>
      </c>
      <c r="I448" s="16" t="s">
        <v>38</v>
      </c>
      <c r="J448" s="16">
        <v>2</v>
      </c>
      <c r="K448" s="21">
        <v>1503.29</v>
      </c>
      <c r="L448" s="21">
        <v>490.2</v>
      </c>
      <c r="M448" s="69" t="s">
        <v>46</v>
      </c>
      <c r="N448" s="341">
        <f>K448*Q448</f>
        <v>337142.84830000001</v>
      </c>
      <c r="O448" s="342">
        <f>K448*R448</f>
        <v>33312.9064</v>
      </c>
      <c r="P448" s="342">
        <f t="shared" si="39"/>
        <v>370455.75469999999</v>
      </c>
      <c r="Q448" s="342">
        <v>224.27</v>
      </c>
      <c r="R448" s="342">
        <v>22.16</v>
      </c>
      <c r="S448" s="31"/>
      <c r="T448" s="32"/>
      <c r="U448" s="14" t="s">
        <v>41</v>
      </c>
      <c r="V448" s="14" t="s">
        <v>270</v>
      </c>
    </row>
    <row r="449" spans="3:22" ht="37.5">
      <c r="C449" s="14" t="s">
        <v>269</v>
      </c>
      <c r="D449" s="15">
        <v>7</v>
      </c>
      <c r="E449" s="16">
        <v>6</v>
      </c>
      <c r="F449" s="68" t="s">
        <v>370</v>
      </c>
      <c r="G449" s="16">
        <v>1976</v>
      </c>
      <c r="H449" s="16" t="s">
        <v>37</v>
      </c>
      <c r="I449" s="16" t="s">
        <v>38</v>
      </c>
      <c r="J449" s="16">
        <v>2</v>
      </c>
      <c r="K449" s="21">
        <v>1816.5</v>
      </c>
      <c r="L449" s="21">
        <v>724.3</v>
      </c>
      <c r="M449" s="69" t="s">
        <v>46</v>
      </c>
      <c r="N449" s="341">
        <f>K449*Q449</f>
        <v>407386.45500000002</v>
      </c>
      <c r="O449" s="342">
        <f>K449*R449</f>
        <v>40253.64</v>
      </c>
      <c r="P449" s="342">
        <f t="shared" si="39"/>
        <v>447640.09500000003</v>
      </c>
      <c r="Q449" s="342">
        <v>224.27</v>
      </c>
      <c r="R449" s="342">
        <v>22.16</v>
      </c>
      <c r="S449" s="31"/>
      <c r="T449" s="32"/>
      <c r="U449" s="14" t="s">
        <v>41</v>
      </c>
      <c r="V449" s="14" t="s">
        <v>270</v>
      </c>
    </row>
    <row r="450" spans="3:22" ht="37.5">
      <c r="C450" s="14"/>
      <c r="D450" s="15">
        <v>8</v>
      </c>
      <c r="E450" s="16"/>
      <c r="F450" s="68"/>
      <c r="G450" s="16"/>
      <c r="H450" s="16"/>
      <c r="I450" s="16"/>
      <c r="J450" s="16"/>
      <c r="K450" s="21"/>
      <c r="L450" s="21"/>
      <c r="M450" s="69" t="s">
        <v>49</v>
      </c>
      <c r="N450" s="341">
        <f>K449*Q450</f>
        <v>807870.21</v>
      </c>
      <c r="O450" s="32">
        <f>K449*R450</f>
        <v>33895.89</v>
      </c>
      <c r="P450" s="342">
        <f t="shared" si="39"/>
        <v>841766.1</v>
      </c>
      <c r="Q450" s="342">
        <v>444.74</v>
      </c>
      <c r="R450" s="32">
        <v>18.66</v>
      </c>
      <c r="S450" s="31"/>
      <c r="T450" s="32"/>
      <c r="U450" s="14" t="s">
        <v>41</v>
      </c>
      <c r="V450" s="14" t="s">
        <v>270</v>
      </c>
    </row>
    <row r="451" spans="3:22" ht="56.25">
      <c r="C451" s="14"/>
      <c r="D451" s="15">
        <v>9</v>
      </c>
      <c r="E451" s="16"/>
      <c r="F451" s="68"/>
      <c r="G451" s="16"/>
      <c r="H451" s="16"/>
      <c r="I451" s="16"/>
      <c r="J451" s="16"/>
      <c r="K451" s="21"/>
      <c r="L451" s="21"/>
      <c r="M451" s="69" t="s">
        <v>39</v>
      </c>
      <c r="N451" s="341">
        <f>K449*Q451</f>
        <v>150424.36499999999</v>
      </c>
      <c r="O451" s="342">
        <f>K449*R451</f>
        <v>36893.114999999998</v>
      </c>
      <c r="P451" s="342">
        <f t="shared" si="39"/>
        <v>187317.47999999998</v>
      </c>
      <c r="Q451" s="342">
        <v>82.81</v>
      </c>
      <c r="R451" s="342">
        <v>20.309999999999999</v>
      </c>
      <c r="S451" s="31"/>
      <c r="T451" s="32"/>
      <c r="U451" s="14" t="s">
        <v>41</v>
      </c>
      <c r="V451" s="14" t="s">
        <v>270</v>
      </c>
    </row>
    <row r="452" spans="3:22" ht="56.25">
      <c r="C452" s="14"/>
      <c r="D452" s="15">
        <v>10</v>
      </c>
      <c r="E452" s="16"/>
      <c r="F452" s="68"/>
      <c r="G452" s="16"/>
      <c r="H452" s="16"/>
      <c r="I452" s="16"/>
      <c r="J452" s="16"/>
      <c r="K452" s="21"/>
      <c r="L452" s="21"/>
      <c r="M452" s="69" t="s">
        <v>42</v>
      </c>
      <c r="N452" s="341">
        <f>K449*Q452</f>
        <v>116328.66000000002</v>
      </c>
      <c r="O452" s="342">
        <f>K449*R452</f>
        <v>44322.6</v>
      </c>
      <c r="P452" s="342">
        <f t="shared" si="39"/>
        <v>160651.26</v>
      </c>
      <c r="Q452" s="342">
        <v>64.040000000000006</v>
      </c>
      <c r="R452" s="342">
        <v>24.4</v>
      </c>
      <c r="S452" s="31"/>
      <c r="T452" s="32"/>
      <c r="U452" s="14" t="s">
        <v>41</v>
      </c>
      <c r="V452" s="14" t="s">
        <v>270</v>
      </c>
    </row>
    <row r="453" spans="3:22">
      <c r="C453" s="14"/>
      <c r="D453" s="15">
        <v>11</v>
      </c>
      <c r="E453" s="16"/>
      <c r="F453" s="68"/>
      <c r="G453" s="16"/>
      <c r="H453" s="16"/>
      <c r="I453" s="16"/>
      <c r="J453" s="16"/>
      <c r="K453" s="21"/>
      <c r="L453" s="21"/>
      <c r="M453" s="69" t="s">
        <v>109</v>
      </c>
      <c r="N453" s="341">
        <f>K449*Q453</f>
        <v>352855.125</v>
      </c>
      <c r="O453" s="342">
        <f>K449*R453</f>
        <v>9500.2950000000001</v>
      </c>
      <c r="P453" s="342">
        <f t="shared" si="39"/>
        <v>362355.42</v>
      </c>
      <c r="Q453" s="342">
        <v>194.25</v>
      </c>
      <c r="R453" s="342">
        <v>5.23</v>
      </c>
      <c r="S453" s="31"/>
      <c r="T453" s="32"/>
      <c r="U453" s="14" t="s">
        <v>41</v>
      </c>
      <c r="V453" s="14" t="s">
        <v>270</v>
      </c>
    </row>
    <row r="454" spans="3:22" s="67" customFormat="1">
      <c r="C454" s="24"/>
      <c r="D454" s="15"/>
      <c r="E454" s="16"/>
      <c r="F454" s="65" t="s">
        <v>115</v>
      </c>
      <c r="G454" s="33"/>
      <c r="H454" s="33"/>
      <c r="I454" s="33"/>
      <c r="J454" s="33"/>
      <c r="K454" s="27">
        <f>SUM(K455:K482)</f>
        <v>18368.63</v>
      </c>
      <c r="L454" s="27"/>
      <c r="M454" s="28"/>
      <c r="N454" s="27">
        <f>SUM(N455:N482)</f>
        <v>14276763.9201</v>
      </c>
      <c r="O454" s="31">
        <f>SUM(O455:O482)</f>
        <v>684425.78290000022</v>
      </c>
      <c r="P454" s="31">
        <f>SUM(P455:P482)</f>
        <v>14961189.703000002</v>
      </c>
      <c r="Q454" s="31"/>
      <c r="R454" s="32"/>
      <c r="S454" s="31"/>
      <c r="T454" s="31"/>
      <c r="U454" s="31"/>
      <c r="V454" s="49"/>
    </row>
    <row r="455" spans="3:22" ht="37.5">
      <c r="C455" s="14" t="s">
        <v>280</v>
      </c>
      <c r="D455" s="15">
        <v>1</v>
      </c>
      <c r="E455" s="16">
        <v>1</v>
      </c>
      <c r="F455" s="68" t="s">
        <v>371</v>
      </c>
      <c r="G455" s="16">
        <v>1985</v>
      </c>
      <c r="H455" s="16" t="s">
        <v>37</v>
      </c>
      <c r="I455" s="16" t="s">
        <v>38</v>
      </c>
      <c r="J455" s="16">
        <v>3</v>
      </c>
      <c r="K455" s="21">
        <v>2125.42</v>
      </c>
      <c r="L455" s="21">
        <v>878.96</v>
      </c>
      <c r="M455" s="69" t="s">
        <v>46</v>
      </c>
      <c r="N455" s="21">
        <f>K455*Q455</f>
        <v>343722.92239999998</v>
      </c>
      <c r="O455" s="32">
        <f>K455*R455</f>
        <v>33092.789400000001</v>
      </c>
      <c r="P455" s="32">
        <f t="shared" ref="P455:P482" si="40">N455+O455</f>
        <v>376815.71179999999</v>
      </c>
      <c r="Q455" s="32">
        <v>161.72</v>
      </c>
      <c r="R455" s="32">
        <v>15.57</v>
      </c>
      <c r="S455" s="31"/>
      <c r="T455" s="32"/>
      <c r="U455" s="14" t="s">
        <v>41</v>
      </c>
      <c r="V455" s="14" t="s">
        <v>270</v>
      </c>
    </row>
    <row r="456" spans="3:22" ht="37.5">
      <c r="C456" s="14" t="s">
        <v>280</v>
      </c>
      <c r="D456" s="15">
        <v>2</v>
      </c>
      <c r="E456" s="16">
        <v>2</v>
      </c>
      <c r="F456" s="68" t="s">
        <v>372</v>
      </c>
      <c r="G456" s="16">
        <v>1971</v>
      </c>
      <c r="H456" s="16" t="s">
        <v>37</v>
      </c>
      <c r="I456" s="16" t="s">
        <v>38</v>
      </c>
      <c r="J456" s="16">
        <v>3</v>
      </c>
      <c r="K456" s="21">
        <v>3432.09</v>
      </c>
      <c r="L456" s="21">
        <v>1480.73</v>
      </c>
      <c r="M456" s="69" t="s">
        <v>49</v>
      </c>
      <c r="N456" s="21">
        <f>K456*Q456</f>
        <v>1462344.9072</v>
      </c>
      <c r="O456" s="32">
        <f>K456*R456</f>
        <v>53266.036800000002</v>
      </c>
      <c r="P456" s="32">
        <f t="shared" si="40"/>
        <v>1515610.9440000001</v>
      </c>
      <c r="Q456" s="32">
        <v>426.08</v>
      </c>
      <c r="R456" s="32">
        <v>15.52</v>
      </c>
      <c r="S456" s="31"/>
      <c r="T456" s="32"/>
      <c r="U456" s="14" t="s">
        <v>41</v>
      </c>
      <c r="V456" s="14" t="s">
        <v>270</v>
      </c>
    </row>
    <row r="457" spans="3:22">
      <c r="C457" s="14"/>
      <c r="D457" s="15">
        <v>3</v>
      </c>
      <c r="E457" s="16"/>
      <c r="F457" s="68"/>
      <c r="G457" s="16"/>
      <c r="H457" s="16"/>
      <c r="I457" s="16"/>
      <c r="J457" s="16"/>
      <c r="K457" s="21"/>
      <c r="L457" s="21"/>
      <c r="M457" s="69" t="s">
        <v>234</v>
      </c>
      <c r="N457" s="21">
        <f>K456*Q457</f>
        <v>3714207.7980000004</v>
      </c>
      <c r="O457" s="32">
        <f>K456*R457</f>
        <v>79487.204400000002</v>
      </c>
      <c r="P457" s="32">
        <f t="shared" si="40"/>
        <v>3793695.0024000006</v>
      </c>
      <c r="Q457" s="32">
        <v>1082.2</v>
      </c>
      <c r="R457" s="32">
        <v>23.16</v>
      </c>
      <c r="S457" s="31"/>
      <c r="T457" s="32"/>
      <c r="U457" s="14" t="s">
        <v>41</v>
      </c>
      <c r="V457" s="14" t="s">
        <v>270</v>
      </c>
    </row>
    <row r="458" spans="3:22" ht="56.25">
      <c r="C458" s="14" t="s">
        <v>269</v>
      </c>
      <c r="D458" s="15">
        <v>4</v>
      </c>
      <c r="E458" s="16">
        <v>3</v>
      </c>
      <c r="F458" s="68" t="s">
        <v>373</v>
      </c>
      <c r="G458" s="16">
        <v>1961</v>
      </c>
      <c r="H458" s="16" t="s">
        <v>37</v>
      </c>
      <c r="I458" s="16" t="s">
        <v>60</v>
      </c>
      <c r="J458" s="16">
        <v>2</v>
      </c>
      <c r="K458" s="21">
        <v>1815.59</v>
      </c>
      <c r="L458" s="21">
        <v>716.59</v>
      </c>
      <c r="M458" s="69" t="s">
        <v>46</v>
      </c>
      <c r="N458" s="341">
        <f>K458*Q458</f>
        <v>391386.73629999999</v>
      </c>
      <c r="O458" s="342">
        <f>K458*R458</f>
        <v>38690.222899999993</v>
      </c>
      <c r="P458" s="342">
        <f t="shared" si="40"/>
        <v>430076.95919999998</v>
      </c>
      <c r="Q458" s="342">
        <v>215.57</v>
      </c>
      <c r="R458" s="342">
        <v>21.31</v>
      </c>
      <c r="S458" s="31"/>
      <c r="T458" s="32"/>
      <c r="U458" s="14" t="s">
        <v>41</v>
      </c>
      <c r="V458" s="14" t="s">
        <v>270</v>
      </c>
    </row>
    <row r="459" spans="3:22" ht="37.5">
      <c r="C459" s="14"/>
      <c r="D459" s="15">
        <v>5</v>
      </c>
      <c r="E459" s="16"/>
      <c r="F459" s="68"/>
      <c r="G459" s="16"/>
      <c r="H459" s="16"/>
      <c r="I459" s="16"/>
      <c r="J459" s="16"/>
      <c r="K459" s="21"/>
      <c r="L459" s="21"/>
      <c r="M459" s="69" t="s">
        <v>49</v>
      </c>
      <c r="N459" s="341">
        <f>K458*Q459</f>
        <v>773550.27539999993</v>
      </c>
      <c r="O459" s="32">
        <f>K458*R459</f>
        <v>33134.517500000002</v>
      </c>
      <c r="P459" s="342">
        <f t="shared" si="40"/>
        <v>806684.79289999988</v>
      </c>
      <c r="Q459" s="342">
        <v>426.06</v>
      </c>
      <c r="R459" s="32">
        <v>18.25</v>
      </c>
      <c r="S459" s="31"/>
      <c r="T459" s="32"/>
      <c r="U459" s="14" t="s">
        <v>41</v>
      </c>
      <c r="V459" s="14" t="s">
        <v>270</v>
      </c>
    </row>
    <row r="460" spans="3:22" ht="56.25">
      <c r="C460" s="14"/>
      <c r="D460" s="15">
        <v>6</v>
      </c>
      <c r="E460" s="16"/>
      <c r="F460" s="68"/>
      <c r="G460" s="16"/>
      <c r="H460" s="16"/>
      <c r="I460" s="16"/>
      <c r="J460" s="16"/>
      <c r="K460" s="21"/>
      <c r="L460" s="21"/>
      <c r="M460" s="69" t="s">
        <v>39</v>
      </c>
      <c r="N460" s="341">
        <f>K458*Q460</f>
        <v>144048.9106</v>
      </c>
      <c r="O460" s="32">
        <f>K458*R460</f>
        <v>25944.781099999997</v>
      </c>
      <c r="P460" s="342">
        <f t="shared" si="40"/>
        <v>169993.6917</v>
      </c>
      <c r="Q460" s="342">
        <v>79.34</v>
      </c>
      <c r="R460" s="32">
        <v>14.29</v>
      </c>
      <c r="S460" s="31"/>
      <c r="T460" s="32"/>
      <c r="U460" s="14" t="s">
        <v>41</v>
      </c>
      <c r="V460" s="14" t="s">
        <v>270</v>
      </c>
    </row>
    <row r="461" spans="3:22" ht="37.5">
      <c r="C461" s="14"/>
      <c r="D461" s="15">
        <v>7</v>
      </c>
      <c r="E461" s="16"/>
      <c r="F461" s="68"/>
      <c r="G461" s="16"/>
      <c r="H461" s="16"/>
      <c r="I461" s="16"/>
      <c r="J461" s="16"/>
      <c r="K461" s="21"/>
      <c r="L461" s="21"/>
      <c r="M461" s="69" t="s">
        <v>57</v>
      </c>
      <c r="N461" s="341">
        <f>K458*Q461</f>
        <v>111386.44649999999</v>
      </c>
      <c r="O461" s="342">
        <f>K458*R461</f>
        <v>44136.992899999997</v>
      </c>
      <c r="P461" s="342">
        <f t="shared" si="40"/>
        <v>155523.43939999997</v>
      </c>
      <c r="Q461" s="342">
        <v>61.35</v>
      </c>
      <c r="R461" s="342">
        <v>24.31</v>
      </c>
      <c r="S461" s="31"/>
      <c r="T461" s="32"/>
      <c r="U461" s="14" t="s">
        <v>41</v>
      </c>
      <c r="V461" s="14" t="s">
        <v>270</v>
      </c>
    </row>
    <row r="462" spans="3:22">
      <c r="C462" s="14"/>
      <c r="D462" s="15">
        <v>8</v>
      </c>
      <c r="E462" s="16"/>
      <c r="F462" s="68"/>
      <c r="G462" s="16"/>
      <c r="H462" s="16"/>
      <c r="I462" s="16"/>
      <c r="J462" s="16"/>
      <c r="K462" s="21"/>
      <c r="L462" s="21"/>
      <c r="M462" s="69" t="s">
        <v>234</v>
      </c>
      <c r="N462" s="21">
        <f>K458*Q462</f>
        <v>2723385</v>
      </c>
      <c r="O462" s="32">
        <f>K458*R462</f>
        <v>72587.288199999995</v>
      </c>
      <c r="P462" s="32">
        <f t="shared" si="40"/>
        <v>2795972.2881999998</v>
      </c>
      <c r="Q462" s="32">
        <v>1500</v>
      </c>
      <c r="R462" s="32">
        <v>39.979999999999997</v>
      </c>
      <c r="S462" s="31"/>
      <c r="T462" s="32"/>
      <c r="U462" s="14" t="s">
        <v>41</v>
      </c>
      <c r="V462" s="14" t="s">
        <v>270</v>
      </c>
    </row>
    <row r="463" spans="3:22" ht="56.25">
      <c r="C463" s="14" t="s">
        <v>289</v>
      </c>
      <c r="D463" s="15">
        <v>9</v>
      </c>
      <c r="E463" s="16">
        <v>4</v>
      </c>
      <c r="F463" s="68" t="s">
        <v>374</v>
      </c>
      <c r="G463" s="16">
        <v>1960</v>
      </c>
      <c r="H463" s="16" t="s">
        <v>37</v>
      </c>
      <c r="I463" s="16" t="s">
        <v>60</v>
      </c>
      <c r="J463" s="16">
        <v>2</v>
      </c>
      <c r="K463" s="21">
        <v>689.53</v>
      </c>
      <c r="L463" s="21">
        <v>378.2</v>
      </c>
      <c r="M463" s="69" t="s">
        <v>49</v>
      </c>
      <c r="N463" s="21">
        <f>K463*Q463</f>
        <v>307040.8137</v>
      </c>
      <c r="O463" s="32">
        <f>K463*R463</f>
        <v>12583.922499999999</v>
      </c>
      <c r="P463" s="32">
        <f t="shared" si="40"/>
        <v>319624.73619999998</v>
      </c>
      <c r="Q463" s="32">
        <v>445.29</v>
      </c>
      <c r="R463" s="32">
        <v>18.25</v>
      </c>
      <c r="S463" s="31"/>
      <c r="T463" s="32"/>
      <c r="U463" s="14" t="s">
        <v>41</v>
      </c>
      <c r="V463" s="14" t="s">
        <v>270</v>
      </c>
    </row>
    <row r="464" spans="3:22" ht="37.5">
      <c r="C464" s="14"/>
      <c r="D464" s="15">
        <v>10</v>
      </c>
      <c r="E464" s="16"/>
      <c r="F464" s="68"/>
      <c r="G464" s="16"/>
      <c r="H464" s="16"/>
      <c r="I464" s="16"/>
      <c r="J464" s="16"/>
      <c r="K464" s="21"/>
      <c r="L464" s="21"/>
      <c r="M464" s="69" t="s">
        <v>46</v>
      </c>
      <c r="N464" s="341">
        <f>K463*Q464</f>
        <v>167031.74720000001</v>
      </c>
      <c r="O464" s="342">
        <f>K463*R464</f>
        <v>11963.345500000001</v>
      </c>
      <c r="P464" s="342">
        <f t="shared" si="40"/>
        <v>178995.09270000001</v>
      </c>
      <c r="Q464" s="342">
        <v>242.24</v>
      </c>
      <c r="R464" s="342">
        <v>17.350000000000001</v>
      </c>
      <c r="S464" s="31"/>
      <c r="T464" s="32"/>
      <c r="U464" s="14" t="s">
        <v>41</v>
      </c>
      <c r="V464" s="14" t="s">
        <v>270</v>
      </c>
    </row>
    <row r="465" spans="3:22" ht="37.5">
      <c r="C465" s="14"/>
      <c r="D465" s="15">
        <v>11</v>
      </c>
      <c r="E465" s="16"/>
      <c r="F465" s="68"/>
      <c r="G465" s="16"/>
      <c r="H465" s="16"/>
      <c r="I465" s="16"/>
      <c r="J465" s="16"/>
      <c r="K465" s="21"/>
      <c r="L465" s="21"/>
      <c r="M465" s="69" t="s">
        <v>375</v>
      </c>
      <c r="N465" s="21">
        <f>K463*Q465</f>
        <v>97313.368899999987</v>
      </c>
      <c r="O465" s="32">
        <f>K463*R465</f>
        <v>11108.328299999999</v>
      </c>
      <c r="P465" s="32">
        <f t="shared" si="40"/>
        <v>108421.69719999998</v>
      </c>
      <c r="Q465" s="32">
        <v>141.13</v>
      </c>
      <c r="R465" s="32">
        <v>16.11</v>
      </c>
      <c r="S465" s="31"/>
      <c r="T465" s="32"/>
      <c r="U465" s="14" t="s">
        <v>41</v>
      </c>
      <c r="V465" s="14" t="s">
        <v>270</v>
      </c>
    </row>
    <row r="466" spans="3:22" ht="37.5">
      <c r="C466" s="14"/>
      <c r="D466" s="15">
        <v>12</v>
      </c>
      <c r="E466" s="16"/>
      <c r="F466" s="68"/>
      <c r="G466" s="16"/>
      <c r="H466" s="16"/>
      <c r="I466" s="16"/>
      <c r="J466" s="16"/>
      <c r="K466" s="21"/>
      <c r="L466" s="21"/>
      <c r="M466" s="69" t="s">
        <v>376</v>
      </c>
      <c r="N466" s="21">
        <f>K463*Q466</f>
        <v>38682.633000000002</v>
      </c>
      <c r="O466" s="32">
        <f>K463*R466</f>
        <v>9853.3836999999985</v>
      </c>
      <c r="P466" s="32">
        <f t="shared" si="40"/>
        <v>48536.0167</v>
      </c>
      <c r="Q466" s="32">
        <v>56.1</v>
      </c>
      <c r="R466" s="32">
        <v>14.29</v>
      </c>
      <c r="S466" s="31"/>
      <c r="T466" s="32"/>
      <c r="U466" s="14" t="s">
        <v>41</v>
      </c>
      <c r="V466" s="14" t="s">
        <v>270</v>
      </c>
    </row>
    <row r="467" spans="3:22" ht="56.25">
      <c r="C467" s="14" t="s">
        <v>289</v>
      </c>
      <c r="D467" s="15">
        <v>13</v>
      </c>
      <c r="E467" s="16">
        <v>5</v>
      </c>
      <c r="F467" s="68" t="s">
        <v>377</v>
      </c>
      <c r="G467" s="16">
        <v>1960</v>
      </c>
      <c r="H467" s="16" t="s">
        <v>37</v>
      </c>
      <c r="I467" s="16" t="s">
        <v>60</v>
      </c>
      <c r="J467" s="16">
        <v>2</v>
      </c>
      <c r="K467" s="21">
        <v>658.2</v>
      </c>
      <c r="L467" s="21">
        <v>381.9</v>
      </c>
      <c r="M467" s="69" t="s">
        <v>375</v>
      </c>
      <c r="N467" s="21">
        <f>K467*Q467</f>
        <v>92891.766000000003</v>
      </c>
      <c r="O467" s="32">
        <f>K467*R467</f>
        <v>10603.602000000001</v>
      </c>
      <c r="P467" s="32">
        <f t="shared" si="40"/>
        <v>103495.368</v>
      </c>
      <c r="Q467" s="32">
        <v>141.13</v>
      </c>
      <c r="R467" s="32">
        <v>16.11</v>
      </c>
      <c r="S467" s="31"/>
      <c r="T467" s="32"/>
      <c r="U467" s="14" t="s">
        <v>41</v>
      </c>
      <c r="V467" s="14" t="s">
        <v>270</v>
      </c>
    </row>
    <row r="468" spans="3:22" ht="37.5">
      <c r="C468" s="14"/>
      <c r="D468" s="15">
        <v>14</v>
      </c>
      <c r="E468" s="16"/>
      <c r="F468" s="68"/>
      <c r="G468" s="16"/>
      <c r="H468" s="16"/>
      <c r="I468" s="16"/>
      <c r="J468" s="16"/>
      <c r="K468" s="21"/>
      <c r="L468" s="21"/>
      <c r="M468" s="69" t="s">
        <v>46</v>
      </c>
      <c r="N468" s="341">
        <f>K467*Q468</f>
        <v>159442.36800000002</v>
      </c>
      <c r="O468" s="342">
        <f>K467*R468</f>
        <v>11419.770000000002</v>
      </c>
      <c r="P468" s="342">
        <f t="shared" si="40"/>
        <v>170862.13800000001</v>
      </c>
      <c r="Q468" s="342">
        <v>242.24</v>
      </c>
      <c r="R468" s="342">
        <v>17.350000000000001</v>
      </c>
      <c r="S468" s="31"/>
      <c r="T468" s="32"/>
      <c r="U468" s="14" t="s">
        <v>41</v>
      </c>
      <c r="V468" s="14" t="s">
        <v>270</v>
      </c>
    </row>
    <row r="469" spans="3:22" ht="37.5">
      <c r="C469" s="14"/>
      <c r="D469" s="15">
        <v>15</v>
      </c>
      <c r="E469" s="16"/>
      <c r="F469" s="68"/>
      <c r="G469" s="16"/>
      <c r="H469" s="16"/>
      <c r="I469" s="16"/>
      <c r="J469" s="16"/>
      <c r="K469" s="21"/>
      <c r="L469" s="21"/>
      <c r="M469" s="69" t="s">
        <v>49</v>
      </c>
      <c r="N469" s="21">
        <f>K467*Q469</f>
        <v>293089.87800000003</v>
      </c>
      <c r="O469" s="32">
        <f>K467*R469</f>
        <v>12012.150000000001</v>
      </c>
      <c r="P469" s="32">
        <f t="shared" si="40"/>
        <v>305102.02800000005</v>
      </c>
      <c r="Q469" s="32">
        <v>445.29</v>
      </c>
      <c r="R469" s="32">
        <v>18.25</v>
      </c>
      <c r="S469" s="31"/>
      <c r="T469" s="32"/>
      <c r="U469" s="14" t="s">
        <v>41</v>
      </c>
      <c r="V469" s="14" t="s">
        <v>270</v>
      </c>
    </row>
    <row r="470" spans="3:22" ht="37.5">
      <c r="C470" s="14"/>
      <c r="D470" s="15">
        <v>16</v>
      </c>
      <c r="E470" s="16"/>
      <c r="F470" s="68"/>
      <c r="G470" s="16"/>
      <c r="H470" s="16"/>
      <c r="I470" s="16"/>
      <c r="J470" s="16"/>
      <c r="K470" s="21"/>
      <c r="L470" s="21"/>
      <c r="M470" s="69" t="s">
        <v>376</v>
      </c>
      <c r="N470" s="21">
        <f>K467*Q470</f>
        <v>36925.020000000004</v>
      </c>
      <c r="O470" s="32">
        <f>K467*R470</f>
        <v>9405.6779999999999</v>
      </c>
      <c r="P470" s="32">
        <f t="shared" si="40"/>
        <v>46330.698000000004</v>
      </c>
      <c r="Q470" s="32">
        <v>56.1</v>
      </c>
      <c r="R470" s="32">
        <v>14.29</v>
      </c>
      <c r="S470" s="31"/>
      <c r="T470" s="32"/>
      <c r="U470" s="14" t="s">
        <v>41</v>
      </c>
      <c r="V470" s="14" t="s">
        <v>270</v>
      </c>
    </row>
    <row r="471" spans="3:22" ht="56.25">
      <c r="C471" s="14" t="s">
        <v>289</v>
      </c>
      <c r="D471" s="15">
        <v>17</v>
      </c>
      <c r="E471" s="16">
        <v>6</v>
      </c>
      <c r="F471" s="68" t="s">
        <v>378</v>
      </c>
      <c r="G471" s="16">
        <v>1961</v>
      </c>
      <c r="H471" s="16" t="s">
        <v>37</v>
      </c>
      <c r="I471" s="16" t="s">
        <v>60</v>
      </c>
      <c r="J471" s="16">
        <v>2</v>
      </c>
      <c r="K471" s="21">
        <v>676.94</v>
      </c>
      <c r="L471" s="21">
        <v>368.58</v>
      </c>
      <c r="M471" s="69" t="s">
        <v>108</v>
      </c>
      <c r="N471" s="21">
        <f>K471*Q471</f>
        <v>465734.72000000003</v>
      </c>
      <c r="O471" s="32">
        <f>K471*R471</f>
        <v>9971.3262000000013</v>
      </c>
      <c r="P471" s="32">
        <f t="shared" si="40"/>
        <v>475706.04620000004</v>
      </c>
      <c r="Q471" s="32">
        <v>688</v>
      </c>
      <c r="R471" s="32">
        <v>14.73</v>
      </c>
      <c r="S471" s="31"/>
      <c r="T471" s="32"/>
      <c r="U471" s="14" t="s">
        <v>41</v>
      </c>
      <c r="V471" s="14" t="s">
        <v>270</v>
      </c>
    </row>
    <row r="472" spans="3:22" ht="37.5">
      <c r="C472" s="14"/>
      <c r="D472" s="15">
        <v>18</v>
      </c>
      <c r="E472" s="16"/>
      <c r="F472" s="68"/>
      <c r="G472" s="16"/>
      <c r="H472" s="16"/>
      <c r="I472" s="16"/>
      <c r="J472" s="16"/>
      <c r="K472" s="21"/>
      <c r="L472" s="21"/>
      <c r="M472" s="69" t="s">
        <v>379</v>
      </c>
      <c r="N472" s="341">
        <f>K471*Q472</f>
        <v>163981.94560000001</v>
      </c>
      <c r="O472" s="342">
        <f>K471*R472</f>
        <v>11744.909000000001</v>
      </c>
      <c r="P472" s="342">
        <f t="shared" si="40"/>
        <v>175726.85460000002</v>
      </c>
      <c r="Q472" s="342">
        <v>242.24</v>
      </c>
      <c r="R472" s="342">
        <v>17.350000000000001</v>
      </c>
      <c r="S472" s="31"/>
      <c r="T472" s="32"/>
      <c r="U472" s="14" t="s">
        <v>41</v>
      </c>
      <c r="V472" s="14" t="s">
        <v>270</v>
      </c>
    </row>
    <row r="473" spans="3:22" ht="37.5">
      <c r="C473" s="14"/>
      <c r="D473" s="15">
        <v>19</v>
      </c>
      <c r="E473" s="16"/>
      <c r="F473" s="68"/>
      <c r="G473" s="16"/>
      <c r="H473" s="16"/>
      <c r="I473" s="16"/>
      <c r="J473" s="16"/>
      <c r="K473" s="21"/>
      <c r="L473" s="21"/>
      <c r="M473" s="69" t="s">
        <v>376</v>
      </c>
      <c r="N473" s="21">
        <f>K471*Q473</f>
        <v>37976.334000000003</v>
      </c>
      <c r="O473" s="32">
        <f>K471*R473</f>
        <v>9673.472600000001</v>
      </c>
      <c r="P473" s="32">
        <f t="shared" si="40"/>
        <v>47649.806600000004</v>
      </c>
      <c r="Q473" s="32">
        <v>56.1</v>
      </c>
      <c r="R473" s="32">
        <v>14.29</v>
      </c>
      <c r="S473" s="31"/>
      <c r="T473" s="32"/>
      <c r="U473" s="14" t="s">
        <v>41</v>
      </c>
      <c r="V473" s="14" t="s">
        <v>270</v>
      </c>
    </row>
    <row r="474" spans="3:22" ht="56.25">
      <c r="C474" s="14" t="s">
        <v>289</v>
      </c>
      <c r="D474" s="15">
        <v>20</v>
      </c>
      <c r="E474" s="16">
        <v>7</v>
      </c>
      <c r="F474" s="68" t="s">
        <v>380</v>
      </c>
      <c r="G474" s="16">
        <v>1960</v>
      </c>
      <c r="H474" s="16" t="s">
        <v>37</v>
      </c>
      <c r="I474" s="16" t="s">
        <v>60</v>
      </c>
      <c r="J474" s="16">
        <v>2</v>
      </c>
      <c r="K474" s="21">
        <v>680.74</v>
      </c>
      <c r="L474" s="21">
        <v>367.85</v>
      </c>
      <c r="M474" s="69" t="s">
        <v>49</v>
      </c>
      <c r="N474" s="21">
        <f>K474*Q474</f>
        <v>303126.71460000001</v>
      </c>
      <c r="O474" s="32">
        <f>K474*R474</f>
        <v>12423.505000000001</v>
      </c>
      <c r="P474" s="32">
        <f t="shared" si="40"/>
        <v>315550.21960000001</v>
      </c>
      <c r="Q474" s="32">
        <v>445.29</v>
      </c>
      <c r="R474" s="32">
        <v>18.25</v>
      </c>
      <c r="S474" s="31"/>
      <c r="T474" s="32"/>
      <c r="U474" s="14" t="s">
        <v>41</v>
      </c>
      <c r="V474" s="14" t="s">
        <v>270</v>
      </c>
    </row>
    <row r="475" spans="3:22" ht="37.5">
      <c r="C475" s="14"/>
      <c r="D475" s="15">
        <v>21</v>
      </c>
      <c r="E475" s="16"/>
      <c r="F475" s="68"/>
      <c r="G475" s="16"/>
      <c r="H475" s="16"/>
      <c r="I475" s="16"/>
      <c r="J475" s="16"/>
      <c r="K475" s="21"/>
      <c r="L475" s="21"/>
      <c r="M475" s="69" t="s">
        <v>375</v>
      </c>
      <c r="N475" s="21">
        <f>K474*Q475</f>
        <v>96072.836200000005</v>
      </c>
      <c r="O475" s="32">
        <f>K474*R475</f>
        <v>10966.7214</v>
      </c>
      <c r="P475" s="32">
        <f t="shared" si="40"/>
        <v>107039.5576</v>
      </c>
      <c r="Q475" s="32">
        <v>141.13</v>
      </c>
      <c r="R475" s="32">
        <v>16.11</v>
      </c>
      <c r="S475" s="31"/>
      <c r="T475" s="32"/>
      <c r="U475" s="14" t="s">
        <v>41</v>
      </c>
      <c r="V475" s="14" t="s">
        <v>270</v>
      </c>
    </row>
    <row r="476" spans="3:22" ht="37.5">
      <c r="C476" s="14"/>
      <c r="D476" s="15">
        <v>22</v>
      </c>
      <c r="E476" s="16"/>
      <c r="F476" s="68"/>
      <c r="G476" s="16"/>
      <c r="H476" s="16"/>
      <c r="I476" s="16"/>
      <c r="J476" s="16"/>
      <c r="K476" s="21"/>
      <c r="L476" s="21"/>
      <c r="M476" s="69" t="s">
        <v>376</v>
      </c>
      <c r="N476" s="21">
        <f>K474*Q476</f>
        <v>38189.514000000003</v>
      </c>
      <c r="O476" s="32">
        <f>K474*R476</f>
        <v>9727.7745999999988</v>
      </c>
      <c r="P476" s="32">
        <f t="shared" si="40"/>
        <v>47917.2886</v>
      </c>
      <c r="Q476" s="32">
        <v>56.1</v>
      </c>
      <c r="R476" s="32">
        <v>14.29</v>
      </c>
      <c r="S476" s="31"/>
      <c r="T476" s="32"/>
      <c r="U476" s="14" t="s">
        <v>41</v>
      </c>
      <c r="V476" s="14" t="s">
        <v>270</v>
      </c>
    </row>
    <row r="477" spans="3:22" ht="37.5">
      <c r="C477" s="14"/>
      <c r="D477" s="15">
        <v>23</v>
      </c>
      <c r="E477" s="16"/>
      <c r="F477" s="68"/>
      <c r="G477" s="16"/>
      <c r="H477" s="16"/>
      <c r="I477" s="16"/>
      <c r="J477" s="16"/>
      <c r="K477" s="21"/>
      <c r="L477" s="21"/>
      <c r="M477" s="69" t="s">
        <v>46</v>
      </c>
      <c r="N477" s="341">
        <f>K474*Q477</f>
        <v>164902.45759999999</v>
      </c>
      <c r="O477" s="342">
        <f>K474*R477</f>
        <v>11810.839000000002</v>
      </c>
      <c r="P477" s="342">
        <f t="shared" si="40"/>
        <v>176713.2966</v>
      </c>
      <c r="Q477" s="342">
        <v>242.24</v>
      </c>
      <c r="R477" s="342">
        <v>17.350000000000001</v>
      </c>
      <c r="S477" s="31"/>
      <c r="T477" s="32"/>
      <c r="U477" s="14" t="s">
        <v>41</v>
      </c>
      <c r="V477" s="14" t="s">
        <v>270</v>
      </c>
    </row>
    <row r="478" spans="3:22" ht="56.25">
      <c r="C478" s="14" t="s">
        <v>289</v>
      </c>
      <c r="D478" s="15">
        <v>24</v>
      </c>
      <c r="E478" s="16">
        <v>8</v>
      </c>
      <c r="F478" s="68" t="s">
        <v>381</v>
      </c>
      <c r="G478" s="16">
        <v>1961</v>
      </c>
      <c r="H478" s="16" t="s">
        <v>37</v>
      </c>
      <c r="I478" s="16" t="s">
        <v>60</v>
      </c>
      <c r="J478" s="16">
        <v>2</v>
      </c>
      <c r="K478" s="21">
        <v>681.96</v>
      </c>
      <c r="L478" s="21">
        <v>407.76</v>
      </c>
      <c r="M478" s="69" t="s">
        <v>108</v>
      </c>
      <c r="N478" s="21">
        <f>K478*Q478</f>
        <v>469188.48000000004</v>
      </c>
      <c r="O478" s="32">
        <f>K478*R478</f>
        <v>10045.2708</v>
      </c>
      <c r="P478" s="32">
        <f t="shared" si="40"/>
        <v>479233.75080000004</v>
      </c>
      <c r="Q478" s="32">
        <v>688</v>
      </c>
      <c r="R478" s="32">
        <v>14.73</v>
      </c>
      <c r="S478" s="31"/>
      <c r="T478" s="32"/>
      <c r="U478" s="14" t="s">
        <v>41</v>
      </c>
      <c r="V478" s="14" t="s">
        <v>270</v>
      </c>
    </row>
    <row r="479" spans="3:22" ht="56.25">
      <c r="C479" s="14" t="s">
        <v>289</v>
      </c>
      <c r="D479" s="15">
        <v>25</v>
      </c>
      <c r="E479" s="16">
        <v>9</v>
      </c>
      <c r="F479" s="68" t="s">
        <v>382</v>
      </c>
      <c r="G479" s="16">
        <v>1960</v>
      </c>
      <c r="H479" s="16" t="s">
        <v>37</v>
      </c>
      <c r="I479" s="16" t="s">
        <v>60</v>
      </c>
      <c r="J479" s="16">
        <v>2</v>
      </c>
      <c r="K479" s="21">
        <v>675.37</v>
      </c>
      <c r="L479" s="21">
        <v>399.37</v>
      </c>
      <c r="M479" s="69" t="s">
        <v>108</v>
      </c>
      <c r="N479" s="21">
        <f>K479*Q479</f>
        <v>464654.56</v>
      </c>
      <c r="O479" s="32">
        <f>K479*R479</f>
        <v>9948.2001</v>
      </c>
      <c r="P479" s="32">
        <f t="shared" si="40"/>
        <v>474602.76010000001</v>
      </c>
      <c r="Q479" s="32">
        <v>688</v>
      </c>
      <c r="R479" s="32">
        <v>14.73</v>
      </c>
      <c r="S479" s="31"/>
      <c r="T479" s="32"/>
      <c r="U479" s="14" t="s">
        <v>41</v>
      </c>
      <c r="V479" s="14" t="s">
        <v>270</v>
      </c>
    </row>
    <row r="480" spans="3:22" ht="56.25">
      <c r="C480" s="14"/>
      <c r="D480" s="15">
        <v>26</v>
      </c>
      <c r="E480" s="16"/>
      <c r="F480" s="68"/>
      <c r="G480" s="16"/>
      <c r="H480" s="16"/>
      <c r="I480" s="16"/>
      <c r="J480" s="16"/>
      <c r="K480" s="21"/>
      <c r="L480" s="21"/>
      <c r="M480" s="69" t="s">
        <v>88</v>
      </c>
      <c r="N480" s="21">
        <f>K479*Q480</f>
        <v>95314.968099999998</v>
      </c>
      <c r="O480" s="32">
        <f>K479*R480</f>
        <v>10880.2107</v>
      </c>
      <c r="P480" s="32">
        <f t="shared" si="40"/>
        <v>106195.17879999999</v>
      </c>
      <c r="Q480" s="32">
        <v>141.13</v>
      </c>
      <c r="R480" s="32">
        <v>16.11</v>
      </c>
      <c r="S480" s="31"/>
      <c r="T480" s="32"/>
      <c r="U480" s="14" t="s">
        <v>41</v>
      </c>
      <c r="V480" s="14" t="s">
        <v>270</v>
      </c>
    </row>
    <row r="481" spans="2:22" ht="37.5">
      <c r="C481" s="14" t="s">
        <v>280</v>
      </c>
      <c r="D481" s="15">
        <v>27</v>
      </c>
      <c r="E481" s="16">
        <v>10</v>
      </c>
      <c r="F481" s="68" t="s">
        <v>383</v>
      </c>
      <c r="G481" s="16">
        <v>1994</v>
      </c>
      <c r="H481" s="16" t="s">
        <v>37</v>
      </c>
      <c r="I481" s="16" t="s">
        <v>38</v>
      </c>
      <c r="J481" s="16">
        <v>3</v>
      </c>
      <c r="K481" s="21">
        <v>3743.47</v>
      </c>
      <c r="L481" s="21">
        <v>1838.76</v>
      </c>
      <c r="M481" s="69" t="s">
        <v>46</v>
      </c>
      <c r="N481" s="21">
        <f>K481*Q481</f>
        <v>605393.96840000001</v>
      </c>
      <c r="O481" s="32">
        <f>K481*R481</f>
        <v>58285.827899999997</v>
      </c>
      <c r="P481" s="32">
        <f t="shared" si="40"/>
        <v>663679.79630000005</v>
      </c>
      <c r="Q481" s="32">
        <v>161.72</v>
      </c>
      <c r="R481" s="32">
        <v>15.57</v>
      </c>
      <c r="S481" s="31"/>
      <c r="T481" s="32"/>
      <c r="U481" s="14" t="s">
        <v>41</v>
      </c>
      <c r="V481" s="14" t="s">
        <v>270</v>
      </c>
    </row>
    <row r="482" spans="2:22" ht="37.5">
      <c r="C482" s="14" t="s">
        <v>280</v>
      </c>
      <c r="D482" s="15">
        <v>28</v>
      </c>
      <c r="E482" s="16">
        <v>11</v>
      </c>
      <c r="F482" s="68" t="s">
        <v>384</v>
      </c>
      <c r="G482" s="16">
        <v>1989</v>
      </c>
      <c r="H482" s="16" t="s">
        <v>37</v>
      </c>
      <c r="I482" s="16" t="s">
        <v>38</v>
      </c>
      <c r="J482" s="16">
        <v>5</v>
      </c>
      <c r="K482" s="21">
        <v>3189.32</v>
      </c>
      <c r="L482" s="21">
        <v>1955.39</v>
      </c>
      <c r="M482" s="69" t="s">
        <v>46</v>
      </c>
      <c r="N482" s="21">
        <f>K482*Q482</f>
        <v>515776.83040000004</v>
      </c>
      <c r="O482" s="32">
        <f>K482*R482</f>
        <v>49657.712400000004</v>
      </c>
      <c r="P482" s="32">
        <f t="shared" si="40"/>
        <v>565434.54280000005</v>
      </c>
      <c r="Q482" s="32">
        <v>161.72</v>
      </c>
      <c r="R482" s="32">
        <v>15.57</v>
      </c>
      <c r="S482" s="31"/>
      <c r="T482" s="32"/>
      <c r="U482" s="14" t="s">
        <v>41</v>
      </c>
      <c r="V482" s="14" t="s">
        <v>270</v>
      </c>
    </row>
    <row r="483" spans="2:22" s="67" customFormat="1">
      <c r="C483" s="24"/>
      <c r="D483" s="15"/>
      <c r="E483" s="16"/>
      <c r="F483" s="65" t="s">
        <v>126</v>
      </c>
      <c r="G483" s="33"/>
      <c r="H483" s="33"/>
      <c r="I483" s="33"/>
      <c r="J483" s="33"/>
      <c r="K483" s="27">
        <f>SUM(K484:K488)</f>
        <v>10657.56</v>
      </c>
      <c r="L483" s="27"/>
      <c r="M483" s="28"/>
      <c r="N483" s="27">
        <f>SUM(N484:N489)</f>
        <v>13151748.766799999</v>
      </c>
      <c r="O483" s="31">
        <f>SUM(O484:O489)</f>
        <v>417598.72600000002</v>
      </c>
      <c r="P483" s="31">
        <f>SUM(P484:P489)</f>
        <v>13569347.492799999</v>
      </c>
      <c r="Q483" s="31"/>
      <c r="R483" s="32"/>
      <c r="S483" s="31"/>
      <c r="T483" s="31"/>
      <c r="U483" s="31"/>
      <c r="V483" s="49"/>
    </row>
    <row r="484" spans="2:22" ht="37.5">
      <c r="C484" s="14" t="s">
        <v>306</v>
      </c>
      <c r="D484" s="16">
        <v>1</v>
      </c>
      <c r="E484" s="16">
        <v>1</v>
      </c>
      <c r="F484" s="68" t="s">
        <v>385</v>
      </c>
      <c r="G484" s="16">
        <v>1989</v>
      </c>
      <c r="H484" s="16" t="s">
        <v>37</v>
      </c>
      <c r="I484" s="16" t="s">
        <v>87</v>
      </c>
      <c r="J484" s="16">
        <v>5</v>
      </c>
      <c r="K484" s="21">
        <v>3552.52</v>
      </c>
      <c r="L484" s="21">
        <v>2249.8000000000002</v>
      </c>
      <c r="M484" s="69" t="s">
        <v>46</v>
      </c>
      <c r="N484" s="21">
        <f>K484*Q484</f>
        <v>546093.37439999997</v>
      </c>
      <c r="O484" s="32">
        <f>K484*R484</f>
        <v>55099.585200000001</v>
      </c>
      <c r="P484" s="32">
        <f t="shared" ref="P484:P489" si="41">N484+O484</f>
        <v>601192.95959999994</v>
      </c>
      <c r="Q484" s="32">
        <v>153.72</v>
      </c>
      <c r="R484" s="32">
        <v>15.51</v>
      </c>
      <c r="S484" s="31"/>
      <c r="T484" s="32"/>
      <c r="U484" s="14" t="s">
        <v>41</v>
      </c>
      <c r="V484" s="14" t="s">
        <v>270</v>
      </c>
    </row>
    <row r="485" spans="2:22" s="78" customFormat="1">
      <c r="B485" s="78" t="s">
        <v>386</v>
      </c>
      <c r="C485" s="79"/>
      <c r="D485" s="16">
        <v>2</v>
      </c>
      <c r="E485" s="80"/>
      <c r="F485" s="81"/>
      <c r="G485" s="80"/>
      <c r="H485" s="80"/>
      <c r="I485" s="80"/>
      <c r="J485" s="80"/>
      <c r="K485" s="82"/>
      <c r="L485" s="82"/>
      <c r="M485" s="83" t="s">
        <v>234</v>
      </c>
      <c r="N485" s="82">
        <f>K484*Q485</f>
        <v>3746878.3692000001</v>
      </c>
      <c r="O485" s="84">
        <f>K484*R485</f>
        <v>80180.376399999994</v>
      </c>
      <c r="P485" s="84">
        <f t="shared" si="41"/>
        <v>3827058.7456</v>
      </c>
      <c r="Q485" s="84">
        <v>1054.71</v>
      </c>
      <c r="R485" s="84">
        <v>22.57</v>
      </c>
      <c r="S485" s="85"/>
      <c r="T485" s="84"/>
      <c r="U485" s="79" t="s">
        <v>41</v>
      </c>
      <c r="V485" s="79" t="s">
        <v>270</v>
      </c>
    </row>
    <row r="486" spans="2:22" ht="37.5">
      <c r="C486" s="14" t="s">
        <v>306</v>
      </c>
      <c r="D486" s="16">
        <v>3</v>
      </c>
      <c r="E486" s="16">
        <v>2</v>
      </c>
      <c r="F486" s="68" t="s">
        <v>387</v>
      </c>
      <c r="G486" s="16">
        <v>1990</v>
      </c>
      <c r="H486" s="16" t="s">
        <v>37</v>
      </c>
      <c r="I486" s="16" t="s">
        <v>87</v>
      </c>
      <c r="J486" s="16">
        <v>5</v>
      </c>
      <c r="K486" s="21">
        <v>3552.52</v>
      </c>
      <c r="L486" s="21">
        <v>2249.8000000000002</v>
      </c>
      <c r="M486" s="69" t="s">
        <v>46</v>
      </c>
      <c r="N486" s="21">
        <f>K486*Q486</f>
        <v>546093.37439999997</v>
      </c>
      <c r="O486" s="32">
        <f>K486*R486</f>
        <v>55099.585200000001</v>
      </c>
      <c r="P486" s="32">
        <f t="shared" si="41"/>
        <v>601192.95959999994</v>
      </c>
      <c r="Q486" s="32">
        <v>153.72</v>
      </c>
      <c r="R486" s="32">
        <v>15.51</v>
      </c>
      <c r="S486" s="31"/>
      <c r="T486" s="32"/>
      <c r="U486" s="14" t="s">
        <v>41</v>
      </c>
      <c r="V486" s="14" t="s">
        <v>270</v>
      </c>
    </row>
    <row r="487" spans="2:22" s="78" customFormat="1">
      <c r="B487" s="78" t="s">
        <v>386</v>
      </c>
      <c r="C487" s="79"/>
      <c r="D487" s="16">
        <v>4</v>
      </c>
      <c r="E487" s="80"/>
      <c r="F487" s="81"/>
      <c r="G487" s="80"/>
      <c r="H487" s="80"/>
      <c r="I487" s="80"/>
      <c r="J487" s="80"/>
      <c r="K487" s="82"/>
      <c r="L487" s="82"/>
      <c r="M487" s="83" t="s">
        <v>234</v>
      </c>
      <c r="N487" s="82">
        <f>K486*Q487</f>
        <v>3746878.3692000001</v>
      </c>
      <c r="O487" s="84">
        <f>K486*R487</f>
        <v>80180.376399999994</v>
      </c>
      <c r="P487" s="84">
        <f t="shared" si="41"/>
        <v>3827058.7456</v>
      </c>
      <c r="Q487" s="84">
        <v>1054.71</v>
      </c>
      <c r="R487" s="84">
        <v>22.57</v>
      </c>
      <c r="S487" s="85"/>
      <c r="T487" s="84"/>
      <c r="U487" s="79" t="s">
        <v>41</v>
      </c>
      <c r="V487" s="79" t="s">
        <v>270</v>
      </c>
    </row>
    <row r="488" spans="2:22" ht="37.5">
      <c r="C488" s="14" t="s">
        <v>287</v>
      </c>
      <c r="D488" s="16">
        <v>5</v>
      </c>
      <c r="E488" s="16">
        <v>3</v>
      </c>
      <c r="F488" s="68" t="s">
        <v>388</v>
      </c>
      <c r="G488" s="16">
        <v>1989</v>
      </c>
      <c r="H488" s="16" t="s">
        <v>37</v>
      </c>
      <c r="I488" s="16" t="s">
        <v>87</v>
      </c>
      <c r="J488" s="16">
        <v>5</v>
      </c>
      <c r="K488" s="21">
        <v>3552.52</v>
      </c>
      <c r="L488" s="21">
        <v>2249.8000000000002</v>
      </c>
      <c r="M488" s="69" t="s">
        <v>46</v>
      </c>
      <c r="N488" s="21">
        <f>K488*Q488</f>
        <v>639453.6</v>
      </c>
      <c r="O488" s="32">
        <f>K488*R488</f>
        <v>60961.243199999997</v>
      </c>
      <c r="P488" s="32">
        <f t="shared" si="41"/>
        <v>700414.8432</v>
      </c>
      <c r="Q488" s="32">
        <v>180</v>
      </c>
      <c r="R488" s="32">
        <v>17.16</v>
      </c>
      <c r="S488" s="31"/>
      <c r="T488" s="32"/>
      <c r="U488" s="14" t="s">
        <v>41</v>
      </c>
      <c r="V488" s="14" t="s">
        <v>270</v>
      </c>
    </row>
    <row r="489" spans="2:22" s="78" customFormat="1">
      <c r="B489" s="78" t="s">
        <v>386</v>
      </c>
      <c r="C489" s="79"/>
      <c r="D489" s="16">
        <v>6</v>
      </c>
      <c r="E489" s="80"/>
      <c r="F489" s="81"/>
      <c r="G489" s="80"/>
      <c r="H489" s="80"/>
      <c r="I489" s="80"/>
      <c r="J489" s="80"/>
      <c r="K489" s="82"/>
      <c r="L489" s="82"/>
      <c r="M489" s="83" t="s">
        <v>234</v>
      </c>
      <c r="N489" s="345">
        <f>K488*Q489</f>
        <v>3926351.6795999999</v>
      </c>
      <c r="O489" s="346">
        <f>K488*R489</f>
        <v>86077.559600000008</v>
      </c>
      <c r="P489" s="346">
        <f t="shared" si="41"/>
        <v>4012429.2391999997</v>
      </c>
      <c r="Q489" s="346">
        <v>1105.23</v>
      </c>
      <c r="R489" s="346">
        <v>24.23</v>
      </c>
      <c r="S489" s="85"/>
      <c r="T489" s="84"/>
      <c r="U489" s="79" t="s">
        <v>41</v>
      </c>
      <c r="V489" s="79" t="s">
        <v>270</v>
      </c>
    </row>
    <row r="490" spans="2:22" s="67" customFormat="1">
      <c r="C490" s="24"/>
      <c r="D490" s="15"/>
      <c r="E490" s="16"/>
      <c r="F490" s="65" t="s">
        <v>130</v>
      </c>
      <c r="G490" s="33"/>
      <c r="H490" s="33"/>
      <c r="I490" s="33"/>
      <c r="J490" s="33"/>
      <c r="K490" s="27">
        <f>SUM(K491:K497)</f>
        <v>25334.47</v>
      </c>
      <c r="L490" s="27"/>
      <c r="N490" s="27">
        <f>SUM(N491:N497)</f>
        <v>5286016.6880000001</v>
      </c>
      <c r="O490" s="31">
        <f>SUM(O491:O497)</f>
        <v>416106.60460000002</v>
      </c>
      <c r="P490" s="31">
        <f>SUM(P491:P497)</f>
        <v>5702123.2926000003</v>
      </c>
      <c r="Q490" s="31"/>
      <c r="R490" s="32"/>
      <c r="S490" s="31"/>
      <c r="T490" s="31"/>
      <c r="U490" s="31"/>
      <c r="V490" s="49"/>
    </row>
    <row r="491" spans="2:22" ht="37.5">
      <c r="C491" s="14" t="s">
        <v>389</v>
      </c>
      <c r="D491" s="16">
        <v>1</v>
      </c>
      <c r="E491" s="16">
        <v>1</v>
      </c>
      <c r="F491" s="68" t="s">
        <v>390</v>
      </c>
      <c r="G491" s="16">
        <v>1984</v>
      </c>
      <c r="H491" s="16" t="s">
        <v>37</v>
      </c>
      <c r="I491" s="16" t="s">
        <v>38</v>
      </c>
      <c r="J491" s="16">
        <v>3</v>
      </c>
      <c r="K491" s="21">
        <v>2538.48</v>
      </c>
      <c r="L491" s="21">
        <v>1318.8</v>
      </c>
      <c r="M491" s="69" t="s">
        <v>46</v>
      </c>
      <c r="N491" s="21">
        <f t="shared" ref="N491:N497" si="42">K491*Q491</f>
        <v>482311.2</v>
      </c>
      <c r="O491" s="32">
        <f t="shared" ref="O491:O497" si="43">K491*R491</f>
        <v>40437.986400000002</v>
      </c>
      <c r="P491" s="32">
        <f t="shared" ref="P491:P497" si="44">N491+O491</f>
        <v>522749.18640000001</v>
      </c>
      <c r="Q491" s="32">
        <v>190</v>
      </c>
      <c r="R491" s="32">
        <v>15.93</v>
      </c>
      <c r="S491" s="31"/>
      <c r="T491" s="32"/>
      <c r="U491" s="14" t="s">
        <v>41</v>
      </c>
      <c r="V491" s="14" t="s">
        <v>270</v>
      </c>
    </row>
    <row r="492" spans="2:22" ht="37.5">
      <c r="C492" s="14" t="s">
        <v>389</v>
      </c>
      <c r="D492" s="16">
        <v>2</v>
      </c>
      <c r="E492" s="16">
        <v>2</v>
      </c>
      <c r="F492" s="68" t="s">
        <v>132</v>
      </c>
      <c r="G492" s="16">
        <v>1984</v>
      </c>
      <c r="H492" s="16" t="s">
        <v>37</v>
      </c>
      <c r="I492" s="16" t="s">
        <v>38</v>
      </c>
      <c r="J492" s="16">
        <v>3</v>
      </c>
      <c r="K492" s="21">
        <v>4057.1</v>
      </c>
      <c r="L492" s="21">
        <v>2129.1999999999998</v>
      </c>
      <c r="M492" s="69" t="s">
        <v>46</v>
      </c>
      <c r="N492" s="21">
        <f t="shared" si="42"/>
        <v>770849</v>
      </c>
      <c r="O492" s="32">
        <f t="shared" si="43"/>
        <v>64629.602999999996</v>
      </c>
      <c r="P492" s="32">
        <f t="shared" si="44"/>
        <v>835478.603</v>
      </c>
      <c r="Q492" s="32">
        <v>190</v>
      </c>
      <c r="R492" s="32">
        <v>15.93</v>
      </c>
      <c r="S492" s="31"/>
      <c r="T492" s="32"/>
      <c r="U492" s="14" t="s">
        <v>41</v>
      </c>
      <c r="V492" s="14" t="s">
        <v>270</v>
      </c>
    </row>
    <row r="493" spans="2:22" ht="37.5">
      <c r="C493" s="14" t="s">
        <v>389</v>
      </c>
      <c r="D493" s="16">
        <v>3</v>
      </c>
      <c r="E493" s="16">
        <v>3</v>
      </c>
      <c r="F493" s="68" t="s">
        <v>391</v>
      </c>
      <c r="G493" s="16">
        <v>1981</v>
      </c>
      <c r="H493" s="16" t="s">
        <v>37</v>
      </c>
      <c r="I493" s="16" t="s">
        <v>38</v>
      </c>
      <c r="J493" s="16">
        <v>3</v>
      </c>
      <c r="K493" s="21">
        <v>2278.98</v>
      </c>
      <c r="L493" s="21">
        <v>1262.4000000000001</v>
      </c>
      <c r="M493" s="69" t="s">
        <v>46</v>
      </c>
      <c r="N493" s="21">
        <f t="shared" si="42"/>
        <v>433006.2</v>
      </c>
      <c r="O493" s="32">
        <f t="shared" si="43"/>
        <v>36304.151400000002</v>
      </c>
      <c r="P493" s="32">
        <f t="shared" si="44"/>
        <v>469310.35140000004</v>
      </c>
      <c r="Q493" s="32">
        <v>190</v>
      </c>
      <c r="R493" s="32">
        <v>15.93</v>
      </c>
      <c r="S493" s="31"/>
      <c r="T493" s="32"/>
      <c r="U493" s="14" t="s">
        <v>41</v>
      </c>
      <c r="V493" s="14" t="s">
        <v>270</v>
      </c>
    </row>
    <row r="494" spans="2:22" ht="56.25">
      <c r="C494" s="14" t="s">
        <v>392</v>
      </c>
      <c r="D494" s="16">
        <v>4</v>
      </c>
      <c r="E494" s="16">
        <v>4</v>
      </c>
      <c r="F494" s="68" t="s">
        <v>393</v>
      </c>
      <c r="G494" s="16">
        <v>1972</v>
      </c>
      <c r="H494" s="16" t="s">
        <v>37</v>
      </c>
      <c r="I494" s="16" t="s">
        <v>60</v>
      </c>
      <c r="J494" s="16">
        <v>2</v>
      </c>
      <c r="K494" s="21">
        <v>794.51</v>
      </c>
      <c r="L494" s="21">
        <v>371.2</v>
      </c>
      <c r="M494" s="69" t="s">
        <v>234</v>
      </c>
      <c r="N494" s="21">
        <f t="shared" si="42"/>
        <v>1191765</v>
      </c>
      <c r="O494" s="32">
        <f t="shared" si="43"/>
        <v>31764.509799999996</v>
      </c>
      <c r="P494" s="32">
        <f t="shared" si="44"/>
        <v>1223529.5097999999</v>
      </c>
      <c r="Q494" s="32">
        <v>1500</v>
      </c>
      <c r="R494" s="32">
        <v>39.979999999999997</v>
      </c>
      <c r="S494" s="31"/>
      <c r="T494" s="32"/>
      <c r="U494" s="14" t="s">
        <v>41</v>
      </c>
      <c r="V494" s="14" t="s">
        <v>270</v>
      </c>
    </row>
    <row r="495" spans="2:22" ht="37.5">
      <c r="C495" s="14" t="s">
        <v>306</v>
      </c>
      <c r="D495" s="16">
        <v>5</v>
      </c>
      <c r="E495" s="16">
        <v>5</v>
      </c>
      <c r="F495" s="68" t="s">
        <v>394</v>
      </c>
      <c r="G495" s="16">
        <v>1988</v>
      </c>
      <c r="H495" s="16" t="s">
        <v>37</v>
      </c>
      <c r="I495" s="16" t="s">
        <v>87</v>
      </c>
      <c r="J495" s="16">
        <v>5</v>
      </c>
      <c r="K495" s="21">
        <v>5239.6000000000004</v>
      </c>
      <c r="L495" s="21">
        <v>3157.3</v>
      </c>
      <c r="M495" s="69" t="s">
        <v>46</v>
      </c>
      <c r="N495" s="21">
        <f t="shared" si="42"/>
        <v>805431.31200000003</v>
      </c>
      <c r="O495" s="32">
        <f t="shared" si="43"/>
        <v>81266.196000000011</v>
      </c>
      <c r="P495" s="32">
        <f t="shared" si="44"/>
        <v>886697.50800000003</v>
      </c>
      <c r="Q495" s="32">
        <v>153.72</v>
      </c>
      <c r="R495" s="32">
        <v>15.51</v>
      </c>
      <c r="S495" s="31"/>
      <c r="T495" s="32"/>
      <c r="U495" s="14" t="s">
        <v>41</v>
      </c>
      <c r="V495" s="14" t="s">
        <v>270</v>
      </c>
    </row>
    <row r="496" spans="2:22" ht="37.5">
      <c r="C496" s="14" t="s">
        <v>306</v>
      </c>
      <c r="D496" s="16">
        <v>6</v>
      </c>
      <c r="E496" s="16">
        <v>6</v>
      </c>
      <c r="F496" s="68" t="s">
        <v>395</v>
      </c>
      <c r="G496" s="16">
        <v>1988</v>
      </c>
      <c r="H496" s="16" t="s">
        <v>37</v>
      </c>
      <c r="I496" s="16" t="s">
        <v>87</v>
      </c>
      <c r="J496" s="16">
        <v>5</v>
      </c>
      <c r="K496" s="21">
        <v>5191.7</v>
      </c>
      <c r="L496" s="21">
        <v>2999.9</v>
      </c>
      <c r="M496" s="69" t="s">
        <v>46</v>
      </c>
      <c r="N496" s="21">
        <f t="shared" si="42"/>
        <v>798068.12399999995</v>
      </c>
      <c r="O496" s="32">
        <f t="shared" si="43"/>
        <v>80523.266999999993</v>
      </c>
      <c r="P496" s="32">
        <f t="shared" si="44"/>
        <v>878591.39099999995</v>
      </c>
      <c r="Q496" s="32">
        <v>153.72</v>
      </c>
      <c r="R496" s="32">
        <v>15.51</v>
      </c>
      <c r="S496" s="31"/>
      <c r="T496" s="32"/>
      <c r="U496" s="14" t="s">
        <v>41</v>
      </c>
      <c r="V496" s="14" t="s">
        <v>270</v>
      </c>
    </row>
    <row r="497" spans="3:1027" ht="37.5">
      <c r="C497" s="14" t="s">
        <v>306</v>
      </c>
      <c r="D497" s="16">
        <v>7</v>
      </c>
      <c r="E497" s="16">
        <v>7</v>
      </c>
      <c r="F497" s="68" t="s">
        <v>396</v>
      </c>
      <c r="G497" s="16">
        <v>1988</v>
      </c>
      <c r="H497" s="16" t="s">
        <v>37</v>
      </c>
      <c r="I497" s="16" t="s">
        <v>87</v>
      </c>
      <c r="J497" s="16">
        <v>5</v>
      </c>
      <c r="K497" s="21">
        <v>5234.1000000000004</v>
      </c>
      <c r="L497" s="21">
        <v>3168.2</v>
      </c>
      <c r="M497" s="69" t="s">
        <v>46</v>
      </c>
      <c r="N497" s="21">
        <f t="shared" si="42"/>
        <v>804585.85200000007</v>
      </c>
      <c r="O497" s="32">
        <f t="shared" si="43"/>
        <v>81180.891000000003</v>
      </c>
      <c r="P497" s="32">
        <f t="shared" si="44"/>
        <v>885766.74300000002</v>
      </c>
      <c r="Q497" s="32">
        <v>153.72</v>
      </c>
      <c r="R497" s="32">
        <v>15.51</v>
      </c>
      <c r="S497" s="31"/>
      <c r="T497" s="32"/>
      <c r="U497" s="14" t="s">
        <v>41</v>
      </c>
      <c r="V497" s="14" t="s">
        <v>270</v>
      </c>
    </row>
    <row r="498" spans="3:1027" s="67" customFormat="1">
      <c r="C498" s="24"/>
      <c r="D498" s="15"/>
      <c r="E498" s="16"/>
      <c r="F498" s="65" t="s">
        <v>133</v>
      </c>
      <c r="G498" s="33"/>
      <c r="H498" s="33"/>
      <c r="I498" s="33"/>
      <c r="J498" s="33"/>
      <c r="K498" s="27">
        <f>SUM(K499:K518)</f>
        <v>11050</v>
      </c>
      <c r="L498" s="27"/>
      <c r="M498" s="28"/>
      <c r="N498" s="27">
        <f>SUM(N499:N518)</f>
        <v>8744322.5</v>
      </c>
      <c r="O498" s="27">
        <f>SUM(O499:O518)</f>
        <v>660797.09999999986</v>
      </c>
      <c r="P498" s="27">
        <f>SUM(P499:P518)</f>
        <v>9405119.6000000015</v>
      </c>
      <c r="Q498" s="31"/>
      <c r="R498" s="32"/>
      <c r="S498" s="31"/>
      <c r="T498" s="31"/>
      <c r="U498" s="31"/>
      <c r="V498" s="49"/>
    </row>
    <row r="499" spans="3:1027" ht="37.5">
      <c r="C499" s="14" t="s">
        <v>285</v>
      </c>
      <c r="D499" s="15">
        <v>1</v>
      </c>
      <c r="E499" s="16">
        <v>1</v>
      </c>
      <c r="F499" s="68" t="s">
        <v>397</v>
      </c>
      <c r="G499" s="16">
        <v>1959</v>
      </c>
      <c r="H499" s="16" t="s">
        <v>37</v>
      </c>
      <c r="I499" s="16" t="s">
        <v>398</v>
      </c>
      <c r="J499" s="16">
        <v>2</v>
      </c>
      <c r="K499" s="21">
        <v>730</v>
      </c>
      <c r="L499" s="21">
        <v>398.4</v>
      </c>
      <c r="M499" s="86" t="s">
        <v>46</v>
      </c>
      <c r="N499" s="21">
        <f>K499*Q499</f>
        <v>124830</v>
      </c>
      <c r="O499" s="32">
        <f>K499*R499</f>
        <v>11541.300000000001</v>
      </c>
      <c r="P499" s="32">
        <f t="shared" ref="P499:P518" si="45">N499+O499</f>
        <v>136371.29999999999</v>
      </c>
      <c r="Q499" s="32">
        <v>171</v>
      </c>
      <c r="R499" s="32">
        <v>15.81</v>
      </c>
      <c r="S499" s="31"/>
      <c r="T499" s="32"/>
      <c r="U499" s="14" t="s">
        <v>41</v>
      </c>
      <c r="V499" s="14" t="s">
        <v>270</v>
      </c>
    </row>
    <row r="500" spans="3:1027" ht="37.5">
      <c r="C500" s="14"/>
      <c r="D500" s="15">
        <v>2</v>
      </c>
      <c r="E500" s="16"/>
      <c r="F500" s="68"/>
      <c r="G500" s="16"/>
      <c r="H500" s="16"/>
      <c r="I500" s="16"/>
      <c r="J500" s="16"/>
      <c r="K500" s="21"/>
      <c r="L500" s="21"/>
      <c r="M500" s="86" t="s">
        <v>49</v>
      </c>
      <c r="N500" s="21">
        <f>K499*Q500</f>
        <v>338836.80000000005</v>
      </c>
      <c r="O500" s="32">
        <f>K499*R500</f>
        <v>13621.8</v>
      </c>
      <c r="P500" s="32">
        <f t="shared" si="45"/>
        <v>352458.60000000003</v>
      </c>
      <c r="Q500" s="32">
        <v>464.16</v>
      </c>
      <c r="R500" s="32">
        <v>18.66</v>
      </c>
      <c r="S500" s="31"/>
      <c r="T500" s="32"/>
      <c r="U500" s="14" t="s">
        <v>41</v>
      </c>
      <c r="V500" s="14" t="s">
        <v>270</v>
      </c>
    </row>
    <row r="501" spans="3:1027" ht="56.25">
      <c r="C501" s="14"/>
      <c r="D501" s="15">
        <v>3</v>
      </c>
      <c r="E501" s="16"/>
      <c r="F501" s="68"/>
      <c r="G501" s="16"/>
      <c r="H501" s="16"/>
      <c r="I501" s="16"/>
      <c r="J501" s="16"/>
      <c r="K501" s="21"/>
      <c r="L501" s="21"/>
      <c r="M501" s="86" t="s">
        <v>39</v>
      </c>
      <c r="N501" s="21">
        <f>K499*Q501</f>
        <v>42690.399999999994</v>
      </c>
      <c r="O501" s="32">
        <f>K499*R501</f>
        <v>10468.200000000001</v>
      </c>
      <c r="P501" s="32">
        <f t="shared" si="45"/>
        <v>53158.599999999991</v>
      </c>
      <c r="Q501" s="32">
        <v>58.48</v>
      </c>
      <c r="R501" s="32">
        <v>14.34</v>
      </c>
      <c r="S501" s="31"/>
      <c r="T501" s="32"/>
      <c r="U501" s="14" t="s">
        <v>41</v>
      </c>
      <c r="V501" s="14" t="s">
        <v>270</v>
      </c>
    </row>
    <row r="502" spans="3:1027" ht="37.5">
      <c r="C502" s="14"/>
      <c r="D502" s="15">
        <v>4</v>
      </c>
      <c r="E502" s="16"/>
      <c r="F502" s="68"/>
      <c r="G502" s="16"/>
      <c r="H502" s="16"/>
      <c r="I502" s="16"/>
      <c r="J502" s="16"/>
      <c r="K502" s="21"/>
      <c r="L502" s="21"/>
      <c r="M502" s="86" t="s">
        <v>57</v>
      </c>
      <c r="N502" s="21">
        <f>K499*Q502</f>
        <v>26550.1</v>
      </c>
      <c r="O502" s="32">
        <f>K499*R502</f>
        <v>10117.799999999999</v>
      </c>
      <c r="P502" s="32">
        <f t="shared" si="45"/>
        <v>36667.899999999994</v>
      </c>
      <c r="Q502" s="32">
        <v>36.369999999999997</v>
      </c>
      <c r="R502" s="32">
        <v>13.86</v>
      </c>
      <c r="S502" s="31"/>
      <c r="T502" s="32"/>
      <c r="U502" s="14" t="s">
        <v>41</v>
      </c>
      <c r="V502" s="14" t="s">
        <v>270</v>
      </c>
    </row>
    <row r="503" spans="3:1027" ht="37.5">
      <c r="C503" s="14" t="s">
        <v>269</v>
      </c>
      <c r="D503" s="15">
        <v>5</v>
      </c>
      <c r="E503" s="16">
        <v>2</v>
      </c>
      <c r="F503" s="68" t="s">
        <v>399</v>
      </c>
      <c r="G503" s="16">
        <v>1971</v>
      </c>
      <c r="H503" s="16" t="s">
        <v>37</v>
      </c>
      <c r="I503" s="16" t="s">
        <v>38</v>
      </c>
      <c r="J503" s="16">
        <v>2</v>
      </c>
      <c r="K503" s="21">
        <v>1920</v>
      </c>
      <c r="L503" s="21">
        <v>718.1</v>
      </c>
      <c r="M503" s="86" t="s">
        <v>46</v>
      </c>
      <c r="N503" s="341">
        <f>K503*Q503</f>
        <v>430598.40000000002</v>
      </c>
      <c r="O503" s="342">
        <f>K503*R503</f>
        <v>42547.199999999997</v>
      </c>
      <c r="P503" s="342">
        <f t="shared" si="45"/>
        <v>473145.60000000003</v>
      </c>
      <c r="Q503" s="342">
        <v>224.27</v>
      </c>
      <c r="R503" s="342">
        <v>22.16</v>
      </c>
      <c r="S503" s="31"/>
      <c r="T503" s="32"/>
      <c r="U503" s="14" t="s">
        <v>41</v>
      </c>
      <c r="V503" s="14" t="s">
        <v>270</v>
      </c>
    </row>
    <row r="504" spans="3:1027" s="93" customFormat="1" ht="37.5">
      <c r="C504" s="87"/>
      <c r="D504" s="15">
        <v>6</v>
      </c>
      <c r="E504" s="88"/>
      <c r="F504" s="89"/>
      <c r="G504" s="88"/>
      <c r="H504" s="88"/>
      <c r="I504" s="88"/>
      <c r="J504" s="88"/>
      <c r="K504" s="90"/>
      <c r="L504" s="90"/>
      <c r="M504" s="86" t="s">
        <v>49</v>
      </c>
      <c r="N504" s="341">
        <f>K503*Q504</f>
        <v>853900.80000000005</v>
      </c>
      <c r="O504" s="32">
        <f>K503*R504</f>
        <v>35827.199999999997</v>
      </c>
      <c r="P504" s="342">
        <f t="shared" si="45"/>
        <v>889728</v>
      </c>
      <c r="Q504" s="347">
        <v>444.74</v>
      </c>
      <c r="R504" s="91">
        <v>18.66</v>
      </c>
      <c r="S504" s="66"/>
      <c r="T504" s="92"/>
      <c r="U504" s="14" t="s">
        <v>41</v>
      </c>
      <c r="V504" s="14" t="s">
        <v>270</v>
      </c>
    </row>
    <row r="505" spans="3:1027" customFormat="1" ht="68.25" customHeight="1">
      <c r="C505" s="94"/>
      <c r="D505" s="15">
        <v>7</v>
      </c>
      <c r="E505" s="95"/>
      <c r="F505" s="96"/>
      <c r="G505" s="96"/>
      <c r="H505" s="95"/>
      <c r="I505" s="96"/>
      <c r="J505" s="96"/>
      <c r="K505" s="97"/>
      <c r="L505" s="97"/>
      <c r="M505" s="98" t="s">
        <v>39</v>
      </c>
      <c r="N505" s="341">
        <f>K503*Q505</f>
        <v>158995.20000000001</v>
      </c>
      <c r="O505" s="342">
        <f>K503*R505</f>
        <v>38995.199999999997</v>
      </c>
      <c r="P505" s="342">
        <f t="shared" si="45"/>
        <v>197990.40000000002</v>
      </c>
      <c r="Q505" s="347">
        <v>82.81</v>
      </c>
      <c r="R505" s="347">
        <v>20.309999999999999</v>
      </c>
      <c r="S505" s="99">
        <v>2018</v>
      </c>
      <c r="T505" s="99">
        <v>2019</v>
      </c>
      <c r="U505" s="14" t="s">
        <v>41</v>
      </c>
      <c r="V505" s="14" t="s">
        <v>270</v>
      </c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  <c r="AJ505" s="100"/>
      <c r="AK505" s="100"/>
      <c r="AL505" s="100"/>
      <c r="AM505" s="100"/>
      <c r="AN505" s="100"/>
      <c r="AO505" s="100"/>
      <c r="AP505" s="100"/>
      <c r="AQ505" s="100"/>
      <c r="AR505" s="100"/>
      <c r="AS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00"/>
      <c r="BD505" s="100"/>
      <c r="BE505" s="100"/>
      <c r="BF505" s="100"/>
      <c r="BG505" s="100"/>
      <c r="BH505" s="100"/>
      <c r="BI505" s="100"/>
      <c r="BJ505" s="100"/>
      <c r="BK505" s="100"/>
      <c r="BL505" s="100"/>
      <c r="BM505" s="100"/>
      <c r="BN505" s="100"/>
      <c r="BO505" s="100"/>
      <c r="BP505" s="100"/>
      <c r="BQ505" s="100"/>
      <c r="BR505" s="100"/>
      <c r="BS505" s="100"/>
      <c r="BT505" s="100"/>
      <c r="BU505" s="100"/>
      <c r="BV505" s="100"/>
      <c r="BW505" s="100"/>
      <c r="BX505" s="100"/>
      <c r="BY505" s="100"/>
      <c r="BZ505" s="100"/>
      <c r="CA505" s="100"/>
      <c r="CB505" s="100"/>
      <c r="CC505" s="100"/>
      <c r="CD505" s="100"/>
      <c r="CE505" s="100"/>
      <c r="CF505" s="100"/>
      <c r="CG505" s="100"/>
      <c r="CH505" s="100"/>
      <c r="CI505" s="100"/>
      <c r="CJ505" s="100"/>
      <c r="CK505" s="100"/>
      <c r="CL505" s="100"/>
      <c r="CM505" s="100"/>
      <c r="CN505" s="100"/>
      <c r="CO505" s="100"/>
      <c r="CP505" s="100"/>
      <c r="CQ505" s="100"/>
      <c r="CR505" s="100"/>
      <c r="CS505" s="100"/>
      <c r="CT505" s="100"/>
      <c r="CU505" s="100"/>
      <c r="CV505" s="100"/>
      <c r="CW505" s="100"/>
      <c r="CX505" s="100"/>
      <c r="CY505" s="100"/>
      <c r="CZ505" s="100"/>
      <c r="DA505" s="100"/>
      <c r="DB505" s="100"/>
      <c r="DC505" s="100"/>
      <c r="DD505" s="100"/>
      <c r="DE505" s="100"/>
      <c r="DF505" s="100"/>
      <c r="DG505" s="100"/>
      <c r="DH505" s="100"/>
      <c r="DI505" s="100"/>
      <c r="DJ505" s="100"/>
      <c r="DK505" s="100"/>
      <c r="DL505" s="100"/>
      <c r="DM505" s="100"/>
      <c r="DN505" s="100"/>
      <c r="DO505" s="100"/>
      <c r="DP505" s="100"/>
      <c r="DQ505" s="100"/>
      <c r="DR505" s="100"/>
      <c r="DS505" s="100"/>
      <c r="DT505" s="100"/>
      <c r="DU505" s="100"/>
      <c r="DV505" s="100"/>
      <c r="DW505" s="100"/>
      <c r="DX505" s="100"/>
      <c r="DY505" s="100"/>
      <c r="DZ505" s="100"/>
      <c r="EA505" s="100"/>
      <c r="EB505" s="100"/>
      <c r="EC505" s="100"/>
      <c r="ED505" s="100"/>
      <c r="EE505" s="100"/>
      <c r="EF505" s="100"/>
      <c r="EG505" s="100"/>
      <c r="EH505" s="100"/>
      <c r="EI505" s="100"/>
      <c r="EJ505" s="100"/>
      <c r="EK505" s="100"/>
      <c r="EL505" s="100"/>
      <c r="EM505" s="100"/>
      <c r="EN505" s="100"/>
      <c r="EO505" s="100"/>
      <c r="EP505" s="100"/>
      <c r="EQ505" s="100"/>
      <c r="ER505" s="100"/>
      <c r="ES505" s="100"/>
      <c r="ET505" s="100"/>
      <c r="EU505" s="100"/>
      <c r="EV505" s="100"/>
      <c r="EW505" s="100"/>
      <c r="EX505" s="100"/>
      <c r="EY505" s="100"/>
      <c r="EZ505" s="100"/>
      <c r="FA505" s="100"/>
      <c r="FB505" s="100"/>
      <c r="FC505" s="100"/>
      <c r="FD505" s="100"/>
      <c r="FE505" s="100"/>
      <c r="FF505" s="100"/>
      <c r="FG505" s="100"/>
      <c r="FH505" s="100"/>
      <c r="FI505" s="100"/>
      <c r="FJ505" s="100"/>
      <c r="FK505" s="100"/>
      <c r="FL505" s="100"/>
      <c r="FM505" s="100"/>
      <c r="FN505" s="100"/>
      <c r="FO505" s="100"/>
      <c r="FP505" s="100"/>
      <c r="FQ505" s="100"/>
      <c r="FR505" s="100"/>
      <c r="FS505" s="100"/>
      <c r="FT505" s="100"/>
      <c r="FU505" s="100"/>
      <c r="FV505" s="100"/>
      <c r="FW505" s="100"/>
      <c r="FX505" s="100"/>
      <c r="FY505" s="100"/>
      <c r="FZ505" s="100"/>
      <c r="GA505" s="100"/>
      <c r="GB505" s="100"/>
      <c r="GC505" s="100"/>
      <c r="GD505" s="100"/>
      <c r="GE505" s="100"/>
      <c r="GF505" s="100"/>
      <c r="GG505" s="100"/>
      <c r="GH505" s="100"/>
      <c r="GI505" s="100"/>
      <c r="GJ505" s="100"/>
      <c r="GK505" s="100"/>
      <c r="GL505" s="100"/>
      <c r="GM505" s="100"/>
      <c r="GN505" s="100"/>
      <c r="GO505" s="100"/>
      <c r="GP505" s="100"/>
      <c r="GQ505" s="100"/>
      <c r="GR505" s="100"/>
      <c r="GS505" s="100"/>
      <c r="GT505" s="100"/>
      <c r="GU505" s="100"/>
      <c r="GV505" s="100"/>
      <c r="GW505" s="100"/>
      <c r="GX505" s="100"/>
      <c r="GY505" s="100"/>
      <c r="GZ505" s="100"/>
      <c r="HA505" s="100"/>
      <c r="HB505" s="100"/>
      <c r="HC505" s="100"/>
      <c r="HD505" s="100"/>
      <c r="HE505" s="100"/>
      <c r="HF505" s="100"/>
      <c r="HG505" s="100"/>
      <c r="HH505" s="100"/>
      <c r="HI505" s="100"/>
      <c r="HJ505" s="100"/>
      <c r="HK505" s="100"/>
      <c r="HL505" s="100"/>
      <c r="HM505" s="100"/>
      <c r="HN505" s="100"/>
      <c r="HO505" s="100"/>
      <c r="HP505" s="100"/>
      <c r="HQ505" s="100"/>
      <c r="HR505" s="100"/>
      <c r="HS505" s="100"/>
      <c r="HT505" s="100"/>
      <c r="HU505" s="100"/>
      <c r="HV505" s="100"/>
      <c r="HW505" s="100"/>
      <c r="HX505" s="100"/>
      <c r="HY505" s="100"/>
      <c r="HZ505" s="100"/>
      <c r="IA505" s="100"/>
      <c r="IB505" s="100"/>
      <c r="IC505" s="100"/>
      <c r="ID505" s="100"/>
      <c r="IE505" s="100"/>
      <c r="IF505" s="100"/>
      <c r="IG505" s="100"/>
      <c r="IH505" s="100"/>
      <c r="II505" s="100"/>
      <c r="IJ505" s="100"/>
      <c r="IK505" s="100"/>
      <c r="IL505" s="100"/>
      <c r="IM505" s="100"/>
      <c r="IN505" s="100"/>
      <c r="IO505" s="100"/>
      <c r="IP505" s="100"/>
      <c r="IQ505" s="100"/>
      <c r="IR505" s="100"/>
      <c r="IS505" s="100"/>
      <c r="IT505" s="100"/>
      <c r="IU505" s="100"/>
      <c r="IV505" s="100"/>
      <c r="IW505" s="100"/>
      <c r="IX505" s="100"/>
      <c r="IY505" s="100"/>
      <c r="IZ505" s="100"/>
      <c r="JA505" s="100"/>
      <c r="JB505" s="100"/>
      <c r="JC505" s="100"/>
      <c r="JD505" s="100"/>
      <c r="JE505" s="100"/>
      <c r="JF505" s="100"/>
      <c r="JG505" s="100"/>
      <c r="JH505" s="100"/>
      <c r="JI505" s="100"/>
      <c r="JJ505" s="100"/>
      <c r="JK505" s="100"/>
      <c r="JL505" s="100"/>
      <c r="JM505" s="100"/>
      <c r="JN505" s="100"/>
      <c r="JO505" s="100"/>
      <c r="JP505" s="100"/>
      <c r="JQ505" s="100"/>
      <c r="JR505" s="100"/>
      <c r="JS505" s="100"/>
      <c r="JT505" s="100"/>
      <c r="JU505" s="100"/>
      <c r="JV505" s="100"/>
      <c r="JW505" s="100"/>
      <c r="JX505" s="100"/>
      <c r="JY505" s="100"/>
      <c r="JZ505" s="100"/>
      <c r="KA505" s="100"/>
      <c r="KB505" s="100"/>
      <c r="KC505" s="100"/>
      <c r="KD505" s="100"/>
      <c r="KE505" s="100"/>
      <c r="KF505" s="100"/>
      <c r="KG505" s="100"/>
      <c r="KH505" s="100"/>
      <c r="KI505" s="100"/>
      <c r="KJ505" s="100"/>
      <c r="KK505" s="100"/>
      <c r="KL505" s="100"/>
      <c r="KM505" s="100"/>
      <c r="KN505" s="100"/>
      <c r="KO505" s="100"/>
      <c r="KP505" s="100"/>
      <c r="KQ505" s="100"/>
      <c r="KR505" s="100"/>
      <c r="KS505" s="100"/>
      <c r="KT505" s="100"/>
      <c r="KU505" s="100"/>
      <c r="KV505" s="100"/>
      <c r="KW505" s="100"/>
      <c r="KX505" s="100"/>
      <c r="KY505" s="100"/>
      <c r="KZ505" s="100"/>
      <c r="LA505" s="100"/>
      <c r="LB505" s="100"/>
      <c r="LC505" s="100"/>
      <c r="LD505" s="100"/>
      <c r="LE505" s="100"/>
      <c r="LF505" s="100"/>
      <c r="LG505" s="100"/>
      <c r="LH505" s="100"/>
      <c r="LI505" s="100"/>
      <c r="LJ505" s="100"/>
      <c r="LK505" s="100"/>
      <c r="LL505" s="100"/>
      <c r="LM505" s="100"/>
      <c r="LN505" s="100"/>
      <c r="LO505" s="100"/>
      <c r="LP505" s="100"/>
      <c r="LQ505" s="100"/>
      <c r="LR505" s="100"/>
      <c r="LS505" s="100"/>
      <c r="LT505" s="100"/>
      <c r="LU505" s="100"/>
      <c r="LV505" s="100"/>
      <c r="LW505" s="100"/>
      <c r="LX505" s="100"/>
      <c r="LY505" s="100"/>
      <c r="LZ505" s="100"/>
      <c r="MA505" s="100"/>
      <c r="MB505" s="100"/>
      <c r="MC505" s="100"/>
      <c r="MD505" s="100"/>
      <c r="ME505" s="100"/>
      <c r="MF505" s="100"/>
      <c r="MG505" s="100"/>
      <c r="MH505" s="100"/>
      <c r="MI505" s="100"/>
      <c r="MJ505" s="100"/>
      <c r="MK505" s="100"/>
      <c r="ML505" s="100"/>
      <c r="MM505" s="100"/>
      <c r="MN505" s="100"/>
      <c r="MO505" s="100"/>
      <c r="MP505" s="100"/>
      <c r="MQ505" s="100"/>
      <c r="MR505" s="100"/>
      <c r="MS505" s="100"/>
      <c r="MT505" s="100"/>
      <c r="MU505" s="100"/>
      <c r="MV505" s="100"/>
      <c r="MW505" s="100"/>
      <c r="MX505" s="100"/>
      <c r="MY505" s="100"/>
      <c r="MZ505" s="100"/>
      <c r="NA505" s="100"/>
      <c r="NB505" s="100"/>
      <c r="NC505" s="100"/>
      <c r="ND505" s="100"/>
      <c r="NE505" s="100"/>
      <c r="NF505" s="100"/>
      <c r="NG505" s="100"/>
      <c r="NH505" s="100"/>
      <c r="NI505" s="100"/>
      <c r="NJ505" s="100"/>
      <c r="NK505" s="100"/>
      <c r="NL505" s="100"/>
      <c r="NM505" s="100"/>
      <c r="NN505" s="100"/>
      <c r="NO505" s="100"/>
      <c r="NP505" s="100"/>
      <c r="NQ505" s="100"/>
      <c r="NR505" s="100"/>
      <c r="NS505" s="100"/>
      <c r="NT505" s="100"/>
      <c r="NU505" s="100"/>
      <c r="NV505" s="100"/>
      <c r="NW505" s="100"/>
      <c r="NX505" s="100"/>
      <c r="NY505" s="100"/>
      <c r="NZ505" s="100"/>
      <c r="OA505" s="100"/>
      <c r="OB505" s="100"/>
      <c r="OC505" s="100"/>
      <c r="OD505" s="100"/>
      <c r="OE505" s="100"/>
      <c r="OF505" s="100"/>
      <c r="OG505" s="100"/>
      <c r="OH505" s="100"/>
      <c r="OI505" s="100"/>
      <c r="OJ505" s="100"/>
      <c r="OK505" s="100"/>
      <c r="OL505" s="100"/>
      <c r="OM505" s="100"/>
      <c r="ON505" s="100"/>
      <c r="OO505" s="100"/>
      <c r="OP505" s="100"/>
      <c r="OQ505" s="100"/>
      <c r="OR505" s="100"/>
      <c r="OS505" s="100"/>
      <c r="OT505" s="100"/>
      <c r="OU505" s="100"/>
      <c r="OV505" s="100"/>
      <c r="OW505" s="100"/>
      <c r="OX505" s="100"/>
      <c r="OY505" s="100"/>
      <c r="OZ505" s="100"/>
      <c r="PA505" s="100"/>
      <c r="PB505" s="100"/>
      <c r="PC505" s="100"/>
      <c r="PD505" s="100"/>
      <c r="PE505" s="100"/>
      <c r="PF505" s="100"/>
      <c r="PG505" s="100"/>
      <c r="PH505" s="100"/>
      <c r="PI505" s="100"/>
      <c r="PJ505" s="100"/>
      <c r="PK505" s="100"/>
      <c r="PL505" s="100"/>
      <c r="PM505" s="100"/>
      <c r="PN505" s="100"/>
      <c r="PO505" s="100"/>
      <c r="PP505" s="100"/>
      <c r="PQ505" s="100"/>
      <c r="PR505" s="100"/>
      <c r="PS505" s="100"/>
      <c r="PT505" s="100"/>
      <c r="PU505" s="100"/>
      <c r="PV505" s="100"/>
      <c r="PW505" s="100"/>
      <c r="PX505" s="100"/>
      <c r="PY505" s="100"/>
      <c r="PZ505" s="100"/>
      <c r="QA505" s="100"/>
      <c r="QB505" s="100"/>
      <c r="QC505" s="100"/>
      <c r="QD505" s="100"/>
      <c r="QE505" s="100"/>
      <c r="QF505" s="100"/>
      <c r="QG505" s="100"/>
      <c r="QH505" s="100"/>
      <c r="QI505" s="100"/>
      <c r="QJ505" s="100"/>
      <c r="QK505" s="100"/>
      <c r="QL505" s="100"/>
      <c r="QM505" s="100"/>
      <c r="QN505" s="100"/>
      <c r="QO505" s="100"/>
      <c r="QP505" s="100"/>
      <c r="QQ505" s="100"/>
      <c r="QR505" s="100"/>
      <c r="QS505" s="100"/>
      <c r="QT505" s="100"/>
      <c r="QU505" s="100"/>
      <c r="QV505" s="100"/>
      <c r="QW505" s="100"/>
      <c r="QX505" s="100"/>
      <c r="QY505" s="100"/>
      <c r="QZ505" s="100"/>
      <c r="RA505" s="100"/>
      <c r="RB505" s="100"/>
      <c r="RC505" s="100"/>
      <c r="RD505" s="100"/>
      <c r="RE505" s="100"/>
      <c r="RF505" s="100"/>
      <c r="RG505" s="100"/>
      <c r="RH505" s="100"/>
      <c r="RI505" s="100"/>
      <c r="RJ505" s="100"/>
      <c r="RK505" s="100"/>
      <c r="RL505" s="100"/>
      <c r="RM505" s="100"/>
      <c r="RN505" s="100"/>
      <c r="RO505" s="100"/>
      <c r="RP505" s="100"/>
      <c r="RQ505" s="100"/>
      <c r="RR505" s="100"/>
      <c r="RS505" s="100"/>
      <c r="RT505" s="100"/>
      <c r="RU505" s="100"/>
      <c r="RV505" s="100"/>
      <c r="RW505" s="100"/>
      <c r="RX505" s="100"/>
      <c r="RY505" s="100"/>
      <c r="RZ505" s="100"/>
      <c r="SA505" s="100"/>
      <c r="SB505" s="100"/>
      <c r="SC505" s="100"/>
      <c r="SD505" s="100"/>
      <c r="SE505" s="100"/>
      <c r="SF505" s="100"/>
      <c r="SG505" s="100"/>
      <c r="SH505" s="100"/>
      <c r="SI505" s="100"/>
      <c r="SJ505" s="100"/>
      <c r="SK505" s="100"/>
      <c r="SL505" s="100"/>
      <c r="SM505" s="100"/>
      <c r="SN505" s="100"/>
      <c r="SO505" s="100"/>
      <c r="SP505" s="100"/>
      <c r="SQ505" s="100"/>
      <c r="SR505" s="100"/>
      <c r="SS505" s="100"/>
      <c r="ST505" s="100"/>
      <c r="SU505" s="100"/>
      <c r="SV505" s="100"/>
      <c r="SW505" s="100"/>
      <c r="SX505" s="100"/>
      <c r="SY505" s="100"/>
      <c r="SZ505" s="100"/>
      <c r="TA505" s="100"/>
      <c r="TB505" s="100"/>
      <c r="TC505" s="100"/>
      <c r="TD505" s="100"/>
      <c r="TE505" s="100"/>
      <c r="TF505" s="100"/>
      <c r="TG505" s="100"/>
      <c r="TH505" s="100"/>
      <c r="TI505" s="100"/>
      <c r="TJ505" s="100"/>
      <c r="TK505" s="100"/>
      <c r="TL505" s="100"/>
      <c r="TM505" s="100"/>
      <c r="TN505" s="100"/>
      <c r="TO505" s="100"/>
      <c r="TP505" s="100"/>
      <c r="TQ505" s="100"/>
      <c r="TR505" s="100"/>
      <c r="TS505" s="100"/>
      <c r="TT505" s="100"/>
      <c r="TU505" s="100"/>
      <c r="TV505" s="100"/>
      <c r="TW505" s="100"/>
      <c r="TX505" s="100"/>
      <c r="TY505" s="100"/>
      <c r="TZ505" s="100"/>
      <c r="UA505" s="100"/>
      <c r="UB505" s="100"/>
      <c r="UC505" s="100"/>
      <c r="UD505" s="100"/>
      <c r="UE505" s="100"/>
      <c r="UF505" s="100"/>
      <c r="UG505" s="100"/>
      <c r="UH505" s="100"/>
      <c r="UI505" s="100"/>
      <c r="UJ505" s="100"/>
      <c r="UK505" s="100"/>
      <c r="UL505" s="100"/>
      <c r="UM505" s="100"/>
      <c r="UN505" s="100"/>
      <c r="UO505" s="100"/>
      <c r="UP505" s="100"/>
      <c r="UQ505" s="100"/>
      <c r="UR505" s="100"/>
      <c r="US505" s="100"/>
      <c r="UT505" s="100"/>
      <c r="UU505" s="100"/>
      <c r="UV505" s="100"/>
      <c r="UW505" s="100"/>
      <c r="UX505" s="100"/>
      <c r="UY505" s="100"/>
      <c r="UZ505" s="100"/>
      <c r="VA505" s="100"/>
      <c r="VB505" s="100"/>
      <c r="VC505" s="100"/>
      <c r="VD505" s="100"/>
      <c r="VE505" s="100"/>
      <c r="VF505" s="100"/>
      <c r="VG505" s="100"/>
      <c r="VH505" s="100"/>
      <c r="VI505" s="100"/>
      <c r="VJ505" s="100"/>
      <c r="VK505" s="100"/>
      <c r="VL505" s="100"/>
      <c r="VM505" s="100"/>
      <c r="VN505" s="100"/>
      <c r="VO505" s="100"/>
      <c r="VP505" s="100"/>
      <c r="VQ505" s="100"/>
      <c r="VR505" s="100"/>
      <c r="VS505" s="100"/>
      <c r="VT505" s="100"/>
      <c r="VU505" s="100"/>
      <c r="VV505" s="100"/>
      <c r="VW505" s="100"/>
      <c r="VX505" s="100"/>
      <c r="VY505" s="100"/>
      <c r="VZ505" s="100"/>
      <c r="WA505" s="100"/>
      <c r="WB505" s="100"/>
      <c r="WC505" s="100"/>
      <c r="WD505" s="100"/>
      <c r="WE505" s="100"/>
      <c r="WF505" s="100"/>
      <c r="WG505" s="100"/>
      <c r="WH505" s="100"/>
      <c r="WI505" s="100"/>
      <c r="WJ505" s="100"/>
      <c r="WK505" s="100"/>
      <c r="WL505" s="100"/>
      <c r="WM505" s="100"/>
      <c r="WN505" s="100"/>
      <c r="WO505" s="100"/>
      <c r="WP505" s="100"/>
      <c r="WQ505" s="100"/>
      <c r="WR505" s="100"/>
      <c r="WS505" s="100"/>
      <c r="WT505" s="100"/>
      <c r="WU505" s="100"/>
      <c r="WV505" s="100"/>
      <c r="WW505" s="100"/>
      <c r="WX505" s="100"/>
      <c r="WY505" s="100"/>
      <c r="WZ505" s="100"/>
      <c r="XA505" s="100"/>
      <c r="XB505" s="100"/>
      <c r="XC505" s="100"/>
      <c r="XD505" s="100"/>
      <c r="XE505" s="100"/>
      <c r="XF505" s="100"/>
      <c r="XG505" s="100"/>
      <c r="XH505" s="100"/>
      <c r="XI505" s="100"/>
      <c r="XJ505" s="100"/>
      <c r="XK505" s="100"/>
      <c r="XL505" s="100"/>
      <c r="XM505" s="100"/>
      <c r="XN505" s="100"/>
      <c r="XO505" s="100"/>
      <c r="XP505" s="100"/>
      <c r="XQ505" s="100"/>
      <c r="XR505" s="100"/>
      <c r="XS505" s="100"/>
      <c r="XT505" s="100"/>
      <c r="XU505" s="100"/>
      <c r="XV505" s="100"/>
      <c r="XW505" s="100"/>
      <c r="XX505" s="100"/>
      <c r="XY505" s="100"/>
      <c r="XZ505" s="100"/>
      <c r="YA505" s="100"/>
      <c r="YB505" s="100"/>
      <c r="YC505" s="100"/>
      <c r="YD505" s="100"/>
      <c r="YE505" s="100"/>
      <c r="YF505" s="100"/>
      <c r="YG505" s="100"/>
      <c r="YH505" s="100"/>
      <c r="YI505" s="100"/>
      <c r="YJ505" s="100"/>
      <c r="YK505" s="100"/>
      <c r="YL505" s="100"/>
      <c r="YM505" s="100"/>
      <c r="YN505" s="100"/>
      <c r="YO505" s="100"/>
      <c r="YP505" s="100"/>
      <c r="YQ505" s="100"/>
      <c r="YR505" s="100"/>
      <c r="YS505" s="100"/>
      <c r="YT505" s="100"/>
      <c r="YU505" s="100"/>
      <c r="YV505" s="100"/>
      <c r="YW505" s="100"/>
      <c r="YX505" s="100"/>
      <c r="YY505" s="100"/>
      <c r="YZ505" s="100"/>
      <c r="ZA505" s="100"/>
      <c r="ZB505" s="100"/>
      <c r="ZC505" s="100"/>
      <c r="ZD505" s="100"/>
      <c r="ZE505" s="100"/>
      <c r="ZF505" s="100"/>
      <c r="ZG505" s="100"/>
      <c r="ZH505" s="100"/>
      <c r="ZI505" s="100"/>
      <c r="ZJ505" s="100"/>
      <c r="ZK505" s="100"/>
      <c r="ZL505" s="100"/>
      <c r="ZM505" s="100"/>
      <c r="ZN505" s="100"/>
      <c r="ZO505" s="100"/>
      <c r="ZP505" s="100"/>
      <c r="ZQ505" s="100"/>
      <c r="ZR505" s="100"/>
      <c r="ZS505" s="100"/>
      <c r="ZT505" s="100"/>
      <c r="ZU505" s="100"/>
      <c r="ZV505" s="100"/>
      <c r="ZW505" s="100"/>
      <c r="ZX505" s="100"/>
      <c r="ZY505" s="100"/>
      <c r="ZZ505" s="100"/>
      <c r="AAA505" s="100"/>
      <c r="AAB505" s="100"/>
      <c r="AAC505" s="100"/>
      <c r="AAD505" s="100"/>
      <c r="AAE505" s="100"/>
      <c r="AAF505" s="100"/>
      <c r="AAG505" s="100"/>
      <c r="AAH505" s="100"/>
      <c r="AAI505" s="100"/>
      <c r="AAJ505" s="100"/>
      <c r="AAK505" s="100"/>
      <c r="AAL505" s="100"/>
      <c r="AAM505" s="100"/>
      <c r="AAN505" s="100"/>
      <c r="AAO505" s="100"/>
      <c r="AAP505" s="100"/>
      <c r="AAQ505" s="100"/>
      <c r="AAR505" s="100"/>
      <c r="AAS505" s="100"/>
      <c r="AAT505" s="100"/>
      <c r="AAU505" s="100"/>
      <c r="AAV505" s="100"/>
      <c r="AAW505" s="100"/>
      <c r="AAX505" s="100"/>
      <c r="AAY505" s="100"/>
      <c r="AAZ505" s="100"/>
      <c r="ABA505" s="100"/>
      <c r="ABB505" s="100"/>
      <c r="ABC505" s="100"/>
      <c r="ABD505" s="100"/>
      <c r="ABE505" s="100"/>
      <c r="ABF505" s="100"/>
      <c r="ABG505" s="100"/>
      <c r="ABH505" s="100"/>
      <c r="ABI505" s="100"/>
      <c r="ABJ505" s="100"/>
      <c r="ABK505" s="100"/>
      <c r="ABL505" s="100"/>
      <c r="ABM505" s="100"/>
      <c r="ABN505" s="100"/>
      <c r="ABO505" s="100"/>
      <c r="ABP505" s="100"/>
      <c r="ABQ505" s="100"/>
      <c r="ABR505" s="100"/>
      <c r="ABS505" s="100"/>
      <c r="ABT505" s="100"/>
      <c r="ABU505" s="100"/>
      <c r="ABV505" s="100"/>
      <c r="ABW505" s="100"/>
      <c r="ABX505" s="100"/>
      <c r="ABY505" s="100"/>
      <c r="ABZ505" s="100"/>
      <c r="ACA505" s="100"/>
      <c r="ACB505" s="100"/>
      <c r="ACC505" s="100"/>
      <c r="ACD505" s="100"/>
      <c r="ACE505" s="100"/>
      <c r="ACF505" s="100"/>
      <c r="ACG505" s="100"/>
      <c r="ACH505" s="100"/>
      <c r="ACI505" s="100"/>
      <c r="ACJ505" s="100"/>
      <c r="ACK505" s="100"/>
      <c r="ACL505" s="100"/>
      <c r="ACM505" s="100"/>
      <c r="ACN505" s="100"/>
      <c r="ACO505" s="100"/>
      <c r="ACP505" s="100"/>
      <c r="ACQ505" s="100"/>
      <c r="ACR505" s="100"/>
      <c r="ACS505" s="100"/>
      <c r="ACT505" s="100"/>
      <c r="ACU505" s="100"/>
      <c r="ACV505" s="100"/>
      <c r="ACW505" s="100"/>
      <c r="ACX505" s="100"/>
      <c r="ACY505" s="100"/>
      <c r="ACZ505" s="100"/>
      <c r="ADA505" s="100"/>
      <c r="ADB505" s="100"/>
      <c r="ADC505" s="100"/>
      <c r="ADD505" s="100"/>
      <c r="ADE505" s="100"/>
      <c r="ADF505" s="100"/>
      <c r="ADG505" s="100"/>
      <c r="ADH505" s="100"/>
      <c r="ADI505" s="100"/>
      <c r="ADJ505" s="100"/>
      <c r="ADK505" s="100"/>
      <c r="ADL505" s="100"/>
      <c r="ADM505" s="100"/>
      <c r="ADN505" s="100"/>
      <c r="ADO505" s="100"/>
      <c r="ADP505" s="100"/>
      <c r="ADQ505" s="100"/>
      <c r="ADR505" s="100"/>
      <c r="ADS505" s="100"/>
      <c r="ADT505" s="100"/>
      <c r="ADU505" s="100"/>
      <c r="ADV505" s="100"/>
      <c r="ADW505" s="100"/>
      <c r="ADX505" s="100"/>
      <c r="ADY505" s="100"/>
      <c r="ADZ505" s="100"/>
      <c r="AEA505" s="100"/>
      <c r="AEB505" s="100"/>
      <c r="AEC505" s="100"/>
      <c r="AED505" s="100"/>
      <c r="AEE505" s="100"/>
      <c r="AEF505" s="100"/>
      <c r="AEG505" s="100"/>
      <c r="AEH505" s="100"/>
      <c r="AEI505" s="100"/>
      <c r="AEJ505" s="100"/>
      <c r="AEK505" s="100"/>
      <c r="AEL505" s="100"/>
      <c r="AEM505" s="100"/>
      <c r="AEN505" s="100"/>
      <c r="AEO505" s="100"/>
      <c r="AEP505" s="100"/>
      <c r="AEQ505" s="100"/>
      <c r="AER505" s="100"/>
      <c r="AES505" s="100"/>
      <c r="AET505" s="100"/>
      <c r="AEU505" s="100"/>
      <c r="AEV505" s="100"/>
      <c r="AEW505" s="100"/>
      <c r="AEX505" s="100"/>
      <c r="AEY505" s="100"/>
      <c r="AEZ505" s="100"/>
      <c r="AFA505" s="100"/>
      <c r="AFB505" s="100"/>
      <c r="AFC505" s="100"/>
      <c r="AFD505" s="100"/>
      <c r="AFE505" s="100"/>
      <c r="AFF505" s="100"/>
      <c r="AFG505" s="100"/>
      <c r="AFH505" s="100"/>
      <c r="AFI505" s="100"/>
      <c r="AFJ505" s="100"/>
      <c r="AFK505" s="100"/>
      <c r="AFL505" s="100"/>
      <c r="AFM505" s="100"/>
      <c r="AFN505" s="100"/>
      <c r="AFO505" s="100"/>
      <c r="AFP505" s="100"/>
      <c r="AFQ505" s="100"/>
      <c r="AFR505" s="100"/>
      <c r="AFS505" s="100"/>
      <c r="AFT505" s="100"/>
      <c r="AFU505" s="100"/>
      <c r="AFV505" s="100"/>
      <c r="AFW505" s="100"/>
      <c r="AFX505" s="100"/>
      <c r="AFY505" s="100"/>
      <c r="AFZ505" s="100"/>
      <c r="AGA505" s="100"/>
      <c r="AGB505" s="100"/>
      <c r="AGC505" s="100"/>
      <c r="AGD505" s="100"/>
      <c r="AGE505" s="100"/>
      <c r="AGF505" s="100"/>
      <c r="AGG505" s="100"/>
      <c r="AGH505" s="100"/>
      <c r="AGI505" s="100"/>
      <c r="AGJ505" s="100"/>
      <c r="AGK505" s="100"/>
      <c r="AGL505" s="100"/>
      <c r="AGM505" s="100"/>
      <c r="AGN505" s="100"/>
      <c r="AGO505" s="100"/>
      <c r="AGP505" s="100"/>
      <c r="AGQ505" s="100"/>
      <c r="AGR505" s="100"/>
      <c r="AGS505" s="100"/>
      <c r="AGT505" s="100"/>
      <c r="AGU505" s="100"/>
      <c r="AGV505" s="100"/>
      <c r="AGW505" s="100"/>
      <c r="AGX505" s="100"/>
      <c r="AGY505" s="100"/>
      <c r="AGZ505" s="100"/>
      <c r="AHA505" s="100"/>
      <c r="AHB505" s="100"/>
      <c r="AHC505" s="100"/>
      <c r="AHD505" s="100"/>
      <c r="AHE505" s="100"/>
      <c r="AHF505" s="100"/>
      <c r="AHG505" s="100"/>
      <c r="AHH505" s="100"/>
      <c r="AHI505" s="100"/>
      <c r="AHJ505" s="100"/>
      <c r="AHK505" s="100"/>
      <c r="AHL505" s="100"/>
      <c r="AHM505" s="100"/>
      <c r="AHN505" s="100"/>
      <c r="AHO505" s="100"/>
      <c r="AHP505" s="100"/>
      <c r="AHQ505" s="100"/>
      <c r="AHR505" s="100"/>
      <c r="AHS505" s="100"/>
      <c r="AHT505" s="100"/>
      <c r="AHU505" s="100"/>
      <c r="AHV505" s="100"/>
      <c r="AHW505" s="100"/>
      <c r="AHX505" s="100"/>
      <c r="AHY505" s="100"/>
      <c r="AHZ505" s="100"/>
      <c r="AIA505" s="100"/>
      <c r="AIB505" s="100"/>
      <c r="AIC505" s="100"/>
      <c r="AID505" s="100"/>
      <c r="AIE505" s="100"/>
      <c r="AIF505" s="100"/>
      <c r="AIG505" s="100"/>
      <c r="AIH505" s="100"/>
      <c r="AII505" s="100"/>
      <c r="AIJ505" s="100"/>
      <c r="AIK505" s="100"/>
      <c r="AIL505" s="100"/>
      <c r="AIM505" s="100"/>
      <c r="AIN505" s="100"/>
      <c r="AIO505" s="100"/>
      <c r="AIP505" s="100"/>
      <c r="AIQ505" s="100"/>
      <c r="AIR505" s="100"/>
      <c r="AIS505" s="100"/>
      <c r="AIT505" s="100"/>
      <c r="AIU505" s="100"/>
      <c r="AIV505" s="100"/>
      <c r="AIW505" s="100"/>
      <c r="AIX505" s="100"/>
      <c r="AIY505" s="100"/>
      <c r="AIZ505" s="100"/>
      <c r="AJA505" s="100"/>
      <c r="AJB505" s="100"/>
      <c r="AJC505" s="100"/>
      <c r="AJD505" s="100"/>
      <c r="AJE505" s="100"/>
      <c r="AJF505" s="100"/>
      <c r="AJG505" s="100"/>
      <c r="AJH505" s="100"/>
      <c r="AJI505" s="100"/>
      <c r="AJJ505" s="100"/>
      <c r="AJK505" s="100"/>
      <c r="AJL505" s="100"/>
      <c r="AJM505" s="100"/>
      <c r="AJN505" s="100"/>
      <c r="AJO505" s="100"/>
      <c r="AJP505" s="100"/>
      <c r="AJQ505" s="100"/>
      <c r="AJR505" s="100"/>
      <c r="AJS505" s="100"/>
      <c r="AJT505" s="100"/>
      <c r="AJU505" s="100"/>
      <c r="AJV505" s="100"/>
      <c r="AJW505" s="100"/>
      <c r="AJX505" s="100"/>
      <c r="AJY505" s="100"/>
      <c r="AJZ505" s="100"/>
      <c r="AKA505" s="100"/>
      <c r="AKB505" s="100"/>
      <c r="AKC505" s="100"/>
      <c r="AKD505" s="100"/>
      <c r="AKE505" s="100"/>
      <c r="AKF505" s="100"/>
      <c r="AKG505" s="100"/>
      <c r="AKH505" s="100"/>
      <c r="AKI505" s="100"/>
      <c r="AKJ505" s="100"/>
      <c r="AKK505" s="100"/>
      <c r="AKL505" s="100"/>
      <c r="AKM505" s="100"/>
      <c r="AKN505" s="100"/>
      <c r="AKO505" s="100"/>
      <c r="AKP505" s="100"/>
      <c r="AKQ505" s="100"/>
      <c r="AKR505" s="100"/>
      <c r="AKS505" s="100"/>
      <c r="AKT505" s="100"/>
      <c r="AKU505" s="100"/>
      <c r="AKV505" s="100"/>
      <c r="AKW505" s="100"/>
      <c r="AKX505" s="100"/>
      <c r="AKY505" s="100"/>
      <c r="AKZ505" s="100"/>
      <c r="ALA505" s="100"/>
      <c r="ALB505" s="100"/>
      <c r="ALC505" s="100"/>
      <c r="ALD505" s="100"/>
      <c r="ALE505" s="100"/>
      <c r="ALF505" s="100"/>
      <c r="ALG505" s="100"/>
      <c r="ALH505" s="100"/>
      <c r="ALI505" s="100"/>
      <c r="ALJ505" s="100"/>
      <c r="ALK505" s="100"/>
      <c r="ALL505" s="100"/>
      <c r="ALM505" s="100"/>
      <c r="ALN505" s="100"/>
      <c r="ALO505" s="100"/>
      <c r="ALP505" s="100"/>
      <c r="ALQ505" s="100"/>
      <c r="ALR505" s="100"/>
      <c r="ALS505" s="100"/>
      <c r="ALT505" s="100"/>
      <c r="ALU505" s="100"/>
      <c r="ALV505" s="100"/>
      <c r="ALW505" s="100"/>
      <c r="ALX505" s="100"/>
      <c r="ALY505" s="100"/>
      <c r="ALZ505" s="100"/>
      <c r="AMA505" s="100"/>
      <c r="AMB505" s="100"/>
      <c r="AMC505" s="100"/>
      <c r="AMD505" s="100"/>
      <c r="AME505" s="100"/>
      <c r="AMF505" s="100"/>
      <c r="AMG505" s="100"/>
      <c r="AMH505" s="100"/>
      <c r="AMI505" s="100"/>
      <c r="AMJ505" s="100"/>
      <c r="AMK505" s="100"/>
      <c r="AML505" s="100"/>
      <c r="AMM505" s="100"/>
    </row>
    <row r="506" spans="3:1027" customFormat="1" ht="42.75" customHeight="1">
      <c r="C506" s="94"/>
      <c r="D506" s="15">
        <v>8</v>
      </c>
      <c r="E506" s="95"/>
      <c r="F506" s="96"/>
      <c r="G506" s="95"/>
      <c r="H506" s="95"/>
      <c r="I506" s="96"/>
      <c r="J506" s="96"/>
      <c r="K506" s="97"/>
      <c r="L506" s="97"/>
      <c r="M506" s="98" t="s">
        <v>57</v>
      </c>
      <c r="N506" s="341">
        <f>K503*Q506</f>
        <v>122956.80000000002</v>
      </c>
      <c r="O506" s="342">
        <f>K503*R506</f>
        <v>46848</v>
      </c>
      <c r="P506" s="342">
        <f t="shared" si="45"/>
        <v>169804.80000000002</v>
      </c>
      <c r="Q506" s="347">
        <v>64.040000000000006</v>
      </c>
      <c r="R506" s="347">
        <v>24.4</v>
      </c>
      <c r="S506" s="99">
        <v>2018</v>
      </c>
      <c r="T506" s="99">
        <v>2019</v>
      </c>
      <c r="U506" s="14" t="s">
        <v>41</v>
      </c>
      <c r="V506" s="14" t="s">
        <v>270</v>
      </c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100"/>
      <c r="AO506" s="100"/>
      <c r="AP506" s="100"/>
      <c r="AQ506" s="100"/>
      <c r="AR506" s="100"/>
      <c r="AS506" s="100"/>
      <c r="AT506" s="100"/>
      <c r="AU506" s="100"/>
      <c r="AV506" s="100"/>
      <c r="AW506" s="100"/>
      <c r="AX506" s="100"/>
      <c r="AY506" s="100"/>
      <c r="AZ506" s="100"/>
      <c r="BA506" s="100"/>
      <c r="BB506" s="100"/>
      <c r="BC506" s="100"/>
      <c r="BD506" s="100"/>
      <c r="BE506" s="100"/>
      <c r="BF506" s="100"/>
      <c r="BG506" s="100"/>
      <c r="BH506" s="100"/>
      <c r="BI506" s="100"/>
      <c r="BJ506" s="100"/>
      <c r="BK506" s="100"/>
      <c r="BL506" s="100"/>
      <c r="BM506" s="100"/>
      <c r="BN506" s="100"/>
      <c r="BO506" s="100"/>
      <c r="BP506" s="100"/>
      <c r="BQ506" s="100"/>
      <c r="BR506" s="100"/>
      <c r="BS506" s="100"/>
      <c r="BT506" s="100"/>
      <c r="BU506" s="100"/>
      <c r="BV506" s="100"/>
      <c r="BW506" s="100"/>
      <c r="BX506" s="100"/>
      <c r="BY506" s="100"/>
      <c r="BZ506" s="100"/>
      <c r="CA506" s="100"/>
      <c r="CB506" s="100"/>
      <c r="CC506" s="100"/>
      <c r="CD506" s="100"/>
      <c r="CE506" s="100"/>
      <c r="CF506" s="100"/>
      <c r="CG506" s="100"/>
      <c r="CH506" s="100"/>
      <c r="CI506" s="100"/>
      <c r="CJ506" s="100"/>
      <c r="CK506" s="100"/>
      <c r="CL506" s="100"/>
      <c r="CM506" s="100"/>
      <c r="CN506" s="100"/>
      <c r="CO506" s="100"/>
      <c r="CP506" s="100"/>
      <c r="CQ506" s="100"/>
      <c r="CR506" s="100"/>
      <c r="CS506" s="100"/>
      <c r="CT506" s="100"/>
      <c r="CU506" s="100"/>
      <c r="CV506" s="100"/>
      <c r="CW506" s="100"/>
      <c r="CX506" s="100"/>
      <c r="CY506" s="100"/>
      <c r="CZ506" s="100"/>
      <c r="DA506" s="100"/>
      <c r="DB506" s="100"/>
      <c r="DC506" s="100"/>
      <c r="DD506" s="100"/>
      <c r="DE506" s="100"/>
      <c r="DF506" s="100"/>
      <c r="DG506" s="100"/>
      <c r="DH506" s="100"/>
      <c r="DI506" s="100"/>
      <c r="DJ506" s="100"/>
      <c r="DK506" s="100"/>
      <c r="DL506" s="100"/>
      <c r="DM506" s="100"/>
      <c r="DN506" s="100"/>
      <c r="DO506" s="100"/>
      <c r="DP506" s="100"/>
      <c r="DQ506" s="100"/>
      <c r="DR506" s="100"/>
      <c r="DS506" s="100"/>
      <c r="DT506" s="100"/>
      <c r="DU506" s="100"/>
      <c r="DV506" s="100"/>
      <c r="DW506" s="100"/>
      <c r="DX506" s="100"/>
      <c r="DY506" s="100"/>
      <c r="DZ506" s="100"/>
      <c r="EA506" s="100"/>
      <c r="EB506" s="100"/>
      <c r="EC506" s="100"/>
      <c r="ED506" s="100"/>
      <c r="EE506" s="100"/>
      <c r="EF506" s="100"/>
      <c r="EG506" s="100"/>
      <c r="EH506" s="100"/>
      <c r="EI506" s="100"/>
      <c r="EJ506" s="100"/>
      <c r="EK506" s="100"/>
      <c r="EL506" s="100"/>
      <c r="EM506" s="100"/>
      <c r="EN506" s="100"/>
      <c r="EO506" s="100"/>
      <c r="EP506" s="100"/>
      <c r="EQ506" s="100"/>
      <c r="ER506" s="100"/>
      <c r="ES506" s="100"/>
      <c r="ET506" s="100"/>
      <c r="EU506" s="100"/>
      <c r="EV506" s="100"/>
      <c r="EW506" s="100"/>
      <c r="EX506" s="100"/>
      <c r="EY506" s="100"/>
      <c r="EZ506" s="100"/>
      <c r="FA506" s="100"/>
      <c r="FB506" s="100"/>
      <c r="FC506" s="100"/>
      <c r="FD506" s="100"/>
      <c r="FE506" s="100"/>
      <c r="FF506" s="100"/>
      <c r="FG506" s="100"/>
      <c r="FH506" s="100"/>
      <c r="FI506" s="100"/>
      <c r="FJ506" s="100"/>
      <c r="FK506" s="100"/>
      <c r="FL506" s="100"/>
      <c r="FM506" s="100"/>
      <c r="FN506" s="100"/>
      <c r="FO506" s="100"/>
      <c r="FP506" s="100"/>
      <c r="FQ506" s="100"/>
      <c r="FR506" s="100"/>
      <c r="FS506" s="100"/>
      <c r="FT506" s="100"/>
      <c r="FU506" s="100"/>
      <c r="FV506" s="100"/>
      <c r="FW506" s="100"/>
      <c r="FX506" s="100"/>
      <c r="FY506" s="100"/>
      <c r="FZ506" s="100"/>
      <c r="GA506" s="100"/>
      <c r="GB506" s="100"/>
      <c r="GC506" s="100"/>
      <c r="GD506" s="100"/>
      <c r="GE506" s="100"/>
      <c r="GF506" s="100"/>
      <c r="GG506" s="100"/>
      <c r="GH506" s="100"/>
      <c r="GI506" s="100"/>
      <c r="GJ506" s="100"/>
      <c r="GK506" s="100"/>
      <c r="GL506" s="100"/>
      <c r="GM506" s="100"/>
      <c r="GN506" s="100"/>
      <c r="GO506" s="100"/>
      <c r="GP506" s="100"/>
      <c r="GQ506" s="100"/>
      <c r="GR506" s="100"/>
      <c r="GS506" s="100"/>
      <c r="GT506" s="100"/>
      <c r="GU506" s="100"/>
      <c r="GV506" s="100"/>
      <c r="GW506" s="100"/>
      <c r="GX506" s="100"/>
      <c r="GY506" s="100"/>
      <c r="GZ506" s="100"/>
      <c r="HA506" s="100"/>
      <c r="HB506" s="100"/>
      <c r="HC506" s="100"/>
      <c r="HD506" s="100"/>
      <c r="HE506" s="100"/>
      <c r="HF506" s="100"/>
      <c r="HG506" s="100"/>
      <c r="HH506" s="100"/>
      <c r="HI506" s="100"/>
      <c r="HJ506" s="100"/>
      <c r="HK506" s="100"/>
      <c r="HL506" s="100"/>
      <c r="HM506" s="100"/>
      <c r="HN506" s="100"/>
      <c r="HO506" s="100"/>
      <c r="HP506" s="100"/>
      <c r="HQ506" s="100"/>
      <c r="HR506" s="100"/>
      <c r="HS506" s="100"/>
      <c r="HT506" s="100"/>
      <c r="HU506" s="100"/>
      <c r="HV506" s="100"/>
      <c r="HW506" s="100"/>
      <c r="HX506" s="100"/>
      <c r="HY506" s="100"/>
      <c r="HZ506" s="100"/>
      <c r="IA506" s="100"/>
      <c r="IB506" s="100"/>
      <c r="IC506" s="100"/>
      <c r="ID506" s="100"/>
      <c r="IE506" s="100"/>
      <c r="IF506" s="100"/>
      <c r="IG506" s="100"/>
      <c r="IH506" s="100"/>
      <c r="II506" s="100"/>
      <c r="IJ506" s="100"/>
      <c r="IK506" s="100"/>
      <c r="IL506" s="100"/>
      <c r="IM506" s="100"/>
      <c r="IN506" s="100"/>
      <c r="IO506" s="100"/>
      <c r="IP506" s="100"/>
      <c r="IQ506" s="100"/>
      <c r="IR506" s="100"/>
      <c r="IS506" s="100"/>
      <c r="IT506" s="100"/>
      <c r="IU506" s="100"/>
      <c r="IV506" s="100"/>
      <c r="IW506" s="100"/>
      <c r="IX506" s="100"/>
      <c r="IY506" s="100"/>
      <c r="IZ506" s="100"/>
      <c r="JA506" s="100"/>
      <c r="JB506" s="100"/>
      <c r="JC506" s="100"/>
      <c r="JD506" s="100"/>
      <c r="JE506" s="100"/>
      <c r="JF506" s="100"/>
      <c r="JG506" s="100"/>
      <c r="JH506" s="100"/>
      <c r="JI506" s="100"/>
      <c r="JJ506" s="100"/>
      <c r="JK506" s="100"/>
      <c r="JL506" s="100"/>
      <c r="JM506" s="100"/>
      <c r="JN506" s="100"/>
      <c r="JO506" s="100"/>
      <c r="JP506" s="100"/>
      <c r="JQ506" s="100"/>
      <c r="JR506" s="100"/>
      <c r="JS506" s="100"/>
      <c r="JT506" s="100"/>
      <c r="JU506" s="100"/>
      <c r="JV506" s="100"/>
      <c r="JW506" s="100"/>
      <c r="JX506" s="100"/>
      <c r="JY506" s="100"/>
      <c r="JZ506" s="100"/>
      <c r="KA506" s="100"/>
      <c r="KB506" s="100"/>
      <c r="KC506" s="100"/>
      <c r="KD506" s="100"/>
      <c r="KE506" s="100"/>
      <c r="KF506" s="100"/>
      <c r="KG506" s="100"/>
      <c r="KH506" s="100"/>
      <c r="KI506" s="100"/>
      <c r="KJ506" s="100"/>
      <c r="KK506" s="100"/>
      <c r="KL506" s="100"/>
      <c r="KM506" s="100"/>
      <c r="KN506" s="100"/>
      <c r="KO506" s="100"/>
      <c r="KP506" s="100"/>
      <c r="KQ506" s="100"/>
      <c r="KR506" s="100"/>
      <c r="KS506" s="100"/>
      <c r="KT506" s="100"/>
      <c r="KU506" s="100"/>
      <c r="KV506" s="100"/>
      <c r="KW506" s="100"/>
      <c r="KX506" s="100"/>
      <c r="KY506" s="100"/>
      <c r="KZ506" s="100"/>
      <c r="LA506" s="100"/>
      <c r="LB506" s="100"/>
      <c r="LC506" s="100"/>
      <c r="LD506" s="100"/>
      <c r="LE506" s="100"/>
      <c r="LF506" s="100"/>
      <c r="LG506" s="100"/>
      <c r="LH506" s="100"/>
      <c r="LI506" s="100"/>
      <c r="LJ506" s="100"/>
      <c r="LK506" s="100"/>
      <c r="LL506" s="100"/>
      <c r="LM506" s="100"/>
      <c r="LN506" s="100"/>
      <c r="LO506" s="100"/>
      <c r="LP506" s="100"/>
      <c r="LQ506" s="100"/>
      <c r="LR506" s="100"/>
      <c r="LS506" s="100"/>
      <c r="LT506" s="100"/>
      <c r="LU506" s="100"/>
      <c r="LV506" s="100"/>
      <c r="LW506" s="100"/>
      <c r="LX506" s="100"/>
      <c r="LY506" s="100"/>
      <c r="LZ506" s="100"/>
      <c r="MA506" s="100"/>
      <c r="MB506" s="100"/>
      <c r="MC506" s="100"/>
      <c r="MD506" s="100"/>
      <c r="ME506" s="100"/>
      <c r="MF506" s="100"/>
      <c r="MG506" s="100"/>
      <c r="MH506" s="100"/>
      <c r="MI506" s="100"/>
      <c r="MJ506" s="100"/>
      <c r="MK506" s="100"/>
      <c r="ML506" s="100"/>
      <c r="MM506" s="100"/>
      <c r="MN506" s="100"/>
      <c r="MO506" s="100"/>
      <c r="MP506" s="100"/>
      <c r="MQ506" s="100"/>
      <c r="MR506" s="100"/>
      <c r="MS506" s="100"/>
      <c r="MT506" s="100"/>
      <c r="MU506" s="100"/>
      <c r="MV506" s="100"/>
      <c r="MW506" s="100"/>
      <c r="MX506" s="100"/>
      <c r="MY506" s="100"/>
      <c r="MZ506" s="100"/>
      <c r="NA506" s="100"/>
      <c r="NB506" s="100"/>
      <c r="NC506" s="100"/>
      <c r="ND506" s="100"/>
      <c r="NE506" s="100"/>
      <c r="NF506" s="100"/>
      <c r="NG506" s="100"/>
      <c r="NH506" s="100"/>
      <c r="NI506" s="100"/>
      <c r="NJ506" s="100"/>
      <c r="NK506" s="100"/>
      <c r="NL506" s="100"/>
      <c r="NM506" s="100"/>
      <c r="NN506" s="100"/>
      <c r="NO506" s="100"/>
      <c r="NP506" s="100"/>
      <c r="NQ506" s="100"/>
      <c r="NR506" s="100"/>
      <c r="NS506" s="100"/>
      <c r="NT506" s="100"/>
      <c r="NU506" s="100"/>
      <c r="NV506" s="100"/>
      <c r="NW506" s="100"/>
      <c r="NX506" s="100"/>
      <c r="NY506" s="100"/>
      <c r="NZ506" s="100"/>
      <c r="OA506" s="100"/>
      <c r="OB506" s="100"/>
      <c r="OC506" s="100"/>
      <c r="OD506" s="100"/>
      <c r="OE506" s="100"/>
      <c r="OF506" s="100"/>
      <c r="OG506" s="100"/>
      <c r="OH506" s="100"/>
      <c r="OI506" s="100"/>
      <c r="OJ506" s="100"/>
      <c r="OK506" s="100"/>
      <c r="OL506" s="100"/>
      <c r="OM506" s="100"/>
      <c r="ON506" s="100"/>
      <c r="OO506" s="100"/>
      <c r="OP506" s="100"/>
      <c r="OQ506" s="100"/>
      <c r="OR506" s="100"/>
      <c r="OS506" s="100"/>
      <c r="OT506" s="100"/>
      <c r="OU506" s="100"/>
      <c r="OV506" s="100"/>
      <c r="OW506" s="100"/>
      <c r="OX506" s="100"/>
      <c r="OY506" s="100"/>
      <c r="OZ506" s="100"/>
      <c r="PA506" s="100"/>
      <c r="PB506" s="100"/>
      <c r="PC506" s="100"/>
      <c r="PD506" s="100"/>
      <c r="PE506" s="100"/>
      <c r="PF506" s="100"/>
      <c r="PG506" s="100"/>
      <c r="PH506" s="100"/>
      <c r="PI506" s="100"/>
      <c r="PJ506" s="100"/>
      <c r="PK506" s="100"/>
      <c r="PL506" s="100"/>
      <c r="PM506" s="100"/>
      <c r="PN506" s="100"/>
      <c r="PO506" s="100"/>
      <c r="PP506" s="100"/>
      <c r="PQ506" s="100"/>
      <c r="PR506" s="100"/>
      <c r="PS506" s="100"/>
      <c r="PT506" s="100"/>
      <c r="PU506" s="100"/>
      <c r="PV506" s="100"/>
      <c r="PW506" s="100"/>
      <c r="PX506" s="100"/>
      <c r="PY506" s="100"/>
      <c r="PZ506" s="100"/>
      <c r="QA506" s="100"/>
      <c r="QB506" s="100"/>
      <c r="QC506" s="100"/>
      <c r="QD506" s="100"/>
      <c r="QE506" s="100"/>
      <c r="QF506" s="100"/>
      <c r="QG506" s="100"/>
      <c r="QH506" s="100"/>
      <c r="QI506" s="100"/>
      <c r="QJ506" s="100"/>
      <c r="QK506" s="100"/>
      <c r="QL506" s="100"/>
      <c r="QM506" s="100"/>
      <c r="QN506" s="100"/>
      <c r="QO506" s="100"/>
      <c r="QP506" s="100"/>
      <c r="QQ506" s="100"/>
      <c r="QR506" s="100"/>
      <c r="QS506" s="100"/>
      <c r="QT506" s="100"/>
      <c r="QU506" s="100"/>
      <c r="QV506" s="100"/>
      <c r="QW506" s="100"/>
      <c r="QX506" s="100"/>
      <c r="QY506" s="100"/>
      <c r="QZ506" s="100"/>
      <c r="RA506" s="100"/>
      <c r="RB506" s="100"/>
      <c r="RC506" s="100"/>
      <c r="RD506" s="100"/>
      <c r="RE506" s="100"/>
      <c r="RF506" s="100"/>
      <c r="RG506" s="100"/>
      <c r="RH506" s="100"/>
      <c r="RI506" s="100"/>
      <c r="RJ506" s="100"/>
      <c r="RK506" s="100"/>
      <c r="RL506" s="100"/>
      <c r="RM506" s="100"/>
      <c r="RN506" s="100"/>
      <c r="RO506" s="100"/>
      <c r="RP506" s="100"/>
      <c r="RQ506" s="100"/>
      <c r="RR506" s="100"/>
      <c r="RS506" s="100"/>
      <c r="RT506" s="100"/>
      <c r="RU506" s="100"/>
      <c r="RV506" s="100"/>
      <c r="RW506" s="100"/>
      <c r="RX506" s="100"/>
      <c r="RY506" s="100"/>
      <c r="RZ506" s="100"/>
      <c r="SA506" s="100"/>
      <c r="SB506" s="100"/>
      <c r="SC506" s="100"/>
      <c r="SD506" s="100"/>
      <c r="SE506" s="100"/>
      <c r="SF506" s="100"/>
      <c r="SG506" s="100"/>
      <c r="SH506" s="100"/>
      <c r="SI506" s="100"/>
      <c r="SJ506" s="100"/>
      <c r="SK506" s="100"/>
      <c r="SL506" s="100"/>
      <c r="SM506" s="100"/>
      <c r="SN506" s="100"/>
      <c r="SO506" s="100"/>
      <c r="SP506" s="100"/>
      <c r="SQ506" s="100"/>
      <c r="SR506" s="100"/>
      <c r="SS506" s="100"/>
      <c r="ST506" s="100"/>
      <c r="SU506" s="100"/>
      <c r="SV506" s="100"/>
      <c r="SW506" s="100"/>
      <c r="SX506" s="100"/>
      <c r="SY506" s="100"/>
      <c r="SZ506" s="100"/>
      <c r="TA506" s="100"/>
      <c r="TB506" s="100"/>
      <c r="TC506" s="100"/>
      <c r="TD506" s="100"/>
      <c r="TE506" s="100"/>
      <c r="TF506" s="100"/>
      <c r="TG506" s="100"/>
      <c r="TH506" s="100"/>
      <c r="TI506" s="100"/>
      <c r="TJ506" s="100"/>
      <c r="TK506" s="100"/>
      <c r="TL506" s="100"/>
      <c r="TM506" s="100"/>
      <c r="TN506" s="100"/>
      <c r="TO506" s="100"/>
      <c r="TP506" s="100"/>
      <c r="TQ506" s="100"/>
      <c r="TR506" s="100"/>
      <c r="TS506" s="100"/>
      <c r="TT506" s="100"/>
      <c r="TU506" s="100"/>
      <c r="TV506" s="100"/>
      <c r="TW506" s="100"/>
      <c r="TX506" s="100"/>
      <c r="TY506" s="100"/>
      <c r="TZ506" s="100"/>
      <c r="UA506" s="100"/>
      <c r="UB506" s="100"/>
      <c r="UC506" s="100"/>
      <c r="UD506" s="100"/>
      <c r="UE506" s="100"/>
      <c r="UF506" s="100"/>
      <c r="UG506" s="100"/>
      <c r="UH506" s="100"/>
      <c r="UI506" s="100"/>
      <c r="UJ506" s="100"/>
      <c r="UK506" s="100"/>
      <c r="UL506" s="100"/>
      <c r="UM506" s="100"/>
      <c r="UN506" s="100"/>
      <c r="UO506" s="100"/>
      <c r="UP506" s="100"/>
      <c r="UQ506" s="100"/>
      <c r="UR506" s="100"/>
      <c r="US506" s="100"/>
      <c r="UT506" s="100"/>
      <c r="UU506" s="100"/>
      <c r="UV506" s="100"/>
      <c r="UW506" s="100"/>
      <c r="UX506" s="100"/>
      <c r="UY506" s="100"/>
      <c r="UZ506" s="100"/>
      <c r="VA506" s="100"/>
      <c r="VB506" s="100"/>
      <c r="VC506" s="100"/>
      <c r="VD506" s="100"/>
      <c r="VE506" s="100"/>
      <c r="VF506" s="100"/>
      <c r="VG506" s="100"/>
      <c r="VH506" s="100"/>
      <c r="VI506" s="100"/>
      <c r="VJ506" s="100"/>
      <c r="VK506" s="100"/>
      <c r="VL506" s="100"/>
      <c r="VM506" s="100"/>
      <c r="VN506" s="100"/>
      <c r="VO506" s="100"/>
      <c r="VP506" s="100"/>
      <c r="VQ506" s="100"/>
      <c r="VR506" s="100"/>
      <c r="VS506" s="100"/>
      <c r="VT506" s="100"/>
      <c r="VU506" s="100"/>
      <c r="VV506" s="100"/>
      <c r="VW506" s="100"/>
      <c r="VX506" s="100"/>
      <c r="VY506" s="100"/>
      <c r="VZ506" s="100"/>
      <c r="WA506" s="100"/>
      <c r="WB506" s="100"/>
      <c r="WC506" s="100"/>
      <c r="WD506" s="100"/>
      <c r="WE506" s="100"/>
      <c r="WF506" s="100"/>
      <c r="WG506" s="100"/>
      <c r="WH506" s="100"/>
      <c r="WI506" s="100"/>
      <c r="WJ506" s="100"/>
      <c r="WK506" s="100"/>
      <c r="WL506" s="100"/>
      <c r="WM506" s="100"/>
      <c r="WN506" s="100"/>
      <c r="WO506" s="100"/>
      <c r="WP506" s="100"/>
      <c r="WQ506" s="100"/>
      <c r="WR506" s="100"/>
      <c r="WS506" s="100"/>
      <c r="WT506" s="100"/>
      <c r="WU506" s="100"/>
      <c r="WV506" s="100"/>
      <c r="WW506" s="100"/>
      <c r="WX506" s="100"/>
      <c r="WY506" s="100"/>
      <c r="WZ506" s="100"/>
      <c r="XA506" s="100"/>
      <c r="XB506" s="100"/>
      <c r="XC506" s="100"/>
      <c r="XD506" s="100"/>
      <c r="XE506" s="100"/>
      <c r="XF506" s="100"/>
      <c r="XG506" s="100"/>
      <c r="XH506" s="100"/>
      <c r="XI506" s="100"/>
      <c r="XJ506" s="100"/>
      <c r="XK506" s="100"/>
      <c r="XL506" s="100"/>
      <c r="XM506" s="100"/>
      <c r="XN506" s="100"/>
      <c r="XO506" s="100"/>
      <c r="XP506" s="100"/>
      <c r="XQ506" s="100"/>
      <c r="XR506" s="100"/>
      <c r="XS506" s="100"/>
      <c r="XT506" s="100"/>
      <c r="XU506" s="100"/>
      <c r="XV506" s="100"/>
      <c r="XW506" s="100"/>
      <c r="XX506" s="100"/>
      <c r="XY506" s="100"/>
      <c r="XZ506" s="100"/>
      <c r="YA506" s="100"/>
      <c r="YB506" s="100"/>
      <c r="YC506" s="100"/>
      <c r="YD506" s="100"/>
      <c r="YE506" s="100"/>
      <c r="YF506" s="100"/>
      <c r="YG506" s="100"/>
      <c r="YH506" s="100"/>
      <c r="YI506" s="100"/>
      <c r="YJ506" s="100"/>
      <c r="YK506" s="100"/>
      <c r="YL506" s="100"/>
      <c r="YM506" s="100"/>
      <c r="YN506" s="100"/>
      <c r="YO506" s="100"/>
      <c r="YP506" s="100"/>
      <c r="YQ506" s="100"/>
      <c r="YR506" s="100"/>
      <c r="YS506" s="100"/>
      <c r="YT506" s="100"/>
      <c r="YU506" s="100"/>
      <c r="YV506" s="100"/>
      <c r="YW506" s="100"/>
      <c r="YX506" s="100"/>
      <c r="YY506" s="100"/>
      <c r="YZ506" s="100"/>
      <c r="ZA506" s="100"/>
      <c r="ZB506" s="100"/>
      <c r="ZC506" s="100"/>
      <c r="ZD506" s="100"/>
      <c r="ZE506" s="100"/>
      <c r="ZF506" s="100"/>
      <c r="ZG506" s="100"/>
      <c r="ZH506" s="100"/>
      <c r="ZI506" s="100"/>
      <c r="ZJ506" s="100"/>
      <c r="ZK506" s="100"/>
      <c r="ZL506" s="100"/>
      <c r="ZM506" s="100"/>
      <c r="ZN506" s="100"/>
      <c r="ZO506" s="100"/>
      <c r="ZP506" s="100"/>
      <c r="ZQ506" s="100"/>
      <c r="ZR506" s="100"/>
      <c r="ZS506" s="100"/>
      <c r="ZT506" s="100"/>
      <c r="ZU506" s="100"/>
      <c r="ZV506" s="100"/>
      <c r="ZW506" s="100"/>
      <c r="ZX506" s="100"/>
      <c r="ZY506" s="100"/>
      <c r="ZZ506" s="100"/>
      <c r="AAA506" s="100"/>
      <c r="AAB506" s="100"/>
      <c r="AAC506" s="100"/>
      <c r="AAD506" s="100"/>
      <c r="AAE506" s="100"/>
      <c r="AAF506" s="100"/>
      <c r="AAG506" s="100"/>
      <c r="AAH506" s="100"/>
      <c r="AAI506" s="100"/>
      <c r="AAJ506" s="100"/>
      <c r="AAK506" s="100"/>
      <c r="AAL506" s="100"/>
      <c r="AAM506" s="100"/>
      <c r="AAN506" s="100"/>
      <c r="AAO506" s="100"/>
      <c r="AAP506" s="100"/>
      <c r="AAQ506" s="100"/>
      <c r="AAR506" s="100"/>
      <c r="AAS506" s="100"/>
      <c r="AAT506" s="100"/>
      <c r="AAU506" s="100"/>
      <c r="AAV506" s="100"/>
      <c r="AAW506" s="100"/>
      <c r="AAX506" s="100"/>
      <c r="AAY506" s="100"/>
      <c r="AAZ506" s="100"/>
      <c r="ABA506" s="100"/>
      <c r="ABB506" s="100"/>
      <c r="ABC506" s="100"/>
      <c r="ABD506" s="100"/>
      <c r="ABE506" s="100"/>
      <c r="ABF506" s="100"/>
      <c r="ABG506" s="100"/>
      <c r="ABH506" s="100"/>
      <c r="ABI506" s="100"/>
      <c r="ABJ506" s="100"/>
      <c r="ABK506" s="100"/>
      <c r="ABL506" s="100"/>
      <c r="ABM506" s="100"/>
      <c r="ABN506" s="100"/>
      <c r="ABO506" s="100"/>
      <c r="ABP506" s="100"/>
      <c r="ABQ506" s="100"/>
      <c r="ABR506" s="100"/>
      <c r="ABS506" s="100"/>
      <c r="ABT506" s="100"/>
      <c r="ABU506" s="100"/>
      <c r="ABV506" s="100"/>
      <c r="ABW506" s="100"/>
      <c r="ABX506" s="100"/>
      <c r="ABY506" s="100"/>
      <c r="ABZ506" s="100"/>
      <c r="ACA506" s="100"/>
      <c r="ACB506" s="100"/>
      <c r="ACC506" s="100"/>
      <c r="ACD506" s="100"/>
      <c r="ACE506" s="100"/>
      <c r="ACF506" s="100"/>
      <c r="ACG506" s="100"/>
      <c r="ACH506" s="100"/>
      <c r="ACI506" s="100"/>
      <c r="ACJ506" s="100"/>
      <c r="ACK506" s="100"/>
      <c r="ACL506" s="100"/>
      <c r="ACM506" s="100"/>
      <c r="ACN506" s="100"/>
      <c r="ACO506" s="100"/>
      <c r="ACP506" s="100"/>
      <c r="ACQ506" s="100"/>
      <c r="ACR506" s="100"/>
      <c r="ACS506" s="100"/>
      <c r="ACT506" s="100"/>
      <c r="ACU506" s="100"/>
      <c r="ACV506" s="100"/>
      <c r="ACW506" s="100"/>
      <c r="ACX506" s="100"/>
      <c r="ACY506" s="100"/>
      <c r="ACZ506" s="100"/>
      <c r="ADA506" s="100"/>
      <c r="ADB506" s="100"/>
      <c r="ADC506" s="100"/>
      <c r="ADD506" s="100"/>
      <c r="ADE506" s="100"/>
      <c r="ADF506" s="100"/>
      <c r="ADG506" s="100"/>
      <c r="ADH506" s="100"/>
      <c r="ADI506" s="100"/>
      <c r="ADJ506" s="100"/>
      <c r="ADK506" s="100"/>
      <c r="ADL506" s="100"/>
      <c r="ADM506" s="100"/>
      <c r="ADN506" s="100"/>
      <c r="ADO506" s="100"/>
      <c r="ADP506" s="100"/>
      <c r="ADQ506" s="100"/>
      <c r="ADR506" s="100"/>
      <c r="ADS506" s="100"/>
      <c r="ADT506" s="100"/>
      <c r="ADU506" s="100"/>
      <c r="ADV506" s="100"/>
      <c r="ADW506" s="100"/>
      <c r="ADX506" s="100"/>
      <c r="ADY506" s="100"/>
      <c r="ADZ506" s="100"/>
      <c r="AEA506" s="100"/>
      <c r="AEB506" s="100"/>
      <c r="AEC506" s="100"/>
      <c r="AED506" s="100"/>
      <c r="AEE506" s="100"/>
      <c r="AEF506" s="100"/>
      <c r="AEG506" s="100"/>
      <c r="AEH506" s="100"/>
      <c r="AEI506" s="100"/>
      <c r="AEJ506" s="100"/>
      <c r="AEK506" s="100"/>
      <c r="AEL506" s="100"/>
      <c r="AEM506" s="100"/>
      <c r="AEN506" s="100"/>
      <c r="AEO506" s="100"/>
      <c r="AEP506" s="100"/>
      <c r="AEQ506" s="100"/>
      <c r="AER506" s="100"/>
      <c r="AES506" s="100"/>
      <c r="AET506" s="100"/>
      <c r="AEU506" s="100"/>
      <c r="AEV506" s="100"/>
      <c r="AEW506" s="100"/>
      <c r="AEX506" s="100"/>
      <c r="AEY506" s="100"/>
      <c r="AEZ506" s="100"/>
      <c r="AFA506" s="100"/>
      <c r="AFB506" s="100"/>
      <c r="AFC506" s="100"/>
      <c r="AFD506" s="100"/>
      <c r="AFE506" s="100"/>
      <c r="AFF506" s="100"/>
      <c r="AFG506" s="100"/>
      <c r="AFH506" s="100"/>
      <c r="AFI506" s="100"/>
      <c r="AFJ506" s="100"/>
      <c r="AFK506" s="100"/>
      <c r="AFL506" s="100"/>
      <c r="AFM506" s="100"/>
      <c r="AFN506" s="100"/>
      <c r="AFO506" s="100"/>
      <c r="AFP506" s="100"/>
      <c r="AFQ506" s="100"/>
      <c r="AFR506" s="100"/>
      <c r="AFS506" s="100"/>
      <c r="AFT506" s="100"/>
      <c r="AFU506" s="100"/>
      <c r="AFV506" s="100"/>
      <c r="AFW506" s="100"/>
      <c r="AFX506" s="100"/>
      <c r="AFY506" s="100"/>
      <c r="AFZ506" s="100"/>
      <c r="AGA506" s="100"/>
      <c r="AGB506" s="100"/>
      <c r="AGC506" s="100"/>
      <c r="AGD506" s="100"/>
      <c r="AGE506" s="100"/>
      <c r="AGF506" s="100"/>
      <c r="AGG506" s="100"/>
      <c r="AGH506" s="100"/>
      <c r="AGI506" s="100"/>
      <c r="AGJ506" s="100"/>
      <c r="AGK506" s="100"/>
      <c r="AGL506" s="100"/>
      <c r="AGM506" s="100"/>
      <c r="AGN506" s="100"/>
      <c r="AGO506" s="100"/>
      <c r="AGP506" s="100"/>
      <c r="AGQ506" s="100"/>
      <c r="AGR506" s="100"/>
      <c r="AGS506" s="100"/>
      <c r="AGT506" s="100"/>
      <c r="AGU506" s="100"/>
      <c r="AGV506" s="100"/>
      <c r="AGW506" s="100"/>
      <c r="AGX506" s="100"/>
      <c r="AGY506" s="100"/>
      <c r="AGZ506" s="100"/>
      <c r="AHA506" s="100"/>
      <c r="AHB506" s="100"/>
      <c r="AHC506" s="100"/>
      <c r="AHD506" s="100"/>
      <c r="AHE506" s="100"/>
      <c r="AHF506" s="100"/>
      <c r="AHG506" s="100"/>
      <c r="AHH506" s="100"/>
      <c r="AHI506" s="100"/>
      <c r="AHJ506" s="100"/>
      <c r="AHK506" s="100"/>
      <c r="AHL506" s="100"/>
      <c r="AHM506" s="100"/>
      <c r="AHN506" s="100"/>
      <c r="AHO506" s="100"/>
      <c r="AHP506" s="100"/>
      <c r="AHQ506" s="100"/>
      <c r="AHR506" s="100"/>
      <c r="AHS506" s="100"/>
      <c r="AHT506" s="100"/>
      <c r="AHU506" s="100"/>
      <c r="AHV506" s="100"/>
      <c r="AHW506" s="100"/>
      <c r="AHX506" s="100"/>
      <c r="AHY506" s="100"/>
      <c r="AHZ506" s="100"/>
      <c r="AIA506" s="100"/>
      <c r="AIB506" s="100"/>
      <c r="AIC506" s="100"/>
      <c r="AID506" s="100"/>
      <c r="AIE506" s="100"/>
      <c r="AIF506" s="100"/>
      <c r="AIG506" s="100"/>
      <c r="AIH506" s="100"/>
      <c r="AII506" s="100"/>
      <c r="AIJ506" s="100"/>
      <c r="AIK506" s="100"/>
      <c r="AIL506" s="100"/>
      <c r="AIM506" s="100"/>
      <c r="AIN506" s="100"/>
      <c r="AIO506" s="100"/>
      <c r="AIP506" s="100"/>
      <c r="AIQ506" s="100"/>
      <c r="AIR506" s="100"/>
      <c r="AIS506" s="100"/>
      <c r="AIT506" s="100"/>
      <c r="AIU506" s="100"/>
      <c r="AIV506" s="100"/>
      <c r="AIW506" s="100"/>
      <c r="AIX506" s="100"/>
      <c r="AIY506" s="100"/>
      <c r="AIZ506" s="100"/>
      <c r="AJA506" s="100"/>
      <c r="AJB506" s="100"/>
      <c r="AJC506" s="100"/>
      <c r="AJD506" s="100"/>
      <c r="AJE506" s="100"/>
      <c r="AJF506" s="100"/>
      <c r="AJG506" s="100"/>
      <c r="AJH506" s="100"/>
      <c r="AJI506" s="100"/>
      <c r="AJJ506" s="100"/>
      <c r="AJK506" s="100"/>
      <c r="AJL506" s="100"/>
      <c r="AJM506" s="100"/>
      <c r="AJN506" s="100"/>
      <c r="AJO506" s="100"/>
      <c r="AJP506" s="100"/>
      <c r="AJQ506" s="100"/>
      <c r="AJR506" s="100"/>
      <c r="AJS506" s="100"/>
      <c r="AJT506" s="100"/>
      <c r="AJU506" s="100"/>
      <c r="AJV506" s="100"/>
      <c r="AJW506" s="100"/>
      <c r="AJX506" s="100"/>
      <c r="AJY506" s="100"/>
      <c r="AJZ506" s="100"/>
      <c r="AKA506" s="100"/>
      <c r="AKB506" s="100"/>
      <c r="AKC506" s="100"/>
      <c r="AKD506" s="100"/>
      <c r="AKE506" s="100"/>
      <c r="AKF506" s="100"/>
      <c r="AKG506" s="100"/>
      <c r="AKH506" s="100"/>
      <c r="AKI506" s="100"/>
      <c r="AKJ506" s="100"/>
      <c r="AKK506" s="100"/>
      <c r="AKL506" s="100"/>
      <c r="AKM506" s="100"/>
      <c r="AKN506" s="100"/>
      <c r="AKO506" s="100"/>
      <c r="AKP506" s="100"/>
      <c r="AKQ506" s="100"/>
      <c r="AKR506" s="100"/>
      <c r="AKS506" s="100"/>
      <c r="AKT506" s="100"/>
      <c r="AKU506" s="100"/>
      <c r="AKV506" s="100"/>
      <c r="AKW506" s="100"/>
      <c r="AKX506" s="100"/>
      <c r="AKY506" s="100"/>
      <c r="AKZ506" s="100"/>
      <c r="ALA506" s="100"/>
      <c r="ALB506" s="100"/>
      <c r="ALC506" s="100"/>
      <c r="ALD506" s="100"/>
      <c r="ALE506" s="100"/>
      <c r="ALF506" s="100"/>
      <c r="ALG506" s="100"/>
      <c r="ALH506" s="100"/>
      <c r="ALI506" s="100"/>
      <c r="ALJ506" s="100"/>
      <c r="ALK506" s="100"/>
      <c r="ALL506" s="100"/>
      <c r="ALM506" s="100"/>
      <c r="ALN506" s="100"/>
      <c r="ALO506" s="100"/>
      <c r="ALP506" s="100"/>
      <c r="ALQ506" s="100"/>
      <c r="ALR506" s="100"/>
      <c r="ALS506" s="100"/>
      <c r="ALT506" s="100"/>
      <c r="ALU506" s="100"/>
      <c r="ALV506" s="100"/>
      <c r="ALW506" s="100"/>
      <c r="ALX506" s="100"/>
      <c r="ALY506" s="100"/>
      <c r="ALZ506" s="100"/>
      <c r="AMA506" s="100"/>
      <c r="AMB506" s="100"/>
      <c r="AMC506" s="100"/>
      <c r="AMD506" s="100"/>
      <c r="AME506" s="100"/>
      <c r="AMF506" s="100"/>
      <c r="AMG506" s="100"/>
      <c r="AMH506" s="100"/>
      <c r="AMI506" s="100"/>
      <c r="AMJ506" s="100"/>
      <c r="AMK506" s="100"/>
      <c r="AML506" s="100"/>
      <c r="AMM506" s="100"/>
    </row>
    <row r="507" spans="3:1027" customFormat="1" ht="37.5">
      <c r="C507" s="94" t="s">
        <v>280</v>
      </c>
      <c r="D507" s="15">
        <v>9</v>
      </c>
      <c r="E507" s="95">
        <v>3</v>
      </c>
      <c r="F507" s="96" t="s">
        <v>400</v>
      </c>
      <c r="G507" s="95">
        <v>1987</v>
      </c>
      <c r="H507" s="95" t="s">
        <v>37</v>
      </c>
      <c r="I507" s="95" t="s">
        <v>38</v>
      </c>
      <c r="J507" s="95">
        <v>3</v>
      </c>
      <c r="K507" s="97">
        <v>2160</v>
      </c>
      <c r="L507" s="97">
        <v>1009.1</v>
      </c>
      <c r="M507" s="98" t="s">
        <v>49</v>
      </c>
      <c r="N507" s="101">
        <f>K507*Q507</f>
        <v>920332.79999999993</v>
      </c>
      <c r="O507" s="101">
        <f>K507*R507</f>
        <v>33523.199999999997</v>
      </c>
      <c r="P507" s="101">
        <f t="shared" si="45"/>
        <v>953855.99999999988</v>
      </c>
      <c r="Q507" s="91">
        <v>426.08</v>
      </c>
      <c r="R507" s="91">
        <v>15.52</v>
      </c>
      <c r="S507" s="99">
        <v>2018</v>
      </c>
      <c r="T507" s="99">
        <v>2019</v>
      </c>
      <c r="U507" s="14" t="s">
        <v>41</v>
      </c>
      <c r="V507" s="14" t="s">
        <v>270</v>
      </c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  <c r="AJ507" s="100"/>
      <c r="AK507" s="100"/>
      <c r="AL507" s="100"/>
      <c r="AM507" s="100"/>
      <c r="AN507" s="100"/>
      <c r="AO507" s="100"/>
      <c r="AP507" s="100"/>
      <c r="AQ507" s="100"/>
      <c r="AR507" s="100"/>
      <c r="AS507" s="100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00"/>
      <c r="BD507" s="100"/>
      <c r="BE507" s="100"/>
      <c r="BF507" s="100"/>
      <c r="BG507" s="100"/>
      <c r="BH507" s="100"/>
      <c r="BI507" s="100"/>
      <c r="BJ507" s="100"/>
      <c r="BK507" s="100"/>
      <c r="BL507" s="100"/>
      <c r="BM507" s="100"/>
      <c r="BN507" s="100"/>
      <c r="BO507" s="100"/>
      <c r="BP507" s="100"/>
      <c r="BQ507" s="100"/>
      <c r="BR507" s="100"/>
      <c r="BS507" s="100"/>
      <c r="BT507" s="100"/>
      <c r="BU507" s="100"/>
      <c r="BV507" s="100"/>
      <c r="BW507" s="100"/>
      <c r="BX507" s="100"/>
      <c r="BY507" s="100"/>
      <c r="BZ507" s="100"/>
      <c r="CA507" s="100"/>
      <c r="CB507" s="100"/>
      <c r="CC507" s="100"/>
      <c r="CD507" s="100"/>
      <c r="CE507" s="100"/>
      <c r="CF507" s="100"/>
      <c r="CG507" s="100"/>
      <c r="CH507" s="100"/>
      <c r="CI507" s="100"/>
      <c r="CJ507" s="100"/>
      <c r="CK507" s="100"/>
      <c r="CL507" s="100"/>
      <c r="CM507" s="100"/>
      <c r="CN507" s="100"/>
      <c r="CO507" s="100"/>
      <c r="CP507" s="100"/>
      <c r="CQ507" s="100"/>
      <c r="CR507" s="100"/>
      <c r="CS507" s="100"/>
      <c r="CT507" s="100"/>
      <c r="CU507" s="100"/>
      <c r="CV507" s="100"/>
      <c r="CW507" s="100"/>
      <c r="CX507" s="100"/>
      <c r="CY507" s="100"/>
      <c r="CZ507" s="100"/>
      <c r="DA507" s="100"/>
      <c r="DB507" s="100"/>
      <c r="DC507" s="100"/>
      <c r="DD507" s="100"/>
      <c r="DE507" s="100"/>
      <c r="DF507" s="100"/>
      <c r="DG507" s="100"/>
      <c r="DH507" s="100"/>
      <c r="DI507" s="100"/>
      <c r="DJ507" s="100"/>
      <c r="DK507" s="100"/>
      <c r="DL507" s="100"/>
      <c r="DM507" s="100"/>
      <c r="DN507" s="100"/>
      <c r="DO507" s="100"/>
      <c r="DP507" s="100"/>
      <c r="DQ507" s="100"/>
      <c r="DR507" s="100"/>
      <c r="DS507" s="100"/>
      <c r="DT507" s="100"/>
      <c r="DU507" s="100"/>
      <c r="DV507" s="100"/>
      <c r="DW507" s="100"/>
      <c r="DX507" s="100"/>
      <c r="DY507" s="100"/>
      <c r="DZ507" s="100"/>
      <c r="EA507" s="100"/>
      <c r="EB507" s="100"/>
      <c r="EC507" s="100"/>
      <c r="ED507" s="100"/>
      <c r="EE507" s="100"/>
      <c r="EF507" s="100"/>
      <c r="EG507" s="100"/>
      <c r="EH507" s="100"/>
      <c r="EI507" s="100"/>
      <c r="EJ507" s="100"/>
      <c r="EK507" s="100"/>
      <c r="EL507" s="100"/>
      <c r="EM507" s="100"/>
      <c r="EN507" s="100"/>
      <c r="EO507" s="100"/>
      <c r="EP507" s="100"/>
      <c r="EQ507" s="100"/>
      <c r="ER507" s="100"/>
      <c r="ES507" s="100"/>
      <c r="ET507" s="100"/>
      <c r="EU507" s="100"/>
      <c r="EV507" s="100"/>
      <c r="EW507" s="100"/>
      <c r="EX507" s="100"/>
      <c r="EY507" s="100"/>
      <c r="EZ507" s="100"/>
      <c r="FA507" s="100"/>
      <c r="FB507" s="100"/>
      <c r="FC507" s="100"/>
      <c r="FD507" s="100"/>
      <c r="FE507" s="100"/>
      <c r="FF507" s="100"/>
      <c r="FG507" s="100"/>
      <c r="FH507" s="100"/>
      <c r="FI507" s="100"/>
      <c r="FJ507" s="100"/>
      <c r="FK507" s="100"/>
      <c r="FL507" s="100"/>
      <c r="FM507" s="100"/>
      <c r="FN507" s="100"/>
      <c r="FO507" s="100"/>
      <c r="FP507" s="100"/>
      <c r="FQ507" s="100"/>
      <c r="FR507" s="100"/>
      <c r="FS507" s="100"/>
      <c r="FT507" s="100"/>
      <c r="FU507" s="100"/>
      <c r="FV507" s="100"/>
      <c r="FW507" s="100"/>
      <c r="FX507" s="100"/>
      <c r="FY507" s="100"/>
      <c r="FZ507" s="100"/>
      <c r="GA507" s="100"/>
      <c r="GB507" s="100"/>
      <c r="GC507" s="100"/>
      <c r="GD507" s="100"/>
      <c r="GE507" s="100"/>
      <c r="GF507" s="100"/>
      <c r="GG507" s="100"/>
      <c r="GH507" s="100"/>
      <c r="GI507" s="100"/>
      <c r="GJ507" s="100"/>
      <c r="GK507" s="100"/>
      <c r="GL507" s="100"/>
      <c r="GM507" s="100"/>
      <c r="GN507" s="100"/>
      <c r="GO507" s="100"/>
      <c r="GP507" s="100"/>
      <c r="GQ507" s="100"/>
      <c r="GR507" s="100"/>
      <c r="GS507" s="100"/>
      <c r="GT507" s="100"/>
      <c r="GU507" s="100"/>
      <c r="GV507" s="100"/>
      <c r="GW507" s="100"/>
      <c r="GX507" s="100"/>
      <c r="GY507" s="100"/>
      <c r="GZ507" s="100"/>
      <c r="HA507" s="100"/>
      <c r="HB507" s="100"/>
      <c r="HC507" s="100"/>
      <c r="HD507" s="100"/>
      <c r="HE507" s="100"/>
      <c r="HF507" s="100"/>
      <c r="HG507" s="100"/>
      <c r="HH507" s="100"/>
      <c r="HI507" s="100"/>
      <c r="HJ507" s="100"/>
      <c r="HK507" s="100"/>
      <c r="HL507" s="100"/>
      <c r="HM507" s="100"/>
      <c r="HN507" s="100"/>
      <c r="HO507" s="100"/>
      <c r="HP507" s="100"/>
      <c r="HQ507" s="100"/>
      <c r="HR507" s="100"/>
      <c r="HS507" s="100"/>
      <c r="HT507" s="100"/>
      <c r="HU507" s="100"/>
      <c r="HV507" s="100"/>
      <c r="HW507" s="100"/>
      <c r="HX507" s="100"/>
      <c r="HY507" s="100"/>
      <c r="HZ507" s="100"/>
      <c r="IA507" s="100"/>
      <c r="IB507" s="100"/>
      <c r="IC507" s="100"/>
      <c r="ID507" s="100"/>
      <c r="IE507" s="100"/>
      <c r="IF507" s="100"/>
      <c r="IG507" s="100"/>
      <c r="IH507" s="100"/>
      <c r="II507" s="100"/>
      <c r="IJ507" s="100"/>
      <c r="IK507" s="100"/>
      <c r="IL507" s="100"/>
      <c r="IM507" s="100"/>
      <c r="IN507" s="100"/>
      <c r="IO507" s="100"/>
      <c r="IP507" s="100"/>
      <c r="IQ507" s="100"/>
      <c r="IR507" s="100"/>
      <c r="IS507" s="100"/>
      <c r="IT507" s="100"/>
      <c r="IU507" s="100"/>
      <c r="IV507" s="100"/>
      <c r="IW507" s="100"/>
      <c r="IX507" s="100"/>
      <c r="IY507" s="100"/>
      <c r="IZ507" s="100"/>
      <c r="JA507" s="100"/>
      <c r="JB507" s="100"/>
      <c r="JC507" s="100"/>
      <c r="JD507" s="100"/>
      <c r="JE507" s="100"/>
      <c r="JF507" s="100"/>
      <c r="JG507" s="100"/>
      <c r="JH507" s="100"/>
      <c r="JI507" s="100"/>
      <c r="JJ507" s="100"/>
      <c r="JK507" s="100"/>
      <c r="JL507" s="100"/>
      <c r="JM507" s="100"/>
      <c r="JN507" s="100"/>
      <c r="JO507" s="100"/>
      <c r="JP507" s="100"/>
      <c r="JQ507" s="100"/>
      <c r="JR507" s="100"/>
      <c r="JS507" s="100"/>
      <c r="JT507" s="100"/>
      <c r="JU507" s="100"/>
      <c r="JV507" s="100"/>
      <c r="JW507" s="100"/>
      <c r="JX507" s="100"/>
      <c r="JY507" s="100"/>
      <c r="JZ507" s="100"/>
      <c r="KA507" s="100"/>
      <c r="KB507" s="100"/>
      <c r="KC507" s="100"/>
      <c r="KD507" s="100"/>
      <c r="KE507" s="100"/>
      <c r="KF507" s="100"/>
      <c r="KG507" s="100"/>
      <c r="KH507" s="100"/>
      <c r="KI507" s="100"/>
      <c r="KJ507" s="100"/>
      <c r="KK507" s="100"/>
      <c r="KL507" s="100"/>
      <c r="KM507" s="100"/>
      <c r="KN507" s="100"/>
      <c r="KO507" s="100"/>
      <c r="KP507" s="100"/>
      <c r="KQ507" s="100"/>
      <c r="KR507" s="100"/>
      <c r="KS507" s="100"/>
      <c r="KT507" s="100"/>
      <c r="KU507" s="100"/>
      <c r="KV507" s="100"/>
      <c r="KW507" s="100"/>
      <c r="KX507" s="100"/>
      <c r="KY507" s="100"/>
      <c r="KZ507" s="100"/>
      <c r="LA507" s="100"/>
      <c r="LB507" s="100"/>
      <c r="LC507" s="100"/>
      <c r="LD507" s="100"/>
      <c r="LE507" s="100"/>
      <c r="LF507" s="100"/>
      <c r="LG507" s="100"/>
      <c r="LH507" s="100"/>
      <c r="LI507" s="100"/>
      <c r="LJ507" s="100"/>
      <c r="LK507" s="100"/>
      <c r="LL507" s="100"/>
      <c r="LM507" s="100"/>
      <c r="LN507" s="100"/>
      <c r="LO507" s="100"/>
      <c r="LP507" s="100"/>
      <c r="LQ507" s="100"/>
      <c r="LR507" s="100"/>
      <c r="LS507" s="100"/>
      <c r="LT507" s="100"/>
      <c r="LU507" s="100"/>
      <c r="LV507" s="100"/>
      <c r="LW507" s="100"/>
      <c r="LX507" s="100"/>
      <c r="LY507" s="100"/>
      <c r="LZ507" s="100"/>
      <c r="MA507" s="100"/>
      <c r="MB507" s="100"/>
      <c r="MC507" s="100"/>
      <c r="MD507" s="100"/>
      <c r="ME507" s="100"/>
      <c r="MF507" s="100"/>
      <c r="MG507" s="100"/>
      <c r="MH507" s="100"/>
      <c r="MI507" s="100"/>
      <c r="MJ507" s="100"/>
      <c r="MK507" s="100"/>
      <c r="ML507" s="100"/>
      <c r="MM507" s="100"/>
      <c r="MN507" s="100"/>
      <c r="MO507" s="100"/>
      <c r="MP507" s="100"/>
      <c r="MQ507" s="100"/>
      <c r="MR507" s="100"/>
      <c r="MS507" s="100"/>
      <c r="MT507" s="100"/>
      <c r="MU507" s="100"/>
      <c r="MV507" s="100"/>
      <c r="MW507" s="100"/>
      <c r="MX507" s="100"/>
      <c r="MY507" s="100"/>
      <c r="MZ507" s="100"/>
      <c r="NA507" s="100"/>
      <c r="NB507" s="100"/>
      <c r="NC507" s="100"/>
      <c r="ND507" s="100"/>
      <c r="NE507" s="100"/>
      <c r="NF507" s="100"/>
      <c r="NG507" s="100"/>
      <c r="NH507" s="100"/>
      <c r="NI507" s="100"/>
      <c r="NJ507" s="100"/>
      <c r="NK507" s="100"/>
      <c r="NL507" s="100"/>
      <c r="NM507" s="100"/>
      <c r="NN507" s="100"/>
      <c r="NO507" s="100"/>
      <c r="NP507" s="100"/>
      <c r="NQ507" s="100"/>
      <c r="NR507" s="100"/>
      <c r="NS507" s="100"/>
      <c r="NT507" s="100"/>
      <c r="NU507" s="100"/>
      <c r="NV507" s="100"/>
      <c r="NW507" s="100"/>
      <c r="NX507" s="100"/>
      <c r="NY507" s="100"/>
      <c r="NZ507" s="100"/>
      <c r="OA507" s="100"/>
      <c r="OB507" s="100"/>
      <c r="OC507" s="100"/>
      <c r="OD507" s="100"/>
      <c r="OE507" s="100"/>
      <c r="OF507" s="100"/>
      <c r="OG507" s="100"/>
      <c r="OH507" s="100"/>
      <c r="OI507" s="100"/>
      <c r="OJ507" s="100"/>
      <c r="OK507" s="100"/>
      <c r="OL507" s="100"/>
      <c r="OM507" s="100"/>
      <c r="ON507" s="100"/>
      <c r="OO507" s="100"/>
      <c r="OP507" s="100"/>
      <c r="OQ507" s="100"/>
      <c r="OR507" s="100"/>
      <c r="OS507" s="100"/>
      <c r="OT507" s="100"/>
      <c r="OU507" s="100"/>
      <c r="OV507" s="100"/>
      <c r="OW507" s="100"/>
      <c r="OX507" s="100"/>
      <c r="OY507" s="100"/>
      <c r="OZ507" s="100"/>
      <c r="PA507" s="100"/>
      <c r="PB507" s="100"/>
      <c r="PC507" s="100"/>
      <c r="PD507" s="100"/>
      <c r="PE507" s="100"/>
      <c r="PF507" s="100"/>
      <c r="PG507" s="100"/>
      <c r="PH507" s="100"/>
      <c r="PI507" s="100"/>
      <c r="PJ507" s="100"/>
      <c r="PK507" s="100"/>
      <c r="PL507" s="100"/>
      <c r="PM507" s="100"/>
      <c r="PN507" s="100"/>
      <c r="PO507" s="100"/>
      <c r="PP507" s="100"/>
      <c r="PQ507" s="100"/>
      <c r="PR507" s="100"/>
      <c r="PS507" s="100"/>
      <c r="PT507" s="100"/>
      <c r="PU507" s="100"/>
      <c r="PV507" s="100"/>
      <c r="PW507" s="100"/>
      <c r="PX507" s="100"/>
      <c r="PY507" s="100"/>
      <c r="PZ507" s="100"/>
      <c r="QA507" s="100"/>
      <c r="QB507" s="100"/>
      <c r="QC507" s="100"/>
      <c r="QD507" s="100"/>
      <c r="QE507" s="100"/>
      <c r="QF507" s="100"/>
      <c r="QG507" s="100"/>
      <c r="QH507" s="100"/>
      <c r="QI507" s="100"/>
      <c r="QJ507" s="100"/>
      <c r="QK507" s="100"/>
      <c r="QL507" s="100"/>
      <c r="QM507" s="100"/>
      <c r="QN507" s="100"/>
      <c r="QO507" s="100"/>
      <c r="QP507" s="100"/>
      <c r="QQ507" s="100"/>
      <c r="QR507" s="100"/>
      <c r="QS507" s="100"/>
      <c r="QT507" s="100"/>
      <c r="QU507" s="100"/>
      <c r="QV507" s="100"/>
      <c r="QW507" s="100"/>
      <c r="QX507" s="100"/>
      <c r="QY507" s="100"/>
      <c r="QZ507" s="100"/>
      <c r="RA507" s="100"/>
      <c r="RB507" s="100"/>
      <c r="RC507" s="100"/>
      <c r="RD507" s="100"/>
      <c r="RE507" s="100"/>
      <c r="RF507" s="100"/>
      <c r="RG507" s="100"/>
      <c r="RH507" s="100"/>
      <c r="RI507" s="100"/>
      <c r="RJ507" s="100"/>
      <c r="RK507" s="100"/>
      <c r="RL507" s="100"/>
      <c r="RM507" s="100"/>
      <c r="RN507" s="100"/>
      <c r="RO507" s="100"/>
      <c r="RP507" s="100"/>
      <c r="RQ507" s="100"/>
      <c r="RR507" s="100"/>
      <c r="RS507" s="100"/>
      <c r="RT507" s="100"/>
      <c r="RU507" s="100"/>
      <c r="RV507" s="100"/>
      <c r="RW507" s="100"/>
      <c r="RX507" s="100"/>
      <c r="RY507" s="100"/>
      <c r="RZ507" s="100"/>
      <c r="SA507" s="100"/>
      <c r="SB507" s="100"/>
      <c r="SC507" s="100"/>
      <c r="SD507" s="100"/>
      <c r="SE507" s="100"/>
      <c r="SF507" s="100"/>
      <c r="SG507" s="100"/>
      <c r="SH507" s="100"/>
      <c r="SI507" s="100"/>
      <c r="SJ507" s="100"/>
      <c r="SK507" s="100"/>
      <c r="SL507" s="100"/>
      <c r="SM507" s="100"/>
      <c r="SN507" s="100"/>
      <c r="SO507" s="100"/>
      <c r="SP507" s="100"/>
      <c r="SQ507" s="100"/>
      <c r="SR507" s="100"/>
      <c r="SS507" s="100"/>
      <c r="ST507" s="100"/>
      <c r="SU507" s="100"/>
      <c r="SV507" s="100"/>
      <c r="SW507" s="100"/>
      <c r="SX507" s="100"/>
      <c r="SY507" s="100"/>
      <c r="SZ507" s="100"/>
      <c r="TA507" s="100"/>
      <c r="TB507" s="100"/>
      <c r="TC507" s="100"/>
      <c r="TD507" s="100"/>
      <c r="TE507" s="100"/>
      <c r="TF507" s="100"/>
      <c r="TG507" s="100"/>
      <c r="TH507" s="100"/>
      <c r="TI507" s="100"/>
      <c r="TJ507" s="100"/>
      <c r="TK507" s="100"/>
      <c r="TL507" s="100"/>
      <c r="TM507" s="100"/>
      <c r="TN507" s="100"/>
      <c r="TO507" s="100"/>
      <c r="TP507" s="100"/>
      <c r="TQ507" s="100"/>
      <c r="TR507" s="100"/>
      <c r="TS507" s="100"/>
      <c r="TT507" s="100"/>
      <c r="TU507" s="100"/>
      <c r="TV507" s="100"/>
      <c r="TW507" s="100"/>
      <c r="TX507" s="100"/>
      <c r="TY507" s="100"/>
      <c r="TZ507" s="100"/>
      <c r="UA507" s="100"/>
      <c r="UB507" s="100"/>
      <c r="UC507" s="100"/>
      <c r="UD507" s="100"/>
      <c r="UE507" s="100"/>
      <c r="UF507" s="100"/>
      <c r="UG507" s="100"/>
      <c r="UH507" s="100"/>
      <c r="UI507" s="100"/>
      <c r="UJ507" s="100"/>
      <c r="UK507" s="100"/>
      <c r="UL507" s="100"/>
      <c r="UM507" s="100"/>
      <c r="UN507" s="100"/>
      <c r="UO507" s="100"/>
      <c r="UP507" s="100"/>
      <c r="UQ507" s="100"/>
      <c r="UR507" s="100"/>
      <c r="US507" s="100"/>
      <c r="UT507" s="100"/>
      <c r="UU507" s="100"/>
      <c r="UV507" s="100"/>
      <c r="UW507" s="100"/>
      <c r="UX507" s="100"/>
      <c r="UY507" s="100"/>
      <c r="UZ507" s="100"/>
      <c r="VA507" s="100"/>
      <c r="VB507" s="100"/>
      <c r="VC507" s="100"/>
      <c r="VD507" s="100"/>
      <c r="VE507" s="100"/>
      <c r="VF507" s="100"/>
      <c r="VG507" s="100"/>
      <c r="VH507" s="100"/>
      <c r="VI507" s="100"/>
      <c r="VJ507" s="100"/>
      <c r="VK507" s="100"/>
      <c r="VL507" s="100"/>
      <c r="VM507" s="100"/>
      <c r="VN507" s="100"/>
      <c r="VO507" s="100"/>
      <c r="VP507" s="100"/>
      <c r="VQ507" s="100"/>
      <c r="VR507" s="100"/>
      <c r="VS507" s="100"/>
      <c r="VT507" s="100"/>
      <c r="VU507" s="100"/>
      <c r="VV507" s="100"/>
      <c r="VW507" s="100"/>
      <c r="VX507" s="100"/>
      <c r="VY507" s="100"/>
      <c r="VZ507" s="100"/>
      <c r="WA507" s="100"/>
      <c r="WB507" s="100"/>
      <c r="WC507" s="100"/>
      <c r="WD507" s="100"/>
      <c r="WE507" s="100"/>
      <c r="WF507" s="100"/>
      <c r="WG507" s="100"/>
      <c r="WH507" s="100"/>
      <c r="WI507" s="100"/>
      <c r="WJ507" s="100"/>
      <c r="WK507" s="100"/>
      <c r="WL507" s="100"/>
      <c r="WM507" s="100"/>
      <c r="WN507" s="100"/>
      <c r="WO507" s="100"/>
      <c r="WP507" s="100"/>
      <c r="WQ507" s="100"/>
      <c r="WR507" s="100"/>
      <c r="WS507" s="100"/>
      <c r="WT507" s="100"/>
      <c r="WU507" s="100"/>
      <c r="WV507" s="100"/>
      <c r="WW507" s="100"/>
      <c r="WX507" s="100"/>
      <c r="WY507" s="100"/>
      <c r="WZ507" s="100"/>
      <c r="XA507" s="100"/>
      <c r="XB507" s="100"/>
      <c r="XC507" s="100"/>
      <c r="XD507" s="100"/>
      <c r="XE507" s="100"/>
      <c r="XF507" s="100"/>
      <c r="XG507" s="100"/>
      <c r="XH507" s="100"/>
      <c r="XI507" s="100"/>
      <c r="XJ507" s="100"/>
      <c r="XK507" s="100"/>
      <c r="XL507" s="100"/>
      <c r="XM507" s="100"/>
      <c r="XN507" s="100"/>
      <c r="XO507" s="100"/>
      <c r="XP507" s="100"/>
      <c r="XQ507" s="100"/>
      <c r="XR507" s="100"/>
      <c r="XS507" s="100"/>
      <c r="XT507" s="100"/>
      <c r="XU507" s="100"/>
      <c r="XV507" s="100"/>
      <c r="XW507" s="100"/>
      <c r="XX507" s="100"/>
      <c r="XY507" s="100"/>
      <c r="XZ507" s="100"/>
      <c r="YA507" s="100"/>
      <c r="YB507" s="100"/>
      <c r="YC507" s="100"/>
      <c r="YD507" s="100"/>
      <c r="YE507" s="100"/>
      <c r="YF507" s="100"/>
      <c r="YG507" s="100"/>
      <c r="YH507" s="100"/>
      <c r="YI507" s="100"/>
      <c r="YJ507" s="100"/>
      <c r="YK507" s="100"/>
      <c r="YL507" s="100"/>
      <c r="YM507" s="100"/>
      <c r="YN507" s="100"/>
      <c r="YO507" s="100"/>
      <c r="YP507" s="100"/>
      <c r="YQ507" s="100"/>
      <c r="YR507" s="100"/>
      <c r="YS507" s="100"/>
      <c r="YT507" s="100"/>
      <c r="YU507" s="100"/>
      <c r="YV507" s="100"/>
      <c r="YW507" s="100"/>
      <c r="YX507" s="100"/>
      <c r="YY507" s="100"/>
      <c r="YZ507" s="100"/>
      <c r="ZA507" s="100"/>
      <c r="ZB507" s="100"/>
      <c r="ZC507" s="100"/>
      <c r="ZD507" s="100"/>
      <c r="ZE507" s="100"/>
      <c r="ZF507" s="100"/>
      <c r="ZG507" s="100"/>
      <c r="ZH507" s="100"/>
      <c r="ZI507" s="100"/>
      <c r="ZJ507" s="100"/>
      <c r="ZK507" s="100"/>
      <c r="ZL507" s="100"/>
      <c r="ZM507" s="100"/>
      <c r="ZN507" s="100"/>
      <c r="ZO507" s="100"/>
      <c r="ZP507" s="100"/>
      <c r="ZQ507" s="100"/>
      <c r="ZR507" s="100"/>
      <c r="ZS507" s="100"/>
      <c r="ZT507" s="100"/>
      <c r="ZU507" s="100"/>
      <c r="ZV507" s="100"/>
      <c r="ZW507" s="100"/>
      <c r="ZX507" s="100"/>
      <c r="ZY507" s="100"/>
      <c r="ZZ507" s="100"/>
      <c r="AAA507" s="100"/>
      <c r="AAB507" s="100"/>
      <c r="AAC507" s="100"/>
      <c r="AAD507" s="100"/>
      <c r="AAE507" s="100"/>
      <c r="AAF507" s="100"/>
      <c r="AAG507" s="100"/>
      <c r="AAH507" s="100"/>
      <c r="AAI507" s="100"/>
      <c r="AAJ507" s="100"/>
      <c r="AAK507" s="100"/>
      <c r="AAL507" s="100"/>
      <c r="AAM507" s="100"/>
      <c r="AAN507" s="100"/>
      <c r="AAO507" s="100"/>
      <c r="AAP507" s="100"/>
      <c r="AAQ507" s="100"/>
      <c r="AAR507" s="100"/>
      <c r="AAS507" s="100"/>
      <c r="AAT507" s="100"/>
      <c r="AAU507" s="100"/>
      <c r="AAV507" s="100"/>
      <c r="AAW507" s="100"/>
      <c r="AAX507" s="100"/>
      <c r="AAY507" s="100"/>
      <c r="AAZ507" s="100"/>
      <c r="ABA507" s="100"/>
      <c r="ABB507" s="100"/>
      <c r="ABC507" s="100"/>
      <c r="ABD507" s="100"/>
      <c r="ABE507" s="100"/>
      <c r="ABF507" s="100"/>
      <c r="ABG507" s="100"/>
      <c r="ABH507" s="100"/>
      <c r="ABI507" s="100"/>
      <c r="ABJ507" s="100"/>
      <c r="ABK507" s="100"/>
      <c r="ABL507" s="100"/>
      <c r="ABM507" s="100"/>
      <c r="ABN507" s="100"/>
      <c r="ABO507" s="100"/>
      <c r="ABP507" s="100"/>
      <c r="ABQ507" s="100"/>
      <c r="ABR507" s="100"/>
      <c r="ABS507" s="100"/>
      <c r="ABT507" s="100"/>
      <c r="ABU507" s="100"/>
      <c r="ABV507" s="100"/>
      <c r="ABW507" s="100"/>
      <c r="ABX507" s="100"/>
      <c r="ABY507" s="100"/>
      <c r="ABZ507" s="100"/>
      <c r="ACA507" s="100"/>
      <c r="ACB507" s="100"/>
      <c r="ACC507" s="100"/>
      <c r="ACD507" s="100"/>
      <c r="ACE507" s="100"/>
      <c r="ACF507" s="100"/>
      <c r="ACG507" s="100"/>
      <c r="ACH507" s="100"/>
      <c r="ACI507" s="100"/>
      <c r="ACJ507" s="100"/>
      <c r="ACK507" s="100"/>
      <c r="ACL507" s="100"/>
      <c r="ACM507" s="100"/>
      <c r="ACN507" s="100"/>
      <c r="ACO507" s="100"/>
      <c r="ACP507" s="100"/>
      <c r="ACQ507" s="100"/>
      <c r="ACR507" s="100"/>
      <c r="ACS507" s="100"/>
      <c r="ACT507" s="100"/>
      <c r="ACU507" s="100"/>
      <c r="ACV507" s="100"/>
      <c r="ACW507" s="100"/>
      <c r="ACX507" s="100"/>
      <c r="ACY507" s="100"/>
      <c r="ACZ507" s="100"/>
      <c r="ADA507" s="100"/>
      <c r="ADB507" s="100"/>
      <c r="ADC507" s="100"/>
      <c r="ADD507" s="100"/>
      <c r="ADE507" s="100"/>
      <c r="ADF507" s="100"/>
      <c r="ADG507" s="100"/>
      <c r="ADH507" s="100"/>
      <c r="ADI507" s="100"/>
      <c r="ADJ507" s="100"/>
      <c r="ADK507" s="100"/>
      <c r="ADL507" s="100"/>
      <c r="ADM507" s="100"/>
      <c r="ADN507" s="100"/>
      <c r="ADO507" s="100"/>
      <c r="ADP507" s="100"/>
      <c r="ADQ507" s="100"/>
      <c r="ADR507" s="100"/>
      <c r="ADS507" s="100"/>
      <c r="ADT507" s="100"/>
      <c r="ADU507" s="100"/>
      <c r="ADV507" s="100"/>
      <c r="ADW507" s="100"/>
      <c r="ADX507" s="100"/>
      <c r="ADY507" s="100"/>
      <c r="ADZ507" s="100"/>
      <c r="AEA507" s="100"/>
      <c r="AEB507" s="100"/>
      <c r="AEC507" s="100"/>
      <c r="AED507" s="100"/>
      <c r="AEE507" s="100"/>
      <c r="AEF507" s="100"/>
      <c r="AEG507" s="100"/>
      <c r="AEH507" s="100"/>
      <c r="AEI507" s="100"/>
      <c r="AEJ507" s="100"/>
      <c r="AEK507" s="100"/>
      <c r="AEL507" s="100"/>
      <c r="AEM507" s="100"/>
      <c r="AEN507" s="100"/>
      <c r="AEO507" s="100"/>
      <c r="AEP507" s="100"/>
      <c r="AEQ507" s="100"/>
      <c r="AER507" s="100"/>
      <c r="AES507" s="100"/>
      <c r="AET507" s="100"/>
      <c r="AEU507" s="100"/>
      <c r="AEV507" s="100"/>
      <c r="AEW507" s="100"/>
      <c r="AEX507" s="100"/>
      <c r="AEY507" s="100"/>
      <c r="AEZ507" s="100"/>
      <c r="AFA507" s="100"/>
      <c r="AFB507" s="100"/>
      <c r="AFC507" s="100"/>
      <c r="AFD507" s="100"/>
      <c r="AFE507" s="100"/>
      <c r="AFF507" s="100"/>
      <c r="AFG507" s="100"/>
      <c r="AFH507" s="100"/>
      <c r="AFI507" s="100"/>
      <c r="AFJ507" s="100"/>
      <c r="AFK507" s="100"/>
      <c r="AFL507" s="100"/>
      <c r="AFM507" s="100"/>
      <c r="AFN507" s="100"/>
      <c r="AFO507" s="100"/>
      <c r="AFP507" s="100"/>
      <c r="AFQ507" s="100"/>
      <c r="AFR507" s="100"/>
      <c r="AFS507" s="100"/>
      <c r="AFT507" s="100"/>
      <c r="AFU507" s="100"/>
      <c r="AFV507" s="100"/>
      <c r="AFW507" s="100"/>
      <c r="AFX507" s="100"/>
      <c r="AFY507" s="100"/>
      <c r="AFZ507" s="100"/>
      <c r="AGA507" s="100"/>
      <c r="AGB507" s="100"/>
      <c r="AGC507" s="100"/>
      <c r="AGD507" s="100"/>
      <c r="AGE507" s="100"/>
      <c r="AGF507" s="100"/>
      <c r="AGG507" s="100"/>
      <c r="AGH507" s="100"/>
      <c r="AGI507" s="100"/>
      <c r="AGJ507" s="100"/>
      <c r="AGK507" s="100"/>
      <c r="AGL507" s="100"/>
      <c r="AGM507" s="100"/>
      <c r="AGN507" s="100"/>
      <c r="AGO507" s="100"/>
      <c r="AGP507" s="100"/>
      <c r="AGQ507" s="100"/>
      <c r="AGR507" s="100"/>
      <c r="AGS507" s="100"/>
      <c r="AGT507" s="100"/>
      <c r="AGU507" s="100"/>
      <c r="AGV507" s="100"/>
      <c r="AGW507" s="100"/>
      <c r="AGX507" s="100"/>
      <c r="AGY507" s="100"/>
      <c r="AGZ507" s="100"/>
      <c r="AHA507" s="100"/>
      <c r="AHB507" s="100"/>
      <c r="AHC507" s="100"/>
      <c r="AHD507" s="100"/>
      <c r="AHE507" s="100"/>
      <c r="AHF507" s="100"/>
      <c r="AHG507" s="100"/>
      <c r="AHH507" s="100"/>
      <c r="AHI507" s="100"/>
      <c r="AHJ507" s="100"/>
      <c r="AHK507" s="100"/>
      <c r="AHL507" s="100"/>
      <c r="AHM507" s="100"/>
      <c r="AHN507" s="100"/>
      <c r="AHO507" s="100"/>
      <c r="AHP507" s="100"/>
      <c r="AHQ507" s="100"/>
      <c r="AHR507" s="100"/>
      <c r="AHS507" s="100"/>
      <c r="AHT507" s="100"/>
      <c r="AHU507" s="100"/>
      <c r="AHV507" s="100"/>
      <c r="AHW507" s="100"/>
      <c r="AHX507" s="100"/>
      <c r="AHY507" s="100"/>
      <c r="AHZ507" s="100"/>
      <c r="AIA507" s="100"/>
      <c r="AIB507" s="100"/>
      <c r="AIC507" s="100"/>
      <c r="AID507" s="100"/>
      <c r="AIE507" s="100"/>
      <c r="AIF507" s="100"/>
      <c r="AIG507" s="100"/>
      <c r="AIH507" s="100"/>
      <c r="AII507" s="100"/>
      <c r="AIJ507" s="100"/>
      <c r="AIK507" s="100"/>
      <c r="AIL507" s="100"/>
      <c r="AIM507" s="100"/>
      <c r="AIN507" s="100"/>
      <c r="AIO507" s="100"/>
      <c r="AIP507" s="100"/>
      <c r="AIQ507" s="100"/>
      <c r="AIR507" s="100"/>
      <c r="AIS507" s="100"/>
      <c r="AIT507" s="100"/>
      <c r="AIU507" s="100"/>
      <c r="AIV507" s="100"/>
      <c r="AIW507" s="100"/>
      <c r="AIX507" s="100"/>
      <c r="AIY507" s="100"/>
      <c r="AIZ507" s="100"/>
      <c r="AJA507" s="100"/>
      <c r="AJB507" s="100"/>
      <c r="AJC507" s="100"/>
      <c r="AJD507" s="100"/>
      <c r="AJE507" s="100"/>
      <c r="AJF507" s="100"/>
      <c r="AJG507" s="100"/>
      <c r="AJH507" s="100"/>
      <c r="AJI507" s="100"/>
      <c r="AJJ507" s="100"/>
      <c r="AJK507" s="100"/>
      <c r="AJL507" s="100"/>
      <c r="AJM507" s="100"/>
      <c r="AJN507" s="100"/>
      <c r="AJO507" s="100"/>
      <c r="AJP507" s="100"/>
      <c r="AJQ507" s="100"/>
      <c r="AJR507" s="100"/>
      <c r="AJS507" s="100"/>
      <c r="AJT507" s="100"/>
      <c r="AJU507" s="100"/>
      <c r="AJV507" s="100"/>
      <c r="AJW507" s="100"/>
      <c r="AJX507" s="100"/>
      <c r="AJY507" s="100"/>
      <c r="AJZ507" s="100"/>
      <c r="AKA507" s="100"/>
      <c r="AKB507" s="100"/>
      <c r="AKC507" s="100"/>
      <c r="AKD507" s="100"/>
      <c r="AKE507" s="100"/>
      <c r="AKF507" s="100"/>
      <c r="AKG507" s="100"/>
      <c r="AKH507" s="100"/>
      <c r="AKI507" s="100"/>
      <c r="AKJ507" s="100"/>
      <c r="AKK507" s="100"/>
      <c r="AKL507" s="100"/>
      <c r="AKM507" s="100"/>
      <c r="AKN507" s="100"/>
      <c r="AKO507" s="100"/>
      <c r="AKP507" s="100"/>
      <c r="AKQ507" s="100"/>
      <c r="AKR507" s="100"/>
      <c r="AKS507" s="100"/>
      <c r="AKT507" s="100"/>
      <c r="AKU507" s="100"/>
      <c r="AKV507" s="100"/>
      <c r="AKW507" s="100"/>
      <c r="AKX507" s="100"/>
      <c r="AKY507" s="100"/>
      <c r="AKZ507" s="100"/>
      <c r="ALA507" s="100"/>
      <c r="ALB507" s="100"/>
      <c r="ALC507" s="100"/>
      <c r="ALD507" s="100"/>
      <c r="ALE507" s="100"/>
      <c r="ALF507" s="100"/>
      <c r="ALG507" s="100"/>
      <c r="ALH507" s="100"/>
      <c r="ALI507" s="100"/>
      <c r="ALJ507" s="100"/>
      <c r="ALK507" s="100"/>
      <c r="ALL507" s="100"/>
      <c r="ALM507" s="100"/>
      <c r="ALN507" s="100"/>
      <c r="ALO507" s="100"/>
      <c r="ALP507" s="100"/>
      <c r="ALQ507" s="100"/>
      <c r="ALR507" s="100"/>
      <c r="ALS507" s="100"/>
      <c r="ALT507" s="100"/>
      <c r="ALU507" s="100"/>
      <c r="ALV507" s="100"/>
      <c r="ALW507" s="100"/>
      <c r="ALX507" s="100"/>
      <c r="ALY507" s="100"/>
      <c r="ALZ507" s="100"/>
      <c r="AMA507" s="100"/>
      <c r="AMB507" s="100"/>
      <c r="AMC507" s="100"/>
      <c r="AMD507" s="100"/>
      <c r="AME507" s="100"/>
      <c r="AMF507" s="100"/>
      <c r="AMG507" s="100"/>
      <c r="AMH507" s="100"/>
      <c r="AMI507" s="100"/>
      <c r="AMJ507" s="100"/>
      <c r="AMK507" s="100"/>
      <c r="AML507" s="100"/>
      <c r="AMM507" s="100"/>
    </row>
    <row r="508" spans="3:1027" customFormat="1" ht="37.5">
      <c r="C508" s="94"/>
      <c r="D508" s="15">
        <v>10</v>
      </c>
      <c r="E508" s="95"/>
      <c r="F508" s="96"/>
      <c r="G508" s="95"/>
      <c r="H508" s="95"/>
      <c r="I508" s="95"/>
      <c r="J508" s="95"/>
      <c r="K508" s="97"/>
      <c r="L508" s="97"/>
      <c r="M508" s="98" t="s">
        <v>57</v>
      </c>
      <c r="N508" s="101">
        <f>K507*Q508</f>
        <v>76744.800000000003</v>
      </c>
      <c r="O508" s="101">
        <f>K507*R508</f>
        <v>24645.599999999999</v>
      </c>
      <c r="P508" s="101">
        <f t="shared" si="45"/>
        <v>101390.39999999999</v>
      </c>
      <c r="Q508" s="91">
        <v>35.53</v>
      </c>
      <c r="R508" s="91">
        <v>11.41</v>
      </c>
      <c r="S508" s="99">
        <v>2018</v>
      </c>
      <c r="T508" s="99">
        <v>2019</v>
      </c>
      <c r="U508" s="14" t="s">
        <v>41</v>
      </c>
      <c r="V508" s="14" t="s">
        <v>270</v>
      </c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100"/>
      <c r="AO508" s="100"/>
      <c r="AP508" s="100"/>
      <c r="AQ508" s="100"/>
      <c r="AR508" s="100"/>
      <c r="AS508" s="100"/>
      <c r="AT508" s="100"/>
      <c r="AU508" s="100"/>
      <c r="AV508" s="100"/>
      <c r="AW508" s="100"/>
      <c r="AX508" s="100"/>
      <c r="AY508" s="100"/>
      <c r="AZ508" s="100"/>
      <c r="BA508" s="100"/>
      <c r="BB508" s="100"/>
      <c r="BC508" s="100"/>
      <c r="BD508" s="100"/>
      <c r="BE508" s="100"/>
      <c r="BF508" s="100"/>
      <c r="BG508" s="100"/>
      <c r="BH508" s="100"/>
      <c r="BI508" s="100"/>
      <c r="BJ508" s="100"/>
      <c r="BK508" s="100"/>
      <c r="BL508" s="100"/>
      <c r="BM508" s="100"/>
      <c r="BN508" s="100"/>
      <c r="BO508" s="100"/>
      <c r="BP508" s="100"/>
      <c r="BQ508" s="100"/>
      <c r="BR508" s="100"/>
      <c r="BS508" s="100"/>
      <c r="BT508" s="100"/>
      <c r="BU508" s="100"/>
      <c r="BV508" s="100"/>
      <c r="BW508" s="100"/>
      <c r="BX508" s="100"/>
      <c r="BY508" s="100"/>
      <c r="BZ508" s="100"/>
      <c r="CA508" s="100"/>
      <c r="CB508" s="100"/>
      <c r="CC508" s="100"/>
      <c r="CD508" s="100"/>
      <c r="CE508" s="100"/>
      <c r="CF508" s="100"/>
      <c r="CG508" s="100"/>
      <c r="CH508" s="100"/>
      <c r="CI508" s="100"/>
      <c r="CJ508" s="100"/>
      <c r="CK508" s="100"/>
      <c r="CL508" s="100"/>
      <c r="CM508" s="100"/>
      <c r="CN508" s="100"/>
      <c r="CO508" s="100"/>
      <c r="CP508" s="100"/>
      <c r="CQ508" s="100"/>
      <c r="CR508" s="100"/>
      <c r="CS508" s="100"/>
      <c r="CT508" s="100"/>
      <c r="CU508" s="100"/>
      <c r="CV508" s="100"/>
      <c r="CW508" s="100"/>
      <c r="CX508" s="100"/>
      <c r="CY508" s="100"/>
      <c r="CZ508" s="100"/>
      <c r="DA508" s="100"/>
      <c r="DB508" s="100"/>
      <c r="DC508" s="100"/>
      <c r="DD508" s="100"/>
      <c r="DE508" s="100"/>
      <c r="DF508" s="100"/>
      <c r="DG508" s="100"/>
      <c r="DH508" s="100"/>
      <c r="DI508" s="100"/>
      <c r="DJ508" s="100"/>
      <c r="DK508" s="100"/>
      <c r="DL508" s="100"/>
      <c r="DM508" s="100"/>
      <c r="DN508" s="100"/>
      <c r="DO508" s="100"/>
      <c r="DP508" s="100"/>
      <c r="DQ508" s="100"/>
      <c r="DR508" s="100"/>
      <c r="DS508" s="100"/>
      <c r="DT508" s="100"/>
      <c r="DU508" s="100"/>
      <c r="DV508" s="100"/>
      <c r="DW508" s="100"/>
      <c r="DX508" s="100"/>
      <c r="DY508" s="100"/>
      <c r="DZ508" s="100"/>
      <c r="EA508" s="100"/>
      <c r="EB508" s="100"/>
      <c r="EC508" s="100"/>
      <c r="ED508" s="100"/>
      <c r="EE508" s="100"/>
      <c r="EF508" s="100"/>
      <c r="EG508" s="100"/>
      <c r="EH508" s="100"/>
      <c r="EI508" s="100"/>
      <c r="EJ508" s="100"/>
      <c r="EK508" s="100"/>
      <c r="EL508" s="100"/>
      <c r="EM508" s="100"/>
      <c r="EN508" s="100"/>
      <c r="EO508" s="100"/>
      <c r="EP508" s="100"/>
      <c r="EQ508" s="100"/>
      <c r="ER508" s="100"/>
      <c r="ES508" s="100"/>
      <c r="ET508" s="100"/>
      <c r="EU508" s="100"/>
      <c r="EV508" s="100"/>
      <c r="EW508" s="100"/>
      <c r="EX508" s="100"/>
      <c r="EY508" s="100"/>
      <c r="EZ508" s="100"/>
      <c r="FA508" s="100"/>
      <c r="FB508" s="100"/>
      <c r="FC508" s="100"/>
      <c r="FD508" s="100"/>
      <c r="FE508" s="100"/>
      <c r="FF508" s="100"/>
      <c r="FG508" s="100"/>
      <c r="FH508" s="100"/>
      <c r="FI508" s="100"/>
      <c r="FJ508" s="100"/>
      <c r="FK508" s="100"/>
      <c r="FL508" s="100"/>
      <c r="FM508" s="100"/>
      <c r="FN508" s="100"/>
      <c r="FO508" s="100"/>
      <c r="FP508" s="100"/>
      <c r="FQ508" s="100"/>
      <c r="FR508" s="100"/>
      <c r="FS508" s="100"/>
      <c r="FT508" s="100"/>
      <c r="FU508" s="100"/>
      <c r="FV508" s="100"/>
      <c r="FW508" s="100"/>
      <c r="FX508" s="100"/>
      <c r="FY508" s="100"/>
      <c r="FZ508" s="100"/>
      <c r="GA508" s="100"/>
      <c r="GB508" s="100"/>
      <c r="GC508" s="100"/>
      <c r="GD508" s="100"/>
      <c r="GE508" s="100"/>
      <c r="GF508" s="100"/>
      <c r="GG508" s="100"/>
      <c r="GH508" s="100"/>
      <c r="GI508" s="100"/>
      <c r="GJ508" s="100"/>
      <c r="GK508" s="100"/>
      <c r="GL508" s="100"/>
      <c r="GM508" s="100"/>
      <c r="GN508" s="100"/>
      <c r="GO508" s="100"/>
      <c r="GP508" s="100"/>
      <c r="GQ508" s="100"/>
      <c r="GR508" s="100"/>
      <c r="GS508" s="100"/>
      <c r="GT508" s="100"/>
      <c r="GU508" s="100"/>
      <c r="GV508" s="100"/>
      <c r="GW508" s="100"/>
      <c r="GX508" s="100"/>
      <c r="GY508" s="100"/>
      <c r="GZ508" s="100"/>
      <c r="HA508" s="100"/>
      <c r="HB508" s="100"/>
      <c r="HC508" s="100"/>
      <c r="HD508" s="100"/>
      <c r="HE508" s="100"/>
      <c r="HF508" s="100"/>
      <c r="HG508" s="100"/>
      <c r="HH508" s="100"/>
      <c r="HI508" s="100"/>
      <c r="HJ508" s="100"/>
      <c r="HK508" s="100"/>
      <c r="HL508" s="100"/>
      <c r="HM508" s="100"/>
      <c r="HN508" s="100"/>
      <c r="HO508" s="100"/>
      <c r="HP508" s="100"/>
      <c r="HQ508" s="100"/>
      <c r="HR508" s="100"/>
      <c r="HS508" s="100"/>
      <c r="HT508" s="100"/>
      <c r="HU508" s="100"/>
      <c r="HV508" s="100"/>
      <c r="HW508" s="100"/>
      <c r="HX508" s="100"/>
      <c r="HY508" s="100"/>
      <c r="HZ508" s="100"/>
      <c r="IA508" s="100"/>
      <c r="IB508" s="100"/>
      <c r="IC508" s="100"/>
      <c r="ID508" s="100"/>
      <c r="IE508" s="100"/>
      <c r="IF508" s="100"/>
      <c r="IG508" s="100"/>
      <c r="IH508" s="100"/>
      <c r="II508" s="100"/>
      <c r="IJ508" s="100"/>
      <c r="IK508" s="100"/>
      <c r="IL508" s="100"/>
      <c r="IM508" s="100"/>
      <c r="IN508" s="100"/>
      <c r="IO508" s="100"/>
      <c r="IP508" s="100"/>
      <c r="IQ508" s="100"/>
      <c r="IR508" s="100"/>
      <c r="IS508" s="100"/>
      <c r="IT508" s="100"/>
      <c r="IU508" s="100"/>
      <c r="IV508" s="100"/>
      <c r="IW508" s="100"/>
      <c r="IX508" s="100"/>
      <c r="IY508" s="100"/>
      <c r="IZ508" s="100"/>
      <c r="JA508" s="100"/>
      <c r="JB508" s="100"/>
      <c r="JC508" s="100"/>
      <c r="JD508" s="100"/>
      <c r="JE508" s="100"/>
      <c r="JF508" s="100"/>
      <c r="JG508" s="100"/>
      <c r="JH508" s="100"/>
      <c r="JI508" s="100"/>
      <c r="JJ508" s="100"/>
      <c r="JK508" s="100"/>
      <c r="JL508" s="100"/>
      <c r="JM508" s="100"/>
      <c r="JN508" s="100"/>
      <c r="JO508" s="100"/>
      <c r="JP508" s="100"/>
      <c r="JQ508" s="100"/>
      <c r="JR508" s="100"/>
      <c r="JS508" s="100"/>
      <c r="JT508" s="100"/>
      <c r="JU508" s="100"/>
      <c r="JV508" s="100"/>
      <c r="JW508" s="100"/>
      <c r="JX508" s="100"/>
      <c r="JY508" s="100"/>
      <c r="JZ508" s="100"/>
      <c r="KA508" s="100"/>
      <c r="KB508" s="100"/>
      <c r="KC508" s="100"/>
      <c r="KD508" s="100"/>
      <c r="KE508" s="100"/>
      <c r="KF508" s="100"/>
      <c r="KG508" s="100"/>
      <c r="KH508" s="100"/>
      <c r="KI508" s="100"/>
      <c r="KJ508" s="100"/>
      <c r="KK508" s="100"/>
      <c r="KL508" s="100"/>
      <c r="KM508" s="100"/>
      <c r="KN508" s="100"/>
      <c r="KO508" s="100"/>
      <c r="KP508" s="100"/>
      <c r="KQ508" s="100"/>
      <c r="KR508" s="100"/>
      <c r="KS508" s="100"/>
      <c r="KT508" s="100"/>
      <c r="KU508" s="100"/>
      <c r="KV508" s="100"/>
      <c r="KW508" s="100"/>
      <c r="KX508" s="100"/>
      <c r="KY508" s="100"/>
      <c r="KZ508" s="100"/>
      <c r="LA508" s="100"/>
      <c r="LB508" s="100"/>
      <c r="LC508" s="100"/>
      <c r="LD508" s="100"/>
      <c r="LE508" s="100"/>
      <c r="LF508" s="100"/>
      <c r="LG508" s="100"/>
      <c r="LH508" s="100"/>
      <c r="LI508" s="100"/>
      <c r="LJ508" s="100"/>
      <c r="LK508" s="100"/>
      <c r="LL508" s="100"/>
      <c r="LM508" s="100"/>
      <c r="LN508" s="100"/>
      <c r="LO508" s="100"/>
      <c r="LP508" s="100"/>
      <c r="LQ508" s="100"/>
      <c r="LR508" s="100"/>
      <c r="LS508" s="100"/>
      <c r="LT508" s="100"/>
      <c r="LU508" s="100"/>
      <c r="LV508" s="100"/>
      <c r="LW508" s="100"/>
      <c r="LX508" s="100"/>
      <c r="LY508" s="100"/>
      <c r="LZ508" s="100"/>
      <c r="MA508" s="100"/>
      <c r="MB508" s="100"/>
      <c r="MC508" s="100"/>
      <c r="MD508" s="100"/>
      <c r="ME508" s="100"/>
      <c r="MF508" s="100"/>
      <c r="MG508" s="100"/>
      <c r="MH508" s="100"/>
      <c r="MI508" s="100"/>
      <c r="MJ508" s="100"/>
      <c r="MK508" s="100"/>
      <c r="ML508" s="100"/>
      <c r="MM508" s="100"/>
      <c r="MN508" s="100"/>
      <c r="MO508" s="100"/>
      <c r="MP508" s="100"/>
      <c r="MQ508" s="100"/>
      <c r="MR508" s="100"/>
      <c r="MS508" s="100"/>
      <c r="MT508" s="100"/>
      <c r="MU508" s="100"/>
      <c r="MV508" s="100"/>
      <c r="MW508" s="100"/>
      <c r="MX508" s="100"/>
      <c r="MY508" s="100"/>
      <c r="MZ508" s="100"/>
      <c r="NA508" s="100"/>
      <c r="NB508" s="100"/>
      <c r="NC508" s="100"/>
      <c r="ND508" s="100"/>
      <c r="NE508" s="100"/>
      <c r="NF508" s="100"/>
      <c r="NG508" s="100"/>
      <c r="NH508" s="100"/>
      <c r="NI508" s="100"/>
      <c r="NJ508" s="100"/>
      <c r="NK508" s="100"/>
      <c r="NL508" s="100"/>
      <c r="NM508" s="100"/>
      <c r="NN508" s="100"/>
      <c r="NO508" s="100"/>
      <c r="NP508" s="100"/>
      <c r="NQ508" s="100"/>
      <c r="NR508" s="100"/>
      <c r="NS508" s="100"/>
      <c r="NT508" s="100"/>
      <c r="NU508" s="100"/>
      <c r="NV508" s="100"/>
      <c r="NW508" s="100"/>
      <c r="NX508" s="100"/>
      <c r="NY508" s="100"/>
      <c r="NZ508" s="100"/>
      <c r="OA508" s="100"/>
      <c r="OB508" s="100"/>
      <c r="OC508" s="100"/>
      <c r="OD508" s="100"/>
      <c r="OE508" s="100"/>
      <c r="OF508" s="100"/>
      <c r="OG508" s="100"/>
      <c r="OH508" s="100"/>
      <c r="OI508" s="100"/>
      <c r="OJ508" s="100"/>
      <c r="OK508" s="100"/>
      <c r="OL508" s="100"/>
      <c r="OM508" s="100"/>
      <c r="ON508" s="100"/>
      <c r="OO508" s="100"/>
      <c r="OP508" s="100"/>
      <c r="OQ508" s="100"/>
      <c r="OR508" s="100"/>
      <c r="OS508" s="100"/>
      <c r="OT508" s="100"/>
      <c r="OU508" s="100"/>
      <c r="OV508" s="100"/>
      <c r="OW508" s="100"/>
      <c r="OX508" s="100"/>
      <c r="OY508" s="100"/>
      <c r="OZ508" s="100"/>
      <c r="PA508" s="100"/>
      <c r="PB508" s="100"/>
      <c r="PC508" s="100"/>
      <c r="PD508" s="100"/>
      <c r="PE508" s="100"/>
      <c r="PF508" s="100"/>
      <c r="PG508" s="100"/>
      <c r="PH508" s="100"/>
      <c r="PI508" s="100"/>
      <c r="PJ508" s="100"/>
      <c r="PK508" s="100"/>
      <c r="PL508" s="100"/>
      <c r="PM508" s="100"/>
      <c r="PN508" s="100"/>
      <c r="PO508" s="100"/>
      <c r="PP508" s="100"/>
      <c r="PQ508" s="100"/>
      <c r="PR508" s="100"/>
      <c r="PS508" s="100"/>
      <c r="PT508" s="100"/>
      <c r="PU508" s="100"/>
      <c r="PV508" s="100"/>
      <c r="PW508" s="100"/>
      <c r="PX508" s="100"/>
      <c r="PY508" s="100"/>
      <c r="PZ508" s="100"/>
      <c r="QA508" s="100"/>
      <c r="QB508" s="100"/>
      <c r="QC508" s="100"/>
      <c r="QD508" s="100"/>
      <c r="QE508" s="100"/>
      <c r="QF508" s="100"/>
      <c r="QG508" s="100"/>
      <c r="QH508" s="100"/>
      <c r="QI508" s="100"/>
      <c r="QJ508" s="100"/>
      <c r="QK508" s="100"/>
      <c r="QL508" s="100"/>
      <c r="QM508" s="100"/>
      <c r="QN508" s="100"/>
      <c r="QO508" s="100"/>
      <c r="QP508" s="100"/>
      <c r="QQ508" s="100"/>
      <c r="QR508" s="100"/>
      <c r="QS508" s="100"/>
      <c r="QT508" s="100"/>
      <c r="QU508" s="100"/>
      <c r="QV508" s="100"/>
      <c r="QW508" s="100"/>
      <c r="QX508" s="100"/>
      <c r="QY508" s="100"/>
      <c r="QZ508" s="100"/>
      <c r="RA508" s="100"/>
      <c r="RB508" s="100"/>
      <c r="RC508" s="100"/>
      <c r="RD508" s="100"/>
      <c r="RE508" s="100"/>
      <c r="RF508" s="100"/>
      <c r="RG508" s="100"/>
      <c r="RH508" s="100"/>
      <c r="RI508" s="100"/>
      <c r="RJ508" s="100"/>
      <c r="RK508" s="100"/>
      <c r="RL508" s="100"/>
      <c r="RM508" s="100"/>
      <c r="RN508" s="100"/>
      <c r="RO508" s="100"/>
      <c r="RP508" s="100"/>
      <c r="RQ508" s="100"/>
      <c r="RR508" s="100"/>
      <c r="RS508" s="100"/>
      <c r="RT508" s="100"/>
      <c r="RU508" s="100"/>
      <c r="RV508" s="100"/>
      <c r="RW508" s="100"/>
      <c r="RX508" s="100"/>
      <c r="RY508" s="100"/>
      <c r="RZ508" s="100"/>
      <c r="SA508" s="100"/>
      <c r="SB508" s="100"/>
      <c r="SC508" s="100"/>
      <c r="SD508" s="100"/>
      <c r="SE508" s="100"/>
      <c r="SF508" s="100"/>
      <c r="SG508" s="100"/>
      <c r="SH508" s="100"/>
      <c r="SI508" s="100"/>
      <c r="SJ508" s="100"/>
      <c r="SK508" s="100"/>
      <c r="SL508" s="100"/>
      <c r="SM508" s="100"/>
      <c r="SN508" s="100"/>
      <c r="SO508" s="100"/>
      <c r="SP508" s="100"/>
      <c r="SQ508" s="100"/>
      <c r="SR508" s="100"/>
      <c r="SS508" s="100"/>
      <c r="ST508" s="100"/>
      <c r="SU508" s="100"/>
      <c r="SV508" s="100"/>
      <c r="SW508" s="100"/>
      <c r="SX508" s="100"/>
      <c r="SY508" s="100"/>
      <c r="SZ508" s="100"/>
      <c r="TA508" s="100"/>
      <c r="TB508" s="100"/>
      <c r="TC508" s="100"/>
      <c r="TD508" s="100"/>
      <c r="TE508" s="100"/>
      <c r="TF508" s="100"/>
      <c r="TG508" s="100"/>
      <c r="TH508" s="100"/>
      <c r="TI508" s="100"/>
      <c r="TJ508" s="100"/>
      <c r="TK508" s="100"/>
      <c r="TL508" s="100"/>
      <c r="TM508" s="100"/>
      <c r="TN508" s="100"/>
      <c r="TO508" s="100"/>
      <c r="TP508" s="100"/>
      <c r="TQ508" s="100"/>
      <c r="TR508" s="100"/>
      <c r="TS508" s="100"/>
      <c r="TT508" s="100"/>
      <c r="TU508" s="100"/>
      <c r="TV508" s="100"/>
      <c r="TW508" s="100"/>
      <c r="TX508" s="100"/>
      <c r="TY508" s="100"/>
      <c r="TZ508" s="100"/>
      <c r="UA508" s="100"/>
      <c r="UB508" s="100"/>
      <c r="UC508" s="100"/>
      <c r="UD508" s="100"/>
      <c r="UE508" s="100"/>
      <c r="UF508" s="100"/>
      <c r="UG508" s="100"/>
      <c r="UH508" s="100"/>
      <c r="UI508" s="100"/>
      <c r="UJ508" s="100"/>
      <c r="UK508" s="100"/>
      <c r="UL508" s="100"/>
      <c r="UM508" s="100"/>
      <c r="UN508" s="100"/>
      <c r="UO508" s="100"/>
      <c r="UP508" s="100"/>
      <c r="UQ508" s="100"/>
      <c r="UR508" s="100"/>
      <c r="US508" s="100"/>
      <c r="UT508" s="100"/>
      <c r="UU508" s="100"/>
      <c r="UV508" s="100"/>
      <c r="UW508" s="100"/>
      <c r="UX508" s="100"/>
      <c r="UY508" s="100"/>
      <c r="UZ508" s="100"/>
      <c r="VA508" s="100"/>
      <c r="VB508" s="100"/>
      <c r="VC508" s="100"/>
      <c r="VD508" s="100"/>
      <c r="VE508" s="100"/>
      <c r="VF508" s="100"/>
      <c r="VG508" s="100"/>
      <c r="VH508" s="100"/>
      <c r="VI508" s="100"/>
      <c r="VJ508" s="100"/>
      <c r="VK508" s="100"/>
      <c r="VL508" s="100"/>
      <c r="VM508" s="100"/>
      <c r="VN508" s="100"/>
      <c r="VO508" s="100"/>
      <c r="VP508" s="100"/>
      <c r="VQ508" s="100"/>
      <c r="VR508" s="100"/>
      <c r="VS508" s="100"/>
      <c r="VT508" s="100"/>
      <c r="VU508" s="100"/>
      <c r="VV508" s="100"/>
      <c r="VW508" s="100"/>
      <c r="VX508" s="100"/>
      <c r="VY508" s="100"/>
      <c r="VZ508" s="100"/>
      <c r="WA508" s="100"/>
      <c r="WB508" s="100"/>
      <c r="WC508" s="100"/>
      <c r="WD508" s="100"/>
      <c r="WE508" s="100"/>
      <c r="WF508" s="100"/>
      <c r="WG508" s="100"/>
      <c r="WH508" s="100"/>
      <c r="WI508" s="100"/>
      <c r="WJ508" s="100"/>
      <c r="WK508" s="100"/>
      <c r="WL508" s="100"/>
      <c r="WM508" s="100"/>
      <c r="WN508" s="100"/>
      <c r="WO508" s="100"/>
      <c r="WP508" s="100"/>
      <c r="WQ508" s="100"/>
      <c r="WR508" s="100"/>
      <c r="WS508" s="100"/>
      <c r="WT508" s="100"/>
      <c r="WU508" s="100"/>
      <c r="WV508" s="100"/>
      <c r="WW508" s="100"/>
      <c r="WX508" s="100"/>
      <c r="WY508" s="100"/>
      <c r="WZ508" s="100"/>
      <c r="XA508" s="100"/>
      <c r="XB508" s="100"/>
      <c r="XC508" s="100"/>
      <c r="XD508" s="100"/>
      <c r="XE508" s="100"/>
      <c r="XF508" s="100"/>
      <c r="XG508" s="100"/>
      <c r="XH508" s="100"/>
      <c r="XI508" s="100"/>
      <c r="XJ508" s="100"/>
      <c r="XK508" s="100"/>
      <c r="XL508" s="100"/>
      <c r="XM508" s="100"/>
      <c r="XN508" s="100"/>
      <c r="XO508" s="100"/>
      <c r="XP508" s="100"/>
      <c r="XQ508" s="100"/>
      <c r="XR508" s="100"/>
      <c r="XS508" s="100"/>
      <c r="XT508" s="100"/>
      <c r="XU508" s="100"/>
      <c r="XV508" s="100"/>
      <c r="XW508" s="100"/>
      <c r="XX508" s="100"/>
      <c r="XY508" s="100"/>
      <c r="XZ508" s="100"/>
      <c r="YA508" s="100"/>
      <c r="YB508" s="100"/>
      <c r="YC508" s="100"/>
      <c r="YD508" s="100"/>
      <c r="YE508" s="100"/>
      <c r="YF508" s="100"/>
      <c r="YG508" s="100"/>
      <c r="YH508" s="100"/>
      <c r="YI508" s="100"/>
      <c r="YJ508" s="100"/>
      <c r="YK508" s="100"/>
      <c r="YL508" s="100"/>
      <c r="YM508" s="100"/>
      <c r="YN508" s="100"/>
      <c r="YO508" s="100"/>
      <c r="YP508" s="100"/>
      <c r="YQ508" s="100"/>
      <c r="YR508" s="100"/>
      <c r="YS508" s="100"/>
      <c r="YT508" s="100"/>
      <c r="YU508" s="100"/>
      <c r="YV508" s="100"/>
      <c r="YW508" s="100"/>
      <c r="YX508" s="100"/>
      <c r="YY508" s="100"/>
      <c r="YZ508" s="100"/>
      <c r="ZA508" s="100"/>
      <c r="ZB508" s="100"/>
      <c r="ZC508" s="100"/>
      <c r="ZD508" s="100"/>
      <c r="ZE508" s="100"/>
      <c r="ZF508" s="100"/>
      <c r="ZG508" s="100"/>
      <c r="ZH508" s="100"/>
      <c r="ZI508" s="100"/>
      <c r="ZJ508" s="100"/>
      <c r="ZK508" s="100"/>
      <c r="ZL508" s="100"/>
      <c r="ZM508" s="100"/>
      <c r="ZN508" s="100"/>
      <c r="ZO508" s="100"/>
      <c r="ZP508" s="100"/>
      <c r="ZQ508" s="100"/>
      <c r="ZR508" s="100"/>
      <c r="ZS508" s="100"/>
      <c r="ZT508" s="100"/>
      <c r="ZU508" s="100"/>
      <c r="ZV508" s="100"/>
      <c r="ZW508" s="100"/>
      <c r="ZX508" s="100"/>
      <c r="ZY508" s="100"/>
      <c r="ZZ508" s="100"/>
      <c r="AAA508" s="100"/>
      <c r="AAB508" s="100"/>
      <c r="AAC508" s="100"/>
      <c r="AAD508" s="100"/>
      <c r="AAE508" s="100"/>
      <c r="AAF508" s="100"/>
      <c r="AAG508" s="100"/>
      <c r="AAH508" s="100"/>
      <c r="AAI508" s="100"/>
      <c r="AAJ508" s="100"/>
      <c r="AAK508" s="100"/>
      <c r="AAL508" s="100"/>
      <c r="AAM508" s="100"/>
      <c r="AAN508" s="100"/>
      <c r="AAO508" s="100"/>
      <c r="AAP508" s="100"/>
      <c r="AAQ508" s="100"/>
      <c r="AAR508" s="100"/>
      <c r="AAS508" s="100"/>
      <c r="AAT508" s="100"/>
      <c r="AAU508" s="100"/>
      <c r="AAV508" s="100"/>
      <c r="AAW508" s="100"/>
      <c r="AAX508" s="100"/>
      <c r="AAY508" s="100"/>
      <c r="AAZ508" s="100"/>
      <c r="ABA508" s="100"/>
      <c r="ABB508" s="100"/>
      <c r="ABC508" s="100"/>
      <c r="ABD508" s="100"/>
      <c r="ABE508" s="100"/>
      <c r="ABF508" s="100"/>
      <c r="ABG508" s="100"/>
      <c r="ABH508" s="100"/>
      <c r="ABI508" s="100"/>
      <c r="ABJ508" s="100"/>
      <c r="ABK508" s="100"/>
      <c r="ABL508" s="100"/>
      <c r="ABM508" s="100"/>
      <c r="ABN508" s="100"/>
      <c r="ABO508" s="100"/>
      <c r="ABP508" s="100"/>
      <c r="ABQ508" s="100"/>
      <c r="ABR508" s="100"/>
      <c r="ABS508" s="100"/>
      <c r="ABT508" s="100"/>
      <c r="ABU508" s="100"/>
      <c r="ABV508" s="100"/>
      <c r="ABW508" s="100"/>
      <c r="ABX508" s="100"/>
      <c r="ABY508" s="100"/>
      <c r="ABZ508" s="100"/>
      <c r="ACA508" s="100"/>
      <c r="ACB508" s="100"/>
      <c r="ACC508" s="100"/>
      <c r="ACD508" s="100"/>
      <c r="ACE508" s="100"/>
      <c r="ACF508" s="100"/>
      <c r="ACG508" s="100"/>
      <c r="ACH508" s="100"/>
      <c r="ACI508" s="100"/>
      <c r="ACJ508" s="100"/>
      <c r="ACK508" s="100"/>
      <c r="ACL508" s="100"/>
      <c r="ACM508" s="100"/>
      <c r="ACN508" s="100"/>
      <c r="ACO508" s="100"/>
      <c r="ACP508" s="100"/>
      <c r="ACQ508" s="100"/>
      <c r="ACR508" s="100"/>
      <c r="ACS508" s="100"/>
      <c r="ACT508" s="100"/>
      <c r="ACU508" s="100"/>
      <c r="ACV508" s="100"/>
      <c r="ACW508" s="100"/>
      <c r="ACX508" s="100"/>
      <c r="ACY508" s="100"/>
      <c r="ACZ508" s="100"/>
      <c r="ADA508" s="100"/>
      <c r="ADB508" s="100"/>
      <c r="ADC508" s="100"/>
      <c r="ADD508" s="100"/>
      <c r="ADE508" s="100"/>
      <c r="ADF508" s="100"/>
      <c r="ADG508" s="100"/>
      <c r="ADH508" s="100"/>
      <c r="ADI508" s="100"/>
      <c r="ADJ508" s="100"/>
      <c r="ADK508" s="100"/>
      <c r="ADL508" s="100"/>
      <c r="ADM508" s="100"/>
      <c r="ADN508" s="100"/>
      <c r="ADO508" s="100"/>
      <c r="ADP508" s="100"/>
      <c r="ADQ508" s="100"/>
      <c r="ADR508" s="100"/>
      <c r="ADS508" s="100"/>
      <c r="ADT508" s="100"/>
      <c r="ADU508" s="100"/>
      <c r="ADV508" s="100"/>
      <c r="ADW508" s="100"/>
      <c r="ADX508" s="100"/>
      <c r="ADY508" s="100"/>
      <c r="ADZ508" s="100"/>
      <c r="AEA508" s="100"/>
      <c r="AEB508" s="100"/>
      <c r="AEC508" s="100"/>
      <c r="AED508" s="100"/>
      <c r="AEE508" s="100"/>
      <c r="AEF508" s="100"/>
      <c r="AEG508" s="100"/>
      <c r="AEH508" s="100"/>
      <c r="AEI508" s="100"/>
      <c r="AEJ508" s="100"/>
      <c r="AEK508" s="100"/>
      <c r="AEL508" s="100"/>
      <c r="AEM508" s="100"/>
      <c r="AEN508" s="100"/>
      <c r="AEO508" s="100"/>
      <c r="AEP508" s="100"/>
      <c r="AEQ508" s="100"/>
      <c r="AER508" s="100"/>
      <c r="AES508" s="100"/>
      <c r="AET508" s="100"/>
      <c r="AEU508" s="100"/>
      <c r="AEV508" s="100"/>
      <c r="AEW508" s="100"/>
      <c r="AEX508" s="100"/>
      <c r="AEY508" s="100"/>
      <c r="AEZ508" s="100"/>
      <c r="AFA508" s="100"/>
      <c r="AFB508" s="100"/>
      <c r="AFC508" s="100"/>
      <c r="AFD508" s="100"/>
      <c r="AFE508" s="100"/>
      <c r="AFF508" s="100"/>
      <c r="AFG508" s="100"/>
      <c r="AFH508" s="100"/>
      <c r="AFI508" s="100"/>
      <c r="AFJ508" s="100"/>
      <c r="AFK508" s="100"/>
      <c r="AFL508" s="100"/>
      <c r="AFM508" s="100"/>
      <c r="AFN508" s="100"/>
      <c r="AFO508" s="100"/>
      <c r="AFP508" s="100"/>
      <c r="AFQ508" s="100"/>
      <c r="AFR508" s="100"/>
      <c r="AFS508" s="100"/>
      <c r="AFT508" s="100"/>
      <c r="AFU508" s="100"/>
      <c r="AFV508" s="100"/>
      <c r="AFW508" s="100"/>
      <c r="AFX508" s="100"/>
      <c r="AFY508" s="100"/>
      <c r="AFZ508" s="100"/>
      <c r="AGA508" s="100"/>
      <c r="AGB508" s="100"/>
      <c r="AGC508" s="100"/>
      <c r="AGD508" s="100"/>
      <c r="AGE508" s="100"/>
      <c r="AGF508" s="100"/>
      <c r="AGG508" s="100"/>
      <c r="AGH508" s="100"/>
      <c r="AGI508" s="100"/>
      <c r="AGJ508" s="100"/>
      <c r="AGK508" s="100"/>
      <c r="AGL508" s="100"/>
      <c r="AGM508" s="100"/>
      <c r="AGN508" s="100"/>
      <c r="AGO508" s="100"/>
      <c r="AGP508" s="100"/>
      <c r="AGQ508" s="100"/>
      <c r="AGR508" s="100"/>
      <c r="AGS508" s="100"/>
      <c r="AGT508" s="100"/>
      <c r="AGU508" s="100"/>
      <c r="AGV508" s="100"/>
      <c r="AGW508" s="100"/>
      <c r="AGX508" s="100"/>
      <c r="AGY508" s="100"/>
      <c r="AGZ508" s="100"/>
      <c r="AHA508" s="100"/>
      <c r="AHB508" s="100"/>
      <c r="AHC508" s="100"/>
      <c r="AHD508" s="100"/>
      <c r="AHE508" s="100"/>
      <c r="AHF508" s="100"/>
      <c r="AHG508" s="100"/>
      <c r="AHH508" s="100"/>
      <c r="AHI508" s="100"/>
      <c r="AHJ508" s="100"/>
      <c r="AHK508" s="100"/>
      <c r="AHL508" s="100"/>
      <c r="AHM508" s="100"/>
      <c r="AHN508" s="100"/>
      <c r="AHO508" s="100"/>
      <c r="AHP508" s="100"/>
      <c r="AHQ508" s="100"/>
      <c r="AHR508" s="100"/>
      <c r="AHS508" s="100"/>
      <c r="AHT508" s="100"/>
      <c r="AHU508" s="100"/>
      <c r="AHV508" s="100"/>
      <c r="AHW508" s="100"/>
      <c r="AHX508" s="100"/>
      <c r="AHY508" s="100"/>
      <c r="AHZ508" s="100"/>
      <c r="AIA508" s="100"/>
      <c r="AIB508" s="100"/>
      <c r="AIC508" s="100"/>
      <c r="AID508" s="100"/>
      <c r="AIE508" s="100"/>
      <c r="AIF508" s="100"/>
      <c r="AIG508" s="100"/>
      <c r="AIH508" s="100"/>
      <c r="AII508" s="100"/>
      <c r="AIJ508" s="100"/>
      <c r="AIK508" s="100"/>
      <c r="AIL508" s="100"/>
      <c r="AIM508" s="100"/>
      <c r="AIN508" s="100"/>
      <c r="AIO508" s="100"/>
      <c r="AIP508" s="100"/>
      <c r="AIQ508" s="100"/>
      <c r="AIR508" s="100"/>
      <c r="AIS508" s="100"/>
      <c r="AIT508" s="100"/>
      <c r="AIU508" s="100"/>
      <c r="AIV508" s="100"/>
      <c r="AIW508" s="100"/>
      <c r="AIX508" s="100"/>
      <c r="AIY508" s="100"/>
      <c r="AIZ508" s="100"/>
      <c r="AJA508" s="100"/>
      <c r="AJB508" s="100"/>
      <c r="AJC508" s="100"/>
      <c r="AJD508" s="100"/>
      <c r="AJE508" s="100"/>
      <c r="AJF508" s="100"/>
      <c r="AJG508" s="100"/>
      <c r="AJH508" s="100"/>
      <c r="AJI508" s="100"/>
      <c r="AJJ508" s="100"/>
      <c r="AJK508" s="100"/>
      <c r="AJL508" s="100"/>
      <c r="AJM508" s="100"/>
      <c r="AJN508" s="100"/>
      <c r="AJO508" s="100"/>
      <c r="AJP508" s="100"/>
      <c r="AJQ508" s="100"/>
      <c r="AJR508" s="100"/>
      <c r="AJS508" s="100"/>
      <c r="AJT508" s="100"/>
      <c r="AJU508" s="100"/>
      <c r="AJV508" s="100"/>
      <c r="AJW508" s="100"/>
      <c r="AJX508" s="100"/>
      <c r="AJY508" s="100"/>
      <c r="AJZ508" s="100"/>
      <c r="AKA508" s="100"/>
      <c r="AKB508" s="100"/>
      <c r="AKC508" s="100"/>
      <c r="AKD508" s="100"/>
      <c r="AKE508" s="100"/>
      <c r="AKF508" s="100"/>
      <c r="AKG508" s="100"/>
      <c r="AKH508" s="100"/>
      <c r="AKI508" s="100"/>
      <c r="AKJ508" s="100"/>
      <c r="AKK508" s="100"/>
      <c r="AKL508" s="100"/>
      <c r="AKM508" s="100"/>
      <c r="AKN508" s="100"/>
      <c r="AKO508" s="100"/>
      <c r="AKP508" s="100"/>
      <c r="AKQ508" s="100"/>
      <c r="AKR508" s="100"/>
      <c r="AKS508" s="100"/>
      <c r="AKT508" s="100"/>
      <c r="AKU508" s="100"/>
      <c r="AKV508" s="100"/>
      <c r="AKW508" s="100"/>
      <c r="AKX508" s="100"/>
      <c r="AKY508" s="100"/>
      <c r="AKZ508" s="100"/>
      <c r="ALA508" s="100"/>
      <c r="ALB508" s="100"/>
      <c r="ALC508" s="100"/>
      <c r="ALD508" s="100"/>
      <c r="ALE508" s="100"/>
      <c r="ALF508" s="100"/>
      <c r="ALG508" s="100"/>
      <c r="ALH508" s="100"/>
      <c r="ALI508" s="100"/>
      <c r="ALJ508" s="100"/>
      <c r="ALK508" s="100"/>
      <c r="ALL508" s="100"/>
      <c r="ALM508" s="100"/>
      <c r="ALN508" s="100"/>
      <c r="ALO508" s="100"/>
      <c r="ALP508" s="100"/>
      <c r="ALQ508" s="100"/>
      <c r="ALR508" s="100"/>
      <c r="ALS508" s="100"/>
      <c r="ALT508" s="100"/>
      <c r="ALU508" s="100"/>
      <c r="ALV508" s="100"/>
      <c r="ALW508" s="100"/>
      <c r="ALX508" s="100"/>
      <c r="ALY508" s="100"/>
      <c r="ALZ508" s="100"/>
      <c r="AMA508" s="100"/>
      <c r="AMB508" s="100"/>
      <c r="AMC508" s="100"/>
      <c r="AMD508" s="100"/>
      <c r="AME508" s="100"/>
      <c r="AMF508" s="100"/>
      <c r="AMG508" s="100"/>
      <c r="AMH508" s="100"/>
      <c r="AMI508" s="100"/>
      <c r="AMJ508" s="100"/>
      <c r="AMK508" s="100"/>
      <c r="AML508" s="100"/>
      <c r="AMM508" s="100"/>
    </row>
    <row r="509" spans="3:1027" customFormat="1" ht="37.5">
      <c r="C509" s="94"/>
      <c r="D509" s="15">
        <v>11</v>
      </c>
      <c r="E509" s="95"/>
      <c r="F509" s="96"/>
      <c r="G509" s="95"/>
      <c r="H509" s="95"/>
      <c r="I509" s="95"/>
      <c r="J509" s="95"/>
      <c r="K509" s="97"/>
      <c r="L509" s="97"/>
      <c r="M509" s="98" t="s">
        <v>46</v>
      </c>
      <c r="N509" s="101">
        <f>K507*Q509</f>
        <v>349315.2</v>
      </c>
      <c r="O509" s="101">
        <f>K507*R509</f>
        <v>33631.199999999997</v>
      </c>
      <c r="P509" s="101">
        <f t="shared" si="45"/>
        <v>382946.4</v>
      </c>
      <c r="Q509" s="91">
        <v>161.72</v>
      </c>
      <c r="R509" s="91">
        <v>15.57</v>
      </c>
      <c r="S509" s="99">
        <v>2018</v>
      </c>
      <c r="T509" s="99">
        <v>2019</v>
      </c>
      <c r="U509" s="14" t="s">
        <v>41</v>
      </c>
      <c r="V509" s="14" t="s">
        <v>270</v>
      </c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100"/>
      <c r="AP509" s="100"/>
      <c r="AQ509" s="100"/>
      <c r="AR509" s="100"/>
      <c r="AS509" s="100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00"/>
      <c r="BD509" s="100"/>
      <c r="BE509" s="100"/>
      <c r="BF509" s="100"/>
      <c r="BG509" s="100"/>
      <c r="BH509" s="100"/>
      <c r="BI509" s="100"/>
      <c r="BJ509" s="100"/>
      <c r="BK509" s="100"/>
      <c r="BL509" s="100"/>
      <c r="BM509" s="100"/>
      <c r="BN509" s="100"/>
      <c r="BO509" s="100"/>
      <c r="BP509" s="100"/>
      <c r="BQ509" s="100"/>
      <c r="BR509" s="100"/>
      <c r="BS509" s="100"/>
      <c r="BT509" s="100"/>
      <c r="BU509" s="100"/>
      <c r="BV509" s="100"/>
      <c r="BW509" s="100"/>
      <c r="BX509" s="100"/>
      <c r="BY509" s="100"/>
      <c r="BZ509" s="100"/>
      <c r="CA509" s="100"/>
      <c r="CB509" s="100"/>
      <c r="CC509" s="100"/>
      <c r="CD509" s="100"/>
      <c r="CE509" s="100"/>
      <c r="CF509" s="100"/>
      <c r="CG509" s="100"/>
      <c r="CH509" s="100"/>
      <c r="CI509" s="100"/>
      <c r="CJ509" s="100"/>
      <c r="CK509" s="100"/>
      <c r="CL509" s="100"/>
      <c r="CM509" s="100"/>
      <c r="CN509" s="100"/>
      <c r="CO509" s="100"/>
      <c r="CP509" s="100"/>
      <c r="CQ509" s="100"/>
      <c r="CR509" s="100"/>
      <c r="CS509" s="100"/>
      <c r="CT509" s="100"/>
      <c r="CU509" s="100"/>
      <c r="CV509" s="100"/>
      <c r="CW509" s="100"/>
      <c r="CX509" s="100"/>
      <c r="CY509" s="100"/>
      <c r="CZ509" s="100"/>
      <c r="DA509" s="100"/>
      <c r="DB509" s="100"/>
      <c r="DC509" s="100"/>
      <c r="DD509" s="100"/>
      <c r="DE509" s="100"/>
      <c r="DF509" s="100"/>
      <c r="DG509" s="100"/>
      <c r="DH509" s="100"/>
      <c r="DI509" s="100"/>
      <c r="DJ509" s="100"/>
      <c r="DK509" s="100"/>
      <c r="DL509" s="100"/>
      <c r="DM509" s="100"/>
      <c r="DN509" s="100"/>
      <c r="DO509" s="100"/>
      <c r="DP509" s="100"/>
      <c r="DQ509" s="100"/>
      <c r="DR509" s="100"/>
      <c r="DS509" s="100"/>
      <c r="DT509" s="100"/>
      <c r="DU509" s="100"/>
      <c r="DV509" s="100"/>
      <c r="DW509" s="100"/>
      <c r="DX509" s="100"/>
      <c r="DY509" s="100"/>
      <c r="DZ509" s="100"/>
      <c r="EA509" s="100"/>
      <c r="EB509" s="100"/>
      <c r="EC509" s="100"/>
      <c r="ED509" s="100"/>
      <c r="EE509" s="100"/>
      <c r="EF509" s="100"/>
      <c r="EG509" s="100"/>
      <c r="EH509" s="100"/>
      <c r="EI509" s="100"/>
      <c r="EJ509" s="100"/>
      <c r="EK509" s="100"/>
      <c r="EL509" s="100"/>
      <c r="EM509" s="100"/>
      <c r="EN509" s="100"/>
      <c r="EO509" s="100"/>
      <c r="EP509" s="100"/>
      <c r="EQ509" s="100"/>
      <c r="ER509" s="100"/>
      <c r="ES509" s="100"/>
      <c r="ET509" s="100"/>
      <c r="EU509" s="100"/>
      <c r="EV509" s="100"/>
      <c r="EW509" s="100"/>
      <c r="EX509" s="100"/>
      <c r="EY509" s="100"/>
      <c r="EZ509" s="100"/>
      <c r="FA509" s="100"/>
      <c r="FB509" s="100"/>
      <c r="FC509" s="100"/>
      <c r="FD509" s="100"/>
      <c r="FE509" s="100"/>
      <c r="FF509" s="100"/>
      <c r="FG509" s="100"/>
      <c r="FH509" s="100"/>
      <c r="FI509" s="100"/>
      <c r="FJ509" s="100"/>
      <c r="FK509" s="100"/>
      <c r="FL509" s="100"/>
      <c r="FM509" s="100"/>
      <c r="FN509" s="100"/>
      <c r="FO509" s="100"/>
      <c r="FP509" s="100"/>
      <c r="FQ509" s="100"/>
      <c r="FR509" s="100"/>
      <c r="FS509" s="100"/>
      <c r="FT509" s="100"/>
      <c r="FU509" s="100"/>
      <c r="FV509" s="100"/>
      <c r="FW509" s="100"/>
      <c r="FX509" s="100"/>
      <c r="FY509" s="100"/>
      <c r="FZ509" s="100"/>
      <c r="GA509" s="100"/>
      <c r="GB509" s="100"/>
      <c r="GC509" s="100"/>
      <c r="GD509" s="100"/>
      <c r="GE509" s="100"/>
      <c r="GF509" s="100"/>
      <c r="GG509" s="100"/>
      <c r="GH509" s="100"/>
      <c r="GI509" s="100"/>
      <c r="GJ509" s="100"/>
      <c r="GK509" s="100"/>
      <c r="GL509" s="100"/>
      <c r="GM509" s="100"/>
      <c r="GN509" s="100"/>
      <c r="GO509" s="100"/>
      <c r="GP509" s="100"/>
      <c r="GQ509" s="100"/>
      <c r="GR509" s="100"/>
      <c r="GS509" s="100"/>
      <c r="GT509" s="100"/>
      <c r="GU509" s="100"/>
      <c r="GV509" s="100"/>
      <c r="GW509" s="100"/>
      <c r="GX509" s="100"/>
      <c r="GY509" s="100"/>
      <c r="GZ509" s="100"/>
      <c r="HA509" s="100"/>
      <c r="HB509" s="100"/>
      <c r="HC509" s="100"/>
      <c r="HD509" s="100"/>
      <c r="HE509" s="100"/>
      <c r="HF509" s="100"/>
      <c r="HG509" s="100"/>
      <c r="HH509" s="100"/>
      <c r="HI509" s="100"/>
      <c r="HJ509" s="100"/>
      <c r="HK509" s="100"/>
      <c r="HL509" s="100"/>
      <c r="HM509" s="100"/>
      <c r="HN509" s="100"/>
      <c r="HO509" s="100"/>
      <c r="HP509" s="100"/>
      <c r="HQ509" s="100"/>
      <c r="HR509" s="100"/>
      <c r="HS509" s="100"/>
      <c r="HT509" s="100"/>
      <c r="HU509" s="100"/>
      <c r="HV509" s="100"/>
      <c r="HW509" s="100"/>
      <c r="HX509" s="100"/>
      <c r="HY509" s="100"/>
      <c r="HZ509" s="100"/>
      <c r="IA509" s="100"/>
      <c r="IB509" s="100"/>
      <c r="IC509" s="100"/>
      <c r="ID509" s="100"/>
      <c r="IE509" s="100"/>
      <c r="IF509" s="100"/>
      <c r="IG509" s="100"/>
      <c r="IH509" s="100"/>
      <c r="II509" s="100"/>
      <c r="IJ509" s="100"/>
      <c r="IK509" s="100"/>
      <c r="IL509" s="100"/>
      <c r="IM509" s="100"/>
      <c r="IN509" s="100"/>
      <c r="IO509" s="100"/>
      <c r="IP509" s="100"/>
      <c r="IQ509" s="100"/>
      <c r="IR509" s="100"/>
      <c r="IS509" s="100"/>
      <c r="IT509" s="100"/>
      <c r="IU509" s="100"/>
      <c r="IV509" s="100"/>
      <c r="IW509" s="100"/>
      <c r="IX509" s="100"/>
      <c r="IY509" s="100"/>
      <c r="IZ509" s="100"/>
      <c r="JA509" s="100"/>
      <c r="JB509" s="100"/>
      <c r="JC509" s="100"/>
      <c r="JD509" s="100"/>
      <c r="JE509" s="100"/>
      <c r="JF509" s="100"/>
      <c r="JG509" s="100"/>
      <c r="JH509" s="100"/>
      <c r="JI509" s="100"/>
      <c r="JJ509" s="100"/>
      <c r="JK509" s="100"/>
      <c r="JL509" s="100"/>
      <c r="JM509" s="100"/>
      <c r="JN509" s="100"/>
      <c r="JO509" s="100"/>
      <c r="JP509" s="100"/>
      <c r="JQ509" s="100"/>
      <c r="JR509" s="100"/>
      <c r="JS509" s="100"/>
      <c r="JT509" s="100"/>
      <c r="JU509" s="100"/>
      <c r="JV509" s="100"/>
      <c r="JW509" s="100"/>
      <c r="JX509" s="100"/>
      <c r="JY509" s="100"/>
      <c r="JZ509" s="100"/>
      <c r="KA509" s="100"/>
      <c r="KB509" s="100"/>
      <c r="KC509" s="100"/>
      <c r="KD509" s="100"/>
      <c r="KE509" s="100"/>
      <c r="KF509" s="100"/>
      <c r="KG509" s="100"/>
      <c r="KH509" s="100"/>
      <c r="KI509" s="100"/>
      <c r="KJ509" s="100"/>
      <c r="KK509" s="100"/>
      <c r="KL509" s="100"/>
      <c r="KM509" s="100"/>
      <c r="KN509" s="100"/>
      <c r="KO509" s="100"/>
      <c r="KP509" s="100"/>
      <c r="KQ509" s="100"/>
      <c r="KR509" s="100"/>
      <c r="KS509" s="100"/>
      <c r="KT509" s="100"/>
      <c r="KU509" s="100"/>
      <c r="KV509" s="100"/>
      <c r="KW509" s="100"/>
      <c r="KX509" s="100"/>
      <c r="KY509" s="100"/>
      <c r="KZ509" s="100"/>
      <c r="LA509" s="100"/>
      <c r="LB509" s="100"/>
      <c r="LC509" s="100"/>
      <c r="LD509" s="100"/>
      <c r="LE509" s="100"/>
      <c r="LF509" s="100"/>
      <c r="LG509" s="100"/>
      <c r="LH509" s="100"/>
      <c r="LI509" s="100"/>
      <c r="LJ509" s="100"/>
      <c r="LK509" s="100"/>
      <c r="LL509" s="100"/>
      <c r="LM509" s="100"/>
      <c r="LN509" s="100"/>
      <c r="LO509" s="100"/>
      <c r="LP509" s="100"/>
      <c r="LQ509" s="100"/>
      <c r="LR509" s="100"/>
      <c r="LS509" s="100"/>
      <c r="LT509" s="100"/>
      <c r="LU509" s="100"/>
      <c r="LV509" s="100"/>
      <c r="LW509" s="100"/>
      <c r="LX509" s="100"/>
      <c r="LY509" s="100"/>
      <c r="LZ509" s="100"/>
      <c r="MA509" s="100"/>
      <c r="MB509" s="100"/>
      <c r="MC509" s="100"/>
      <c r="MD509" s="100"/>
      <c r="ME509" s="100"/>
      <c r="MF509" s="100"/>
      <c r="MG509" s="100"/>
      <c r="MH509" s="100"/>
      <c r="MI509" s="100"/>
      <c r="MJ509" s="100"/>
      <c r="MK509" s="100"/>
      <c r="ML509" s="100"/>
      <c r="MM509" s="100"/>
      <c r="MN509" s="100"/>
      <c r="MO509" s="100"/>
      <c r="MP509" s="100"/>
      <c r="MQ509" s="100"/>
      <c r="MR509" s="100"/>
      <c r="MS509" s="100"/>
      <c r="MT509" s="100"/>
      <c r="MU509" s="100"/>
      <c r="MV509" s="100"/>
      <c r="MW509" s="100"/>
      <c r="MX509" s="100"/>
      <c r="MY509" s="100"/>
      <c r="MZ509" s="100"/>
      <c r="NA509" s="100"/>
      <c r="NB509" s="100"/>
      <c r="NC509" s="100"/>
      <c r="ND509" s="100"/>
      <c r="NE509" s="100"/>
      <c r="NF509" s="100"/>
      <c r="NG509" s="100"/>
      <c r="NH509" s="100"/>
      <c r="NI509" s="100"/>
      <c r="NJ509" s="100"/>
      <c r="NK509" s="100"/>
      <c r="NL509" s="100"/>
      <c r="NM509" s="100"/>
      <c r="NN509" s="100"/>
      <c r="NO509" s="100"/>
      <c r="NP509" s="100"/>
      <c r="NQ509" s="100"/>
      <c r="NR509" s="100"/>
      <c r="NS509" s="100"/>
      <c r="NT509" s="100"/>
      <c r="NU509" s="100"/>
      <c r="NV509" s="100"/>
      <c r="NW509" s="100"/>
      <c r="NX509" s="100"/>
      <c r="NY509" s="100"/>
      <c r="NZ509" s="100"/>
      <c r="OA509" s="100"/>
      <c r="OB509" s="100"/>
      <c r="OC509" s="100"/>
      <c r="OD509" s="100"/>
      <c r="OE509" s="100"/>
      <c r="OF509" s="100"/>
      <c r="OG509" s="100"/>
      <c r="OH509" s="100"/>
      <c r="OI509" s="100"/>
      <c r="OJ509" s="100"/>
      <c r="OK509" s="100"/>
      <c r="OL509" s="100"/>
      <c r="OM509" s="100"/>
      <c r="ON509" s="100"/>
      <c r="OO509" s="100"/>
      <c r="OP509" s="100"/>
      <c r="OQ509" s="100"/>
      <c r="OR509" s="100"/>
      <c r="OS509" s="100"/>
      <c r="OT509" s="100"/>
      <c r="OU509" s="100"/>
      <c r="OV509" s="100"/>
      <c r="OW509" s="100"/>
      <c r="OX509" s="100"/>
      <c r="OY509" s="100"/>
      <c r="OZ509" s="100"/>
      <c r="PA509" s="100"/>
      <c r="PB509" s="100"/>
      <c r="PC509" s="100"/>
      <c r="PD509" s="100"/>
      <c r="PE509" s="100"/>
      <c r="PF509" s="100"/>
      <c r="PG509" s="100"/>
      <c r="PH509" s="100"/>
      <c r="PI509" s="100"/>
      <c r="PJ509" s="100"/>
      <c r="PK509" s="100"/>
      <c r="PL509" s="100"/>
      <c r="PM509" s="100"/>
      <c r="PN509" s="100"/>
      <c r="PO509" s="100"/>
      <c r="PP509" s="100"/>
      <c r="PQ509" s="100"/>
      <c r="PR509" s="100"/>
      <c r="PS509" s="100"/>
      <c r="PT509" s="100"/>
      <c r="PU509" s="100"/>
      <c r="PV509" s="100"/>
      <c r="PW509" s="100"/>
      <c r="PX509" s="100"/>
      <c r="PY509" s="100"/>
      <c r="PZ509" s="100"/>
      <c r="QA509" s="100"/>
      <c r="QB509" s="100"/>
      <c r="QC509" s="100"/>
      <c r="QD509" s="100"/>
      <c r="QE509" s="100"/>
      <c r="QF509" s="100"/>
      <c r="QG509" s="100"/>
      <c r="QH509" s="100"/>
      <c r="QI509" s="100"/>
      <c r="QJ509" s="100"/>
      <c r="QK509" s="100"/>
      <c r="QL509" s="100"/>
      <c r="QM509" s="100"/>
      <c r="QN509" s="100"/>
      <c r="QO509" s="100"/>
      <c r="QP509" s="100"/>
      <c r="QQ509" s="100"/>
      <c r="QR509" s="100"/>
      <c r="QS509" s="100"/>
      <c r="QT509" s="100"/>
      <c r="QU509" s="100"/>
      <c r="QV509" s="100"/>
      <c r="QW509" s="100"/>
      <c r="QX509" s="100"/>
      <c r="QY509" s="100"/>
      <c r="QZ509" s="100"/>
      <c r="RA509" s="100"/>
      <c r="RB509" s="100"/>
      <c r="RC509" s="100"/>
      <c r="RD509" s="100"/>
      <c r="RE509" s="100"/>
      <c r="RF509" s="100"/>
      <c r="RG509" s="100"/>
      <c r="RH509" s="100"/>
      <c r="RI509" s="100"/>
      <c r="RJ509" s="100"/>
      <c r="RK509" s="100"/>
      <c r="RL509" s="100"/>
      <c r="RM509" s="100"/>
      <c r="RN509" s="100"/>
      <c r="RO509" s="100"/>
      <c r="RP509" s="100"/>
      <c r="RQ509" s="100"/>
      <c r="RR509" s="100"/>
      <c r="RS509" s="100"/>
      <c r="RT509" s="100"/>
      <c r="RU509" s="100"/>
      <c r="RV509" s="100"/>
      <c r="RW509" s="100"/>
      <c r="RX509" s="100"/>
      <c r="RY509" s="100"/>
      <c r="RZ509" s="100"/>
      <c r="SA509" s="100"/>
      <c r="SB509" s="100"/>
      <c r="SC509" s="100"/>
      <c r="SD509" s="100"/>
      <c r="SE509" s="100"/>
      <c r="SF509" s="100"/>
      <c r="SG509" s="100"/>
      <c r="SH509" s="100"/>
      <c r="SI509" s="100"/>
      <c r="SJ509" s="100"/>
      <c r="SK509" s="100"/>
      <c r="SL509" s="100"/>
      <c r="SM509" s="100"/>
      <c r="SN509" s="100"/>
      <c r="SO509" s="100"/>
      <c r="SP509" s="100"/>
      <c r="SQ509" s="100"/>
      <c r="SR509" s="100"/>
      <c r="SS509" s="100"/>
      <c r="ST509" s="100"/>
      <c r="SU509" s="100"/>
      <c r="SV509" s="100"/>
      <c r="SW509" s="100"/>
      <c r="SX509" s="100"/>
      <c r="SY509" s="100"/>
      <c r="SZ509" s="100"/>
      <c r="TA509" s="100"/>
      <c r="TB509" s="100"/>
      <c r="TC509" s="100"/>
      <c r="TD509" s="100"/>
      <c r="TE509" s="100"/>
      <c r="TF509" s="100"/>
      <c r="TG509" s="100"/>
      <c r="TH509" s="100"/>
      <c r="TI509" s="100"/>
      <c r="TJ509" s="100"/>
      <c r="TK509" s="100"/>
      <c r="TL509" s="100"/>
      <c r="TM509" s="100"/>
      <c r="TN509" s="100"/>
      <c r="TO509" s="100"/>
      <c r="TP509" s="100"/>
      <c r="TQ509" s="100"/>
      <c r="TR509" s="100"/>
      <c r="TS509" s="100"/>
      <c r="TT509" s="100"/>
      <c r="TU509" s="100"/>
      <c r="TV509" s="100"/>
      <c r="TW509" s="100"/>
      <c r="TX509" s="100"/>
      <c r="TY509" s="100"/>
      <c r="TZ509" s="100"/>
      <c r="UA509" s="100"/>
      <c r="UB509" s="100"/>
      <c r="UC509" s="100"/>
      <c r="UD509" s="100"/>
      <c r="UE509" s="100"/>
      <c r="UF509" s="100"/>
      <c r="UG509" s="100"/>
      <c r="UH509" s="100"/>
      <c r="UI509" s="100"/>
      <c r="UJ509" s="100"/>
      <c r="UK509" s="100"/>
      <c r="UL509" s="100"/>
      <c r="UM509" s="100"/>
      <c r="UN509" s="100"/>
      <c r="UO509" s="100"/>
      <c r="UP509" s="100"/>
      <c r="UQ509" s="100"/>
      <c r="UR509" s="100"/>
      <c r="US509" s="100"/>
      <c r="UT509" s="100"/>
      <c r="UU509" s="100"/>
      <c r="UV509" s="100"/>
      <c r="UW509" s="100"/>
      <c r="UX509" s="100"/>
      <c r="UY509" s="100"/>
      <c r="UZ509" s="100"/>
      <c r="VA509" s="100"/>
      <c r="VB509" s="100"/>
      <c r="VC509" s="100"/>
      <c r="VD509" s="100"/>
      <c r="VE509" s="100"/>
      <c r="VF509" s="100"/>
      <c r="VG509" s="100"/>
      <c r="VH509" s="100"/>
      <c r="VI509" s="100"/>
      <c r="VJ509" s="100"/>
      <c r="VK509" s="100"/>
      <c r="VL509" s="100"/>
      <c r="VM509" s="100"/>
      <c r="VN509" s="100"/>
      <c r="VO509" s="100"/>
      <c r="VP509" s="100"/>
      <c r="VQ509" s="100"/>
      <c r="VR509" s="100"/>
      <c r="VS509" s="100"/>
      <c r="VT509" s="100"/>
      <c r="VU509" s="100"/>
      <c r="VV509" s="100"/>
      <c r="VW509" s="100"/>
      <c r="VX509" s="100"/>
      <c r="VY509" s="100"/>
      <c r="VZ509" s="100"/>
      <c r="WA509" s="100"/>
      <c r="WB509" s="100"/>
      <c r="WC509" s="100"/>
      <c r="WD509" s="100"/>
      <c r="WE509" s="100"/>
      <c r="WF509" s="100"/>
      <c r="WG509" s="100"/>
      <c r="WH509" s="100"/>
      <c r="WI509" s="100"/>
      <c r="WJ509" s="100"/>
      <c r="WK509" s="100"/>
      <c r="WL509" s="100"/>
      <c r="WM509" s="100"/>
      <c r="WN509" s="100"/>
      <c r="WO509" s="100"/>
      <c r="WP509" s="100"/>
      <c r="WQ509" s="100"/>
      <c r="WR509" s="100"/>
      <c r="WS509" s="100"/>
      <c r="WT509" s="100"/>
      <c r="WU509" s="100"/>
      <c r="WV509" s="100"/>
      <c r="WW509" s="100"/>
      <c r="WX509" s="100"/>
      <c r="WY509" s="100"/>
      <c r="WZ509" s="100"/>
      <c r="XA509" s="100"/>
      <c r="XB509" s="100"/>
      <c r="XC509" s="100"/>
      <c r="XD509" s="100"/>
      <c r="XE509" s="100"/>
      <c r="XF509" s="100"/>
      <c r="XG509" s="100"/>
      <c r="XH509" s="100"/>
      <c r="XI509" s="100"/>
      <c r="XJ509" s="100"/>
      <c r="XK509" s="100"/>
      <c r="XL509" s="100"/>
      <c r="XM509" s="100"/>
      <c r="XN509" s="100"/>
      <c r="XO509" s="100"/>
      <c r="XP509" s="100"/>
      <c r="XQ509" s="100"/>
      <c r="XR509" s="100"/>
      <c r="XS509" s="100"/>
      <c r="XT509" s="100"/>
      <c r="XU509" s="100"/>
      <c r="XV509" s="100"/>
      <c r="XW509" s="100"/>
      <c r="XX509" s="100"/>
      <c r="XY509" s="100"/>
      <c r="XZ509" s="100"/>
      <c r="YA509" s="100"/>
      <c r="YB509" s="100"/>
      <c r="YC509" s="100"/>
      <c r="YD509" s="100"/>
      <c r="YE509" s="100"/>
      <c r="YF509" s="100"/>
      <c r="YG509" s="100"/>
      <c r="YH509" s="100"/>
      <c r="YI509" s="100"/>
      <c r="YJ509" s="100"/>
      <c r="YK509" s="100"/>
      <c r="YL509" s="100"/>
      <c r="YM509" s="100"/>
      <c r="YN509" s="100"/>
      <c r="YO509" s="100"/>
      <c r="YP509" s="100"/>
      <c r="YQ509" s="100"/>
      <c r="YR509" s="100"/>
      <c r="YS509" s="100"/>
      <c r="YT509" s="100"/>
      <c r="YU509" s="100"/>
      <c r="YV509" s="100"/>
      <c r="YW509" s="100"/>
      <c r="YX509" s="100"/>
      <c r="YY509" s="100"/>
      <c r="YZ509" s="100"/>
      <c r="ZA509" s="100"/>
      <c r="ZB509" s="100"/>
      <c r="ZC509" s="100"/>
      <c r="ZD509" s="100"/>
      <c r="ZE509" s="100"/>
      <c r="ZF509" s="100"/>
      <c r="ZG509" s="100"/>
      <c r="ZH509" s="100"/>
      <c r="ZI509" s="100"/>
      <c r="ZJ509" s="100"/>
      <c r="ZK509" s="100"/>
      <c r="ZL509" s="100"/>
      <c r="ZM509" s="100"/>
      <c r="ZN509" s="100"/>
      <c r="ZO509" s="100"/>
      <c r="ZP509" s="100"/>
      <c r="ZQ509" s="100"/>
      <c r="ZR509" s="100"/>
      <c r="ZS509" s="100"/>
      <c r="ZT509" s="100"/>
      <c r="ZU509" s="100"/>
      <c r="ZV509" s="100"/>
      <c r="ZW509" s="100"/>
      <c r="ZX509" s="100"/>
      <c r="ZY509" s="100"/>
      <c r="ZZ509" s="100"/>
      <c r="AAA509" s="100"/>
      <c r="AAB509" s="100"/>
      <c r="AAC509" s="100"/>
      <c r="AAD509" s="100"/>
      <c r="AAE509" s="100"/>
      <c r="AAF509" s="100"/>
      <c r="AAG509" s="100"/>
      <c r="AAH509" s="100"/>
      <c r="AAI509" s="100"/>
      <c r="AAJ509" s="100"/>
      <c r="AAK509" s="100"/>
      <c r="AAL509" s="100"/>
      <c r="AAM509" s="100"/>
      <c r="AAN509" s="100"/>
      <c r="AAO509" s="100"/>
      <c r="AAP509" s="100"/>
      <c r="AAQ509" s="100"/>
      <c r="AAR509" s="100"/>
      <c r="AAS509" s="100"/>
      <c r="AAT509" s="100"/>
      <c r="AAU509" s="100"/>
      <c r="AAV509" s="100"/>
      <c r="AAW509" s="100"/>
      <c r="AAX509" s="100"/>
      <c r="AAY509" s="100"/>
      <c r="AAZ509" s="100"/>
      <c r="ABA509" s="100"/>
      <c r="ABB509" s="100"/>
      <c r="ABC509" s="100"/>
      <c r="ABD509" s="100"/>
      <c r="ABE509" s="100"/>
      <c r="ABF509" s="100"/>
      <c r="ABG509" s="100"/>
      <c r="ABH509" s="100"/>
      <c r="ABI509" s="100"/>
      <c r="ABJ509" s="100"/>
      <c r="ABK509" s="100"/>
      <c r="ABL509" s="100"/>
      <c r="ABM509" s="100"/>
      <c r="ABN509" s="100"/>
      <c r="ABO509" s="100"/>
      <c r="ABP509" s="100"/>
      <c r="ABQ509" s="100"/>
      <c r="ABR509" s="100"/>
      <c r="ABS509" s="100"/>
      <c r="ABT509" s="100"/>
      <c r="ABU509" s="100"/>
      <c r="ABV509" s="100"/>
      <c r="ABW509" s="100"/>
      <c r="ABX509" s="100"/>
      <c r="ABY509" s="100"/>
      <c r="ABZ509" s="100"/>
      <c r="ACA509" s="100"/>
      <c r="ACB509" s="100"/>
      <c r="ACC509" s="100"/>
      <c r="ACD509" s="100"/>
      <c r="ACE509" s="100"/>
      <c r="ACF509" s="100"/>
      <c r="ACG509" s="100"/>
      <c r="ACH509" s="100"/>
      <c r="ACI509" s="100"/>
      <c r="ACJ509" s="100"/>
      <c r="ACK509" s="100"/>
      <c r="ACL509" s="100"/>
      <c r="ACM509" s="100"/>
      <c r="ACN509" s="100"/>
      <c r="ACO509" s="100"/>
      <c r="ACP509" s="100"/>
      <c r="ACQ509" s="100"/>
      <c r="ACR509" s="100"/>
      <c r="ACS509" s="100"/>
      <c r="ACT509" s="100"/>
      <c r="ACU509" s="100"/>
      <c r="ACV509" s="100"/>
      <c r="ACW509" s="100"/>
      <c r="ACX509" s="100"/>
      <c r="ACY509" s="100"/>
      <c r="ACZ509" s="100"/>
      <c r="ADA509" s="100"/>
      <c r="ADB509" s="100"/>
      <c r="ADC509" s="100"/>
      <c r="ADD509" s="100"/>
      <c r="ADE509" s="100"/>
      <c r="ADF509" s="100"/>
      <c r="ADG509" s="100"/>
      <c r="ADH509" s="100"/>
      <c r="ADI509" s="100"/>
      <c r="ADJ509" s="100"/>
      <c r="ADK509" s="100"/>
      <c r="ADL509" s="100"/>
      <c r="ADM509" s="100"/>
      <c r="ADN509" s="100"/>
      <c r="ADO509" s="100"/>
      <c r="ADP509" s="100"/>
      <c r="ADQ509" s="100"/>
      <c r="ADR509" s="100"/>
      <c r="ADS509" s="100"/>
      <c r="ADT509" s="100"/>
      <c r="ADU509" s="100"/>
      <c r="ADV509" s="100"/>
      <c r="ADW509" s="100"/>
      <c r="ADX509" s="100"/>
      <c r="ADY509" s="100"/>
      <c r="ADZ509" s="100"/>
      <c r="AEA509" s="100"/>
      <c r="AEB509" s="100"/>
      <c r="AEC509" s="100"/>
      <c r="AED509" s="100"/>
      <c r="AEE509" s="100"/>
      <c r="AEF509" s="100"/>
      <c r="AEG509" s="100"/>
      <c r="AEH509" s="100"/>
      <c r="AEI509" s="100"/>
      <c r="AEJ509" s="100"/>
      <c r="AEK509" s="100"/>
      <c r="AEL509" s="100"/>
      <c r="AEM509" s="100"/>
      <c r="AEN509" s="100"/>
      <c r="AEO509" s="100"/>
      <c r="AEP509" s="100"/>
      <c r="AEQ509" s="100"/>
      <c r="AER509" s="100"/>
      <c r="AES509" s="100"/>
      <c r="AET509" s="100"/>
      <c r="AEU509" s="100"/>
      <c r="AEV509" s="100"/>
      <c r="AEW509" s="100"/>
      <c r="AEX509" s="100"/>
      <c r="AEY509" s="100"/>
      <c r="AEZ509" s="100"/>
      <c r="AFA509" s="100"/>
      <c r="AFB509" s="100"/>
      <c r="AFC509" s="100"/>
      <c r="AFD509" s="100"/>
      <c r="AFE509" s="100"/>
      <c r="AFF509" s="100"/>
      <c r="AFG509" s="100"/>
      <c r="AFH509" s="100"/>
      <c r="AFI509" s="100"/>
      <c r="AFJ509" s="100"/>
      <c r="AFK509" s="100"/>
      <c r="AFL509" s="100"/>
      <c r="AFM509" s="100"/>
      <c r="AFN509" s="100"/>
      <c r="AFO509" s="100"/>
      <c r="AFP509" s="100"/>
      <c r="AFQ509" s="100"/>
      <c r="AFR509" s="100"/>
      <c r="AFS509" s="100"/>
      <c r="AFT509" s="100"/>
      <c r="AFU509" s="100"/>
      <c r="AFV509" s="100"/>
      <c r="AFW509" s="100"/>
      <c r="AFX509" s="100"/>
      <c r="AFY509" s="100"/>
      <c r="AFZ509" s="100"/>
      <c r="AGA509" s="100"/>
      <c r="AGB509" s="100"/>
      <c r="AGC509" s="100"/>
      <c r="AGD509" s="100"/>
      <c r="AGE509" s="100"/>
      <c r="AGF509" s="100"/>
      <c r="AGG509" s="100"/>
      <c r="AGH509" s="100"/>
      <c r="AGI509" s="100"/>
      <c r="AGJ509" s="100"/>
      <c r="AGK509" s="100"/>
      <c r="AGL509" s="100"/>
      <c r="AGM509" s="100"/>
      <c r="AGN509" s="100"/>
      <c r="AGO509" s="100"/>
      <c r="AGP509" s="100"/>
      <c r="AGQ509" s="100"/>
      <c r="AGR509" s="100"/>
      <c r="AGS509" s="100"/>
      <c r="AGT509" s="100"/>
      <c r="AGU509" s="100"/>
      <c r="AGV509" s="100"/>
      <c r="AGW509" s="100"/>
      <c r="AGX509" s="100"/>
      <c r="AGY509" s="100"/>
      <c r="AGZ509" s="100"/>
      <c r="AHA509" s="100"/>
      <c r="AHB509" s="100"/>
      <c r="AHC509" s="100"/>
      <c r="AHD509" s="100"/>
      <c r="AHE509" s="100"/>
      <c r="AHF509" s="100"/>
      <c r="AHG509" s="100"/>
      <c r="AHH509" s="100"/>
      <c r="AHI509" s="100"/>
      <c r="AHJ509" s="100"/>
      <c r="AHK509" s="100"/>
      <c r="AHL509" s="100"/>
      <c r="AHM509" s="100"/>
      <c r="AHN509" s="100"/>
      <c r="AHO509" s="100"/>
      <c r="AHP509" s="100"/>
      <c r="AHQ509" s="100"/>
      <c r="AHR509" s="100"/>
      <c r="AHS509" s="100"/>
      <c r="AHT509" s="100"/>
      <c r="AHU509" s="100"/>
      <c r="AHV509" s="100"/>
      <c r="AHW509" s="100"/>
      <c r="AHX509" s="100"/>
      <c r="AHY509" s="100"/>
      <c r="AHZ509" s="100"/>
      <c r="AIA509" s="100"/>
      <c r="AIB509" s="100"/>
      <c r="AIC509" s="100"/>
      <c r="AID509" s="100"/>
      <c r="AIE509" s="100"/>
      <c r="AIF509" s="100"/>
      <c r="AIG509" s="100"/>
      <c r="AIH509" s="100"/>
      <c r="AII509" s="100"/>
      <c r="AIJ509" s="100"/>
      <c r="AIK509" s="100"/>
      <c r="AIL509" s="100"/>
      <c r="AIM509" s="100"/>
      <c r="AIN509" s="100"/>
      <c r="AIO509" s="100"/>
      <c r="AIP509" s="100"/>
      <c r="AIQ509" s="100"/>
      <c r="AIR509" s="100"/>
      <c r="AIS509" s="100"/>
      <c r="AIT509" s="100"/>
      <c r="AIU509" s="100"/>
      <c r="AIV509" s="100"/>
      <c r="AIW509" s="100"/>
      <c r="AIX509" s="100"/>
      <c r="AIY509" s="100"/>
      <c r="AIZ509" s="100"/>
      <c r="AJA509" s="100"/>
      <c r="AJB509" s="100"/>
      <c r="AJC509" s="100"/>
      <c r="AJD509" s="100"/>
      <c r="AJE509" s="100"/>
      <c r="AJF509" s="100"/>
      <c r="AJG509" s="100"/>
      <c r="AJH509" s="100"/>
      <c r="AJI509" s="100"/>
      <c r="AJJ509" s="100"/>
      <c r="AJK509" s="100"/>
      <c r="AJL509" s="100"/>
      <c r="AJM509" s="100"/>
      <c r="AJN509" s="100"/>
      <c r="AJO509" s="100"/>
      <c r="AJP509" s="100"/>
      <c r="AJQ509" s="100"/>
      <c r="AJR509" s="100"/>
      <c r="AJS509" s="100"/>
      <c r="AJT509" s="100"/>
      <c r="AJU509" s="100"/>
      <c r="AJV509" s="100"/>
      <c r="AJW509" s="100"/>
      <c r="AJX509" s="100"/>
      <c r="AJY509" s="100"/>
      <c r="AJZ509" s="100"/>
      <c r="AKA509" s="100"/>
      <c r="AKB509" s="100"/>
      <c r="AKC509" s="100"/>
      <c r="AKD509" s="100"/>
      <c r="AKE509" s="100"/>
      <c r="AKF509" s="100"/>
      <c r="AKG509" s="100"/>
      <c r="AKH509" s="100"/>
      <c r="AKI509" s="100"/>
      <c r="AKJ509" s="100"/>
      <c r="AKK509" s="100"/>
      <c r="AKL509" s="100"/>
      <c r="AKM509" s="100"/>
      <c r="AKN509" s="100"/>
      <c r="AKO509" s="100"/>
      <c r="AKP509" s="100"/>
      <c r="AKQ509" s="100"/>
      <c r="AKR509" s="100"/>
      <c r="AKS509" s="100"/>
      <c r="AKT509" s="100"/>
      <c r="AKU509" s="100"/>
      <c r="AKV509" s="100"/>
      <c r="AKW509" s="100"/>
      <c r="AKX509" s="100"/>
      <c r="AKY509" s="100"/>
      <c r="AKZ509" s="100"/>
      <c r="ALA509" s="100"/>
      <c r="ALB509" s="100"/>
      <c r="ALC509" s="100"/>
      <c r="ALD509" s="100"/>
      <c r="ALE509" s="100"/>
      <c r="ALF509" s="100"/>
      <c r="ALG509" s="100"/>
      <c r="ALH509" s="100"/>
      <c r="ALI509" s="100"/>
      <c r="ALJ509" s="100"/>
      <c r="ALK509" s="100"/>
      <c r="ALL509" s="100"/>
      <c r="ALM509" s="100"/>
      <c r="ALN509" s="100"/>
      <c r="ALO509" s="100"/>
      <c r="ALP509" s="100"/>
      <c r="ALQ509" s="100"/>
      <c r="ALR509" s="100"/>
      <c r="ALS509" s="100"/>
      <c r="ALT509" s="100"/>
      <c r="ALU509" s="100"/>
      <c r="ALV509" s="100"/>
      <c r="ALW509" s="100"/>
      <c r="ALX509" s="100"/>
      <c r="ALY509" s="100"/>
      <c r="ALZ509" s="100"/>
      <c r="AMA509" s="100"/>
      <c r="AMB509" s="100"/>
      <c r="AMC509" s="100"/>
      <c r="AMD509" s="100"/>
      <c r="AME509" s="100"/>
      <c r="AMF509" s="100"/>
      <c r="AMG509" s="100"/>
      <c r="AMH509" s="100"/>
      <c r="AMI509" s="100"/>
      <c r="AMJ509" s="100"/>
      <c r="AMK509" s="100"/>
      <c r="AML509" s="100"/>
      <c r="AMM509" s="100"/>
    </row>
    <row r="510" spans="3:1027" customFormat="1" ht="42.75" customHeight="1">
      <c r="C510" s="94" t="s">
        <v>269</v>
      </c>
      <c r="D510" s="15">
        <v>12</v>
      </c>
      <c r="E510" s="95">
        <v>4</v>
      </c>
      <c r="F510" s="96" t="s">
        <v>401</v>
      </c>
      <c r="G510" s="95">
        <v>1972</v>
      </c>
      <c r="H510" s="95" t="s">
        <v>37</v>
      </c>
      <c r="I510" s="95" t="s">
        <v>38</v>
      </c>
      <c r="J510" s="95">
        <v>2</v>
      </c>
      <c r="K510" s="97">
        <v>1920</v>
      </c>
      <c r="L510" s="97">
        <v>741.2</v>
      </c>
      <c r="M510" s="98" t="s">
        <v>49</v>
      </c>
      <c r="N510" s="348">
        <f>K510*Q510</f>
        <v>853900.80000000005</v>
      </c>
      <c r="O510" s="101">
        <f>K510*R510</f>
        <v>35827.199999999997</v>
      </c>
      <c r="P510" s="348">
        <f t="shared" si="45"/>
        <v>889728</v>
      </c>
      <c r="Q510" s="347">
        <v>444.74</v>
      </c>
      <c r="R510" s="91">
        <v>18.66</v>
      </c>
      <c r="S510" s="99">
        <v>2018</v>
      </c>
      <c r="T510" s="99">
        <v>2019</v>
      </c>
      <c r="U510" s="14" t="s">
        <v>41</v>
      </c>
      <c r="V510" s="14" t="s">
        <v>270</v>
      </c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100"/>
      <c r="AO510" s="100"/>
      <c r="AP510" s="100"/>
      <c r="AQ510" s="100"/>
      <c r="AR510" s="100"/>
      <c r="AS510" s="100"/>
      <c r="AT510" s="100"/>
      <c r="AU510" s="100"/>
      <c r="AV510" s="100"/>
      <c r="AW510" s="100"/>
      <c r="AX510" s="100"/>
      <c r="AY510" s="100"/>
      <c r="AZ510" s="100"/>
      <c r="BA510" s="100"/>
      <c r="BB510" s="100"/>
      <c r="BC510" s="100"/>
      <c r="BD510" s="100"/>
      <c r="BE510" s="100"/>
      <c r="BF510" s="100"/>
      <c r="BG510" s="100"/>
      <c r="BH510" s="100"/>
      <c r="BI510" s="100"/>
      <c r="BJ510" s="100"/>
      <c r="BK510" s="100"/>
      <c r="BL510" s="100"/>
      <c r="BM510" s="100"/>
      <c r="BN510" s="100"/>
      <c r="BO510" s="100"/>
      <c r="BP510" s="100"/>
      <c r="BQ510" s="100"/>
      <c r="BR510" s="100"/>
      <c r="BS510" s="100"/>
      <c r="BT510" s="100"/>
      <c r="BU510" s="100"/>
      <c r="BV510" s="100"/>
      <c r="BW510" s="100"/>
      <c r="BX510" s="100"/>
      <c r="BY510" s="100"/>
      <c r="BZ510" s="100"/>
      <c r="CA510" s="100"/>
      <c r="CB510" s="100"/>
      <c r="CC510" s="100"/>
      <c r="CD510" s="100"/>
      <c r="CE510" s="100"/>
      <c r="CF510" s="100"/>
      <c r="CG510" s="100"/>
      <c r="CH510" s="100"/>
      <c r="CI510" s="100"/>
      <c r="CJ510" s="100"/>
      <c r="CK510" s="100"/>
      <c r="CL510" s="100"/>
      <c r="CM510" s="100"/>
      <c r="CN510" s="100"/>
      <c r="CO510" s="100"/>
      <c r="CP510" s="100"/>
      <c r="CQ510" s="100"/>
      <c r="CR510" s="100"/>
      <c r="CS510" s="100"/>
      <c r="CT510" s="100"/>
      <c r="CU510" s="100"/>
      <c r="CV510" s="100"/>
      <c r="CW510" s="100"/>
      <c r="CX510" s="100"/>
      <c r="CY510" s="100"/>
      <c r="CZ510" s="100"/>
      <c r="DA510" s="100"/>
      <c r="DB510" s="100"/>
      <c r="DC510" s="100"/>
      <c r="DD510" s="100"/>
      <c r="DE510" s="100"/>
      <c r="DF510" s="100"/>
      <c r="DG510" s="100"/>
      <c r="DH510" s="100"/>
      <c r="DI510" s="100"/>
      <c r="DJ510" s="100"/>
      <c r="DK510" s="100"/>
      <c r="DL510" s="100"/>
      <c r="DM510" s="100"/>
      <c r="DN510" s="100"/>
      <c r="DO510" s="100"/>
      <c r="DP510" s="100"/>
      <c r="DQ510" s="100"/>
      <c r="DR510" s="100"/>
      <c r="DS510" s="100"/>
      <c r="DT510" s="100"/>
      <c r="DU510" s="100"/>
      <c r="DV510" s="100"/>
      <c r="DW510" s="100"/>
      <c r="DX510" s="100"/>
      <c r="DY510" s="100"/>
      <c r="DZ510" s="100"/>
      <c r="EA510" s="100"/>
      <c r="EB510" s="100"/>
      <c r="EC510" s="100"/>
      <c r="ED510" s="100"/>
      <c r="EE510" s="100"/>
      <c r="EF510" s="100"/>
      <c r="EG510" s="100"/>
      <c r="EH510" s="100"/>
      <c r="EI510" s="100"/>
      <c r="EJ510" s="100"/>
      <c r="EK510" s="100"/>
      <c r="EL510" s="100"/>
      <c r="EM510" s="100"/>
      <c r="EN510" s="100"/>
      <c r="EO510" s="100"/>
      <c r="EP510" s="100"/>
      <c r="EQ510" s="100"/>
      <c r="ER510" s="100"/>
      <c r="ES510" s="100"/>
      <c r="ET510" s="100"/>
      <c r="EU510" s="100"/>
      <c r="EV510" s="100"/>
      <c r="EW510" s="100"/>
      <c r="EX510" s="100"/>
      <c r="EY510" s="100"/>
      <c r="EZ510" s="100"/>
      <c r="FA510" s="100"/>
      <c r="FB510" s="100"/>
      <c r="FC510" s="100"/>
      <c r="FD510" s="100"/>
      <c r="FE510" s="100"/>
      <c r="FF510" s="100"/>
      <c r="FG510" s="100"/>
      <c r="FH510" s="100"/>
      <c r="FI510" s="100"/>
      <c r="FJ510" s="100"/>
      <c r="FK510" s="100"/>
      <c r="FL510" s="100"/>
      <c r="FM510" s="100"/>
      <c r="FN510" s="100"/>
      <c r="FO510" s="100"/>
      <c r="FP510" s="100"/>
      <c r="FQ510" s="100"/>
      <c r="FR510" s="100"/>
      <c r="FS510" s="100"/>
      <c r="FT510" s="100"/>
      <c r="FU510" s="100"/>
      <c r="FV510" s="100"/>
      <c r="FW510" s="100"/>
      <c r="FX510" s="100"/>
      <c r="FY510" s="100"/>
      <c r="FZ510" s="100"/>
      <c r="GA510" s="100"/>
      <c r="GB510" s="100"/>
      <c r="GC510" s="100"/>
      <c r="GD510" s="100"/>
      <c r="GE510" s="100"/>
      <c r="GF510" s="100"/>
      <c r="GG510" s="100"/>
      <c r="GH510" s="100"/>
      <c r="GI510" s="100"/>
      <c r="GJ510" s="100"/>
      <c r="GK510" s="100"/>
      <c r="GL510" s="100"/>
      <c r="GM510" s="100"/>
      <c r="GN510" s="100"/>
      <c r="GO510" s="100"/>
      <c r="GP510" s="100"/>
      <c r="GQ510" s="100"/>
      <c r="GR510" s="100"/>
      <c r="GS510" s="100"/>
      <c r="GT510" s="100"/>
      <c r="GU510" s="100"/>
      <c r="GV510" s="100"/>
      <c r="GW510" s="100"/>
      <c r="GX510" s="100"/>
      <c r="GY510" s="100"/>
      <c r="GZ510" s="100"/>
      <c r="HA510" s="100"/>
      <c r="HB510" s="100"/>
      <c r="HC510" s="100"/>
      <c r="HD510" s="100"/>
      <c r="HE510" s="100"/>
      <c r="HF510" s="100"/>
      <c r="HG510" s="100"/>
      <c r="HH510" s="100"/>
      <c r="HI510" s="100"/>
      <c r="HJ510" s="100"/>
      <c r="HK510" s="100"/>
      <c r="HL510" s="100"/>
      <c r="HM510" s="100"/>
      <c r="HN510" s="100"/>
      <c r="HO510" s="100"/>
      <c r="HP510" s="100"/>
      <c r="HQ510" s="100"/>
      <c r="HR510" s="100"/>
      <c r="HS510" s="100"/>
      <c r="HT510" s="100"/>
      <c r="HU510" s="100"/>
      <c r="HV510" s="100"/>
      <c r="HW510" s="100"/>
      <c r="HX510" s="100"/>
      <c r="HY510" s="100"/>
      <c r="HZ510" s="100"/>
      <c r="IA510" s="100"/>
      <c r="IB510" s="100"/>
      <c r="IC510" s="100"/>
      <c r="ID510" s="100"/>
      <c r="IE510" s="100"/>
      <c r="IF510" s="100"/>
      <c r="IG510" s="100"/>
      <c r="IH510" s="100"/>
      <c r="II510" s="100"/>
      <c r="IJ510" s="100"/>
      <c r="IK510" s="100"/>
      <c r="IL510" s="100"/>
      <c r="IM510" s="100"/>
      <c r="IN510" s="100"/>
      <c r="IO510" s="100"/>
      <c r="IP510" s="100"/>
      <c r="IQ510" s="100"/>
      <c r="IR510" s="100"/>
      <c r="IS510" s="100"/>
      <c r="IT510" s="100"/>
      <c r="IU510" s="100"/>
      <c r="IV510" s="100"/>
      <c r="IW510" s="100"/>
      <c r="IX510" s="100"/>
      <c r="IY510" s="100"/>
      <c r="IZ510" s="100"/>
      <c r="JA510" s="100"/>
      <c r="JB510" s="100"/>
      <c r="JC510" s="100"/>
      <c r="JD510" s="100"/>
      <c r="JE510" s="100"/>
      <c r="JF510" s="100"/>
      <c r="JG510" s="100"/>
      <c r="JH510" s="100"/>
      <c r="JI510" s="100"/>
      <c r="JJ510" s="100"/>
      <c r="JK510" s="100"/>
      <c r="JL510" s="100"/>
      <c r="JM510" s="100"/>
      <c r="JN510" s="100"/>
      <c r="JO510" s="100"/>
      <c r="JP510" s="100"/>
      <c r="JQ510" s="100"/>
      <c r="JR510" s="100"/>
      <c r="JS510" s="100"/>
      <c r="JT510" s="100"/>
      <c r="JU510" s="100"/>
      <c r="JV510" s="100"/>
      <c r="JW510" s="100"/>
      <c r="JX510" s="100"/>
      <c r="JY510" s="100"/>
      <c r="JZ510" s="100"/>
      <c r="KA510" s="100"/>
      <c r="KB510" s="100"/>
      <c r="KC510" s="100"/>
      <c r="KD510" s="100"/>
      <c r="KE510" s="100"/>
      <c r="KF510" s="100"/>
      <c r="KG510" s="100"/>
      <c r="KH510" s="100"/>
      <c r="KI510" s="100"/>
      <c r="KJ510" s="100"/>
      <c r="KK510" s="100"/>
      <c r="KL510" s="100"/>
      <c r="KM510" s="100"/>
      <c r="KN510" s="100"/>
      <c r="KO510" s="100"/>
      <c r="KP510" s="100"/>
      <c r="KQ510" s="100"/>
      <c r="KR510" s="100"/>
      <c r="KS510" s="100"/>
      <c r="KT510" s="100"/>
      <c r="KU510" s="100"/>
      <c r="KV510" s="100"/>
      <c r="KW510" s="100"/>
      <c r="KX510" s="100"/>
      <c r="KY510" s="100"/>
      <c r="KZ510" s="100"/>
      <c r="LA510" s="100"/>
      <c r="LB510" s="100"/>
      <c r="LC510" s="100"/>
      <c r="LD510" s="100"/>
      <c r="LE510" s="100"/>
      <c r="LF510" s="100"/>
      <c r="LG510" s="100"/>
      <c r="LH510" s="100"/>
      <c r="LI510" s="100"/>
      <c r="LJ510" s="100"/>
      <c r="LK510" s="100"/>
      <c r="LL510" s="100"/>
      <c r="LM510" s="100"/>
      <c r="LN510" s="100"/>
      <c r="LO510" s="100"/>
      <c r="LP510" s="100"/>
      <c r="LQ510" s="100"/>
      <c r="LR510" s="100"/>
      <c r="LS510" s="100"/>
      <c r="LT510" s="100"/>
      <c r="LU510" s="100"/>
      <c r="LV510" s="100"/>
      <c r="LW510" s="100"/>
      <c r="LX510" s="100"/>
      <c r="LY510" s="100"/>
      <c r="LZ510" s="100"/>
      <c r="MA510" s="100"/>
      <c r="MB510" s="100"/>
      <c r="MC510" s="100"/>
      <c r="MD510" s="100"/>
      <c r="ME510" s="100"/>
      <c r="MF510" s="100"/>
      <c r="MG510" s="100"/>
      <c r="MH510" s="100"/>
      <c r="MI510" s="100"/>
      <c r="MJ510" s="100"/>
      <c r="MK510" s="100"/>
      <c r="ML510" s="100"/>
      <c r="MM510" s="100"/>
      <c r="MN510" s="100"/>
      <c r="MO510" s="100"/>
      <c r="MP510" s="100"/>
      <c r="MQ510" s="100"/>
      <c r="MR510" s="100"/>
      <c r="MS510" s="100"/>
      <c r="MT510" s="100"/>
      <c r="MU510" s="100"/>
      <c r="MV510" s="100"/>
      <c r="MW510" s="100"/>
      <c r="MX510" s="100"/>
      <c r="MY510" s="100"/>
      <c r="MZ510" s="100"/>
      <c r="NA510" s="100"/>
      <c r="NB510" s="100"/>
      <c r="NC510" s="100"/>
      <c r="ND510" s="100"/>
      <c r="NE510" s="100"/>
      <c r="NF510" s="100"/>
      <c r="NG510" s="100"/>
      <c r="NH510" s="100"/>
      <c r="NI510" s="100"/>
      <c r="NJ510" s="100"/>
      <c r="NK510" s="100"/>
      <c r="NL510" s="100"/>
      <c r="NM510" s="100"/>
      <c r="NN510" s="100"/>
      <c r="NO510" s="100"/>
      <c r="NP510" s="100"/>
      <c r="NQ510" s="100"/>
      <c r="NR510" s="100"/>
      <c r="NS510" s="100"/>
      <c r="NT510" s="100"/>
      <c r="NU510" s="100"/>
      <c r="NV510" s="100"/>
      <c r="NW510" s="100"/>
      <c r="NX510" s="100"/>
      <c r="NY510" s="100"/>
      <c r="NZ510" s="100"/>
      <c r="OA510" s="100"/>
      <c r="OB510" s="100"/>
      <c r="OC510" s="100"/>
      <c r="OD510" s="100"/>
      <c r="OE510" s="100"/>
      <c r="OF510" s="100"/>
      <c r="OG510" s="100"/>
      <c r="OH510" s="100"/>
      <c r="OI510" s="100"/>
      <c r="OJ510" s="100"/>
      <c r="OK510" s="100"/>
      <c r="OL510" s="100"/>
      <c r="OM510" s="100"/>
      <c r="ON510" s="100"/>
      <c r="OO510" s="100"/>
      <c r="OP510" s="100"/>
      <c r="OQ510" s="100"/>
      <c r="OR510" s="100"/>
      <c r="OS510" s="100"/>
      <c r="OT510" s="100"/>
      <c r="OU510" s="100"/>
      <c r="OV510" s="100"/>
      <c r="OW510" s="100"/>
      <c r="OX510" s="100"/>
      <c r="OY510" s="100"/>
      <c r="OZ510" s="100"/>
      <c r="PA510" s="100"/>
      <c r="PB510" s="100"/>
      <c r="PC510" s="100"/>
      <c r="PD510" s="100"/>
      <c r="PE510" s="100"/>
      <c r="PF510" s="100"/>
      <c r="PG510" s="100"/>
      <c r="PH510" s="100"/>
      <c r="PI510" s="100"/>
      <c r="PJ510" s="100"/>
      <c r="PK510" s="100"/>
      <c r="PL510" s="100"/>
      <c r="PM510" s="100"/>
      <c r="PN510" s="100"/>
      <c r="PO510" s="100"/>
      <c r="PP510" s="100"/>
      <c r="PQ510" s="100"/>
      <c r="PR510" s="100"/>
      <c r="PS510" s="100"/>
      <c r="PT510" s="100"/>
      <c r="PU510" s="100"/>
      <c r="PV510" s="100"/>
      <c r="PW510" s="100"/>
      <c r="PX510" s="100"/>
      <c r="PY510" s="100"/>
      <c r="PZ510" s="100"/>
      <c r="QA510" s="100"/>
      <c r="QB510" s="100"/>
      <c r="QC510" s="100"/>
      <c r="QD510" s="100"/>
      <c r="QE510" s="100"/>
      <c r="QF510" s="100"/>
      <c r="QG510" s="100"/>
      <c r="QH510" s="100"/>
      <c r="QI510" s="100"/>
      <c r="QJ510" s="100"/>
      <c r="QK510" s="100"/>
      <c r="QL510" s="100"/>
      <c r="QM510" s="100"/>
      <c r="QN510" s="100"/>
      <c r="QO510" s="100"/>
      <c r="QP510" s="100"/>
      <c r="QQ510" s="100"/>
      <c r="QR510" s="100"/>
      <c r="QS510" s="100"/>
      <c r="QT510" s="100"/>
      <c r="QU510" s="100"/>
      <c r="QV510" s="100"/>
      <c r="QW510" s="100"/>
      <c r="QX510" s="100"/>
      <c r="QY510" s="100"/>
      <c r="QZ510" s="100"/>
      <c r="RA510" s="100"/>
      <c r="RB510" s="100"/>
      <c r="RC510" s="100"/>
      <c r="RD510" s="100"/>
      <c r="RE510" s="100"/>
      <c r="RF510" s="100"/>
      <c r="RG510" s="100"/>
      <c r="RH510" s="100"/>
      <c r="RI510" s="100"/>
      <c r="RJ510" s="100"/>
      <c r="RK510" s="100"/>
      <c r="RL510" s="100"/>
      <c r="RM510" s="100"/>
      <c r="RN510" s="100"/>
      <c r="RO510" s="100"/>
      <c r="RP510" s="100"/>
      <c r="RQ510" s="100"/>
      <c r="RR510" s="100"/>
      <c r="RS510" s="100"/>
      <c r="RT510" s="100"/>
      <c r="RU510" s="100"/>
      <c r="RV510" s="100"/>
      <c r="RW510" s="100"/>
      <c r="RX510" s="100"/>
      <c r="RY510" s="100"/>
      <c r="RZ510" s="100"/>
      <c r="SA510" s="100"/>
      <c r="SB510" s="100"/>
      <c r="SC510" s="100"/>
      <c r="SD510" s="100"/>
      <c r="SE510" s="100"/>
      <c r="SF510" s="100"/>
      <c r="SG510" s="100"/>
      <c r="SH510" s="100"/>
      <c r="SI510" s="100"/>
      <c r="SJ510" s="100"/>
      <c r="SK510" s="100"/>
      <c r="SL510" s="100"/>
      <c r="SM510" s="100"/>
      <c r="SN510" s="100"/>
      <c r="SO510" s="100"/>
      <c r="SP510" s="100"/>
      <c r="SQ510" s="100"/>
      <c r="SR510" s="100"/>
      <c r="SS510" s="100"/>
      <c r="ST510" s="100"/>
      <c r="SU510" s="100"/>
      <c r="SV510" s="100"/>
      <c r="SW510" s="100"/>
      <c r="SX510" s="100"/>
      <c r="SY510" s="100"/>
      <c r="SZ510" s="100"/>
      <c r="TA510" s="100"/>
      <c r="TB510" s="100"/>
      <c r="TC510" s="100"/>
      <c r="TD510" s="100"/>
      <c r="TE510" s="100"/>
      <c r="TF510" s="100"/>
      <c r="TG510" s="100"/>
      <c r="TH510" s="100"/>
      <c r="TI510" s="100"/>
      <c r="TJ510" s="100"/>
      <c r="TK510" s="100"/>
      <c r="TL510" s="100"/>
      <c r="TM510" s="100"/>
      <c r="TN510" s="100"/>
      <c r="TO510" s="100"/>
      <c r="TP510" s="100"/>
      <c r="TQ510" s="100"/>
      <c r="TR510" s="100"/>
      <c r="TS510" s="100"/>
      <c r="TT510" s="100"/>
      <c r="TU510" s="100"/>
      <c r="TV510" s="100"/>
      <c r="TW510" s="100"/>
      <c r="TX510" s="100"/>
      <c r="TY510" s="100"/>
      <c r="TZ510" s="100"/>
      <c r="UA510" s="100"/>
      <c r="UB510" s="100"/>
      <c r="UC510" s="100"/>
      <c r="UD510" s="100"/>
      <c r="UE510" s="100"/>
      <c r="UF510" s="100"/>
      <c r="UG510" s="100"/>
      <c r="UH510" s="100"/>
      <c r="UI510" s="100"/>
      <c r="UJ510" s="100"/>
      <c r="UK510" s="100"/>
      <c r="UL510" s="100"/>
      <c r="UM510" s="100"/>
      <c r="UN510" s="100"/>
      <c r="UO510" s="100"/>
      <c r="UP510" s="100"/>
      <c r="UQ510" s="100"/>
      <c r="UR510" s="100"/>
      <c r="US510" s="100"/>
      <c r="UT510" s="100"/>
      <c r="UU510" s="100"/>
      <c r="UV510" s="100"/>
      <c r="UW510" s="100"/>
      <c r="UX510" s="100"/>
      <c r="UY510" s="100"/>
      <c r="UZ510" s="100"/>
      <c r="VA510" s="100"/>
      <c r="VB510" s="100"/>
      <c r="VC510" s="100"/>
      <c r="VD510" s="100"/>
      <c r="VE510" s="100"/>
      <c r="VF510" s="100"/>
      <c r="VG510" s="100"/>
      <c r="VH510" s="100"/>
      <c r="VI510" s="100"/>
      <c r="VJ510" s="100"/>
      <c r="VK510" s="100"/>
      <c r="VL510" s="100"/>
      <c r="VM510" s="100"/>
      <c r="VN510" s="100"/>
      <c r="VO510" s="100"/>
      <c r="VP510" s="100"/>
      <c r="VQ510" s="100"/>
      <c r="VR510" s="100"/>
      <c r="VS510" s="100"/>
      <c r="VT510" s="100"/>
      <c r="VU510" s="100"/>
      <c r="VV510" s="100"/>
      <c r="VW510" s="100"/>
      <c r="VX510" s="100"/>
      <c r="VY510" s="100"/>
      <c r="VZ510" s="100"/>
      <c r="WA510" s="100"/>
      <c r="WB510" s="100"/>
      <c r="WC510" s="100"/>
      <c r="WD510" s="100"/>
      <c r="WE510" s="100"/>
      <c r="WF510" s="100"/>
      <c r="WG510" s="100"/>
      <c r="WH510" s="100"/>
      <c r="WI510" s="100"/>
      <c r="WJ510" s="100"/>
      <c r="WK510" s="100"/>
      <c r="WL510" s="100"/>
      <c r="WM510" s="100"/>
      <c r="WN510" s="100"/>
      <c r="WO510" s="100"/>
      <c r="WP510" s="100"/>
      <c r="WQ510" s="100"/>
      <c r="WR510" s="100"/>
      <c r="WS510" s="100"/>
      <c r="WT510" s="100"/>
      <c r="WU510" s="100"/>
      <c r="WV510" s="100"/>
      <c r="WW510" s="100"/>
      <c r="WX510" s="100"/>
      <c r="WY510" s="100"/>
      <c r="WZ510" s="100"/>
      <c r="XA510" s="100"/>
      <c r="XB510" s="100"/>
      <c r="XC510" s="100"/>
      <c r="XD510" s="100"/>
      <c r="XE510" s="100"/>
      <c r="XF510" s="100"/>
      <c r="XG510" s="100"/>
      <c r="XH510" s="100"/>
      <c r="XI510" s="100"/>
      <c r="XJ510" s="100"/>
      <c r="XK510" s="100"/>
      <c r="XL510" s="100"/>
      <c r="XM510" s="100"/>
      <c r="XN510" s="100"/>
      <c r="XO510" s="100"/>
      <c r="XP510" s="100"/>
      <c r="XQ510" s="100"/>
      <c r="XR510" s="100"/>
      <c r="XS510" s="100"/>
      <c r="XT510" s="100"/>
      <c r="XU510" s="100"/>
      <c r="XV510" s="100"/>
      <c r="XW510" s="100"/>
      <c r="XX510" s="100"/>
      <c r="XY510" s="100"/>
      <c r="XZ510" s="100"/>
      <c r="YA510" s="100"/>
      <c r="YB510" s="100"/>
      <c r="YC510" s="100"/>
      <c r="YD510" s="100"/>
      <c r="YE510" s="100"/>
      <c r="YF510" s="100"/>
      <c r="YG510" s="100"/>
      <c r="YH510" s="100"/>
      <c r="YI510" s="100"/>
      <c r="YJ510" s="100"/>
      <c r="YK510" s="100"/>
      <c r="YL510" s="100"/>
      <c r="YM510" s="100"/>
      <c r="YN510" s="100"/>
      <c r="YO510" s="100"/>
      <c r="YP510" s="100"/>
      <c r="YQ510" s="100"/>
      <c r="YR510" s="100"/>
      <c r="YS510" s="100"/>
      <c r="YT510" s="100"/>
      <c r="YU510" s="100"/>
      <c r="YV510" s="100"/>
      <c r="YW510" s="100"/>
      <c r="YX510" s="100"/>
      <c r="YY510" s="100"/>
      <c r="YZ510" s="100"/>
      <c r="ZA510" s="100"/>
      <c r="ZB510" s="100"/>
      <c r="ZC510" s="100"/>
      <c r="ZD510" s="100"/>
      <c r="ZE510" s="100"/>
      <c r="ZF510" s="100"/>
      <c r="ZG510" s="100"/>
      <c r="ZH510" s="100"/>
      <c r="ZI510" s="100"/>
      <c r="ZJ510" s="100"/>
      <c r="ZK510" s="100"/>
      <c r="ZL510" s="100"/>
      <c r="ZM510" s="100"/>
      <c r="ZN510" s="100"/>
      <c r="ZO510" s="100"/>
      <c r="ZP510" s="100"/>
      <c r="ZQ510" s="100"/>
      <c r="ZR510" s="100"/>
      <c r="ZS510" s="100"/>
      <c r="ZT510" s="100"/>
      <c r="ZU510" s="100"/>
      <c r="ZV510" s="100"/>
      <c r="ZW510" s="100"/>
      <c r="ZX510" s="100"/>
      <c r="ZY510" s="100"/>
      <c r="ZZ510" s="100"/>
      <c r="AAA510" s="100"/>
      <c r="AAB510" s="100"/>
      <c r="AAC510" s="100"/>
      <c r="AAD510" s="100"/>
      <c r="AAE510" s="100"/>
      <c r="AAF510" s="100"/>
      <c r="AAG510" s="100"/>
      <c r="AAH510" s="100"/>
      <c r="AAI510" s="100"/>
      <c r="AAJ510" s="100"/>
      <c r="AAK510" s="100"/>
      <c r="AAL510" s="100"/>
      <c r="AAM510" s="100"/>
      <c r="AAN510" s="100"/>
      <c r="AAO510" s="100"/>
      <c r="AAP510" s="100"/>
      <c r="AAQ510" s="100"/>
      <c r="AAR510" s="100"/>
      <c r="AAS510" s="100"/>
      <c r="AAT510" s="100"/>
      <c r="AAU510" s="100"/>
      <c r="AAV510" s="100"/>
      <c r="AAW510" s="100"/>
      <c r="AAX510" s="100"/>
      <c r="AAY510" s="100"/>
      <c r="AAZ510" s="100"/>
      <c r="ABA510" s="100"/>
      <c r="ABB510" s="100"/>
      <c r="ABC510" s="100"/>
      <c r="ABD510" s="100"/>
      <c r="ABE510" s="100"/>
      <c r="ABF510" s="100"/>
      <c r="ABG510" s="100"/>
      <c r="ABH510" s="100"/>
      <c r="ABI510" s="100"/>
      <c r="ABJ510" s="100"/>
      <c r="ABK510" s="100"/>
      <c r="ABL510" s="100"/>
      <c r="ABM510" s="100"/>
      <c r="ABN510" s="100"/>
      <c r="ABO510" s="100"/>
      <c r="ABP510" s="100"/>
      <c r="ABQ510" s="100"/>
      <c r="ABR510" s="100"/>
      <c r="ABS510" s="100"/>
      <c r="ABT510" s="100"/>
      <c r="ABU510" s="100"/>
      <c r="ABV510" s="100"/>
      <c r="ABW510" s="100"/>
      <c r="ABX510" s="100"/>
      <c r="ABY510" s="100"/>
      <c r="ABZ510" s="100"/>
      <c r="ACA510" s="100"/>
      <c r="ACB510" s="100"/>
      <c r="ACC510" s="100"/>
      <c r="ACD510" s="100"/>
      <c r="ACE510" s="100"/>
      <c r="ACF510" s="100"/>
      <c r="ACG510" s="100"/>
      <c r="ACH510" s="100"/>
      <c r="ACI510" s="100"/>
      <c r="ACJ510" s="100"/>
      <c r="ACK510" s="100"/>
      <c r="ACL510" s="100"/>
      <c r="ACM510" s="100"/>
      <c r="ACN510" s="100"/>
      <c r="ACO510" s="100"/>
      <c r="ACP510" s="100"/>
      <c r="ACQ510" s="100"/>
      <c r="ACR510" s="100"/>
      <c r="ACS510" s="100"/>
      <c r="ACT510" s="100"/>
      <c r="ACU510" s="100"/>
      <c r="ACV510" s="100"/>
      <c r="ACW510" s="100"/>
      <c r="ACX510" s="100"/>
      <c r="ACY510" s="100"/>
      <c r="ACZ510" s="100"/>
      <c r="ADA510" s="100"/>
      <c r="ADB510" s="100"/>
      <c r="ADC510" s="100"/>
      <c r="ADD510" s="100"/>
      <c r="ADE510" s="100"/>
      <c r="ADF510" s="100"/>
      <c r="ADG510" s="100"/>
      <c r="ADH510" s="100"/>
      <c r="ADI510" s="100"/>
      <c r="ADJ510" s="100"/>
      <c r="ADK510" s="100"/>
      <c r="ADL510" s="100"/>
      <c r="ADM510" s="100"/>
      <c r="ADN510" s="100"/>
      <c r="ADO510" s="100"/>
      <c r="ADP510" s="100"/>
      <c r="ADQ510" s="100"/>
      <c r="ADR510" s="100"/>
      <c r="ADS510" s="100"/>
      <c r="ADT510" s="100"/>
      <c r="ADU510" s="100"/>
      <c r="ADV510" s="100"/>
      <c r="ADW510" s="100"/>
      <c r="ADX510" s="100"/>
      <c r="ADY510" s="100"/>
      <c r="ADZ510" s="100"/>
      <c r="AEA510" s="100"/>
      <c r="AEB510" s="100"/>
      <c r="AEC510" s="100"/>
      <c r="AED510" s="100"/>
      <c r="AEE510" s="100"/>
      <c r="AEF510" s="100"/>
      <c r="AEG510" s="100"/>
      <c r="AEH510" s="100"/>
      <c r="AEI510" s="100"/>
      <c r="AEJ510" s="100"/>
      <c r="AEK510" s="100"/>
      <c r="AEL510" s="100"/>
      <c r="AEM510" s="100"/>
      <c r="AEN510" s="100"/>
      <c r="AEO510" s="100"/>
      <c r="AEP510" s="100"/>
      <c r="AEQ510" s="100"/>
      <c r="AER510" s="100"/>
      <c r="AES510" s="100"/>
      <c r="AET510" s="100"/>
      <c r="AEU510" s="100"/>
      <c r="AEV510" s="100"/>
      <c r="AEW510" s="100"/>
      <c r="AEX510" s="100"/>
      <c r="AEY510" s="100"/>
      <c r="AEZ510" s="100"/>
      <c r="AFA510" s="100"/>
      <c r="AFB510" s="100"/>
      <c r="AFC510" s="100"/>
      <c r="AFD510" s="100"/>
      <c r="AFE510" s="100"/>
      <c r="AFF510" s="100"/>
      <c r="AFG510" s="100"/>
      <c r="AFH510" s="100"/>
      <c r="AFI510" s="100"/>
      <c r="AFJ510" s="100"/>
      <c r="AFK510" s="100"/>
      <c r="AFL510" s="100"/>
      <c r="AFM510" s="100"/>
      <c r="AFN510" s="100"/>
      <c r="AFO510" s="100"/>
      <c r="AFP510" s="100"/>
      <c r="AFQ510" s="100"/>
      <c r="AFR510" s="100"/>
      <c r="AFS510" s="100"/>
      <c r="AFT510" s="100"/>
      <c r="AFU510" s="100"/>
      <c r="AFV510" s="100"/>
      <c r="AFW510" s="100"/>
      <c r="AFX510" s="100"/>
      <c r="AFY510" s="100"/>
      <c r="AFZ510" s="100"/>
      <c r="AGA510" s="100"/>
      <c r="AGB510" s="100"/>
      <c r="AGC510" s="100"/>
      <c r="AGD510" s="100"/>
      <c r="AGE510" s="100"/>
      <c r="AGF510" s="100"/>
      <c r="AGG510" s="100"/>
      <c r="AGH510" s="100"/>
      <c r="AGI510" s="100"/>
      <c r="AGJ510" s="100"/>
      <c r="AGK510" s="100"/>
      <c r="AGL510" s="100"/>
      <c r="AGM510" s="100"/>
      <c r="AGN510" s="100"/>
      <c r="AGO510" s="100"/>
      <c r="AGP510" s="100"/>
      <c r="AGQ510" s="100"/>
      <c r="AGR510" s="100"/>
      <c r="AGS510" s="100"/>
      <c r="AGT510" s="100"/>
      <c r="AGU510" s="100"/>
      <c r="AGV510" s="100"/>
      <c r="AGW510" s="100"/>
      <c r="AGX510" s="100"/>
      <c r="AGY510" s="100"/>
      <c r="AGZ510" s="100"/>
      <c r="AHA510" s="100"/>
      <c r="AHB510" s="100"/>
      <c r="AHC510" s="100"/>
      <c r="AHD510" s="100"/>
      <c r="AHE510" s="100"/>
      <c r="AHF510" s="100"/>
      <c r="AHG510" s="100"/>
      <c r="AHH510" s="100"/>
      <c r="AHI510" s="100"/>
      <c r="AHJ510" s="100"/>
      <c r="AHK510" s="100"/>
      <c r="AHL510" s="100"/>
      <c r="AHM510" s="100"/>
      <c r="AHN510" s="100"/>
      <c r="AHO510" s="100"/>
      <c r="AHP510" s="100"/>
      <c r="AHQ510" s="100"/>
      <c r="AHR510" s="100"/>
      <c r="AHS510" s="100"/>
      <c r="AHT510" s="100"/>
      <c r="AHU510" s="100"/>
      <c r="AHV510" s="100"/>
      <c r="AHW510" s="100"/>
      <c r="AHX510" s="100"/>
      <c r="AHY510" s="100"/>
      <c r="AHZ510" s="100"/>
      <c r="AIA510" s="100"/>
      <c r="AIB510" s="100"/>
      <c r="AIC510" s="100"/>
      <c r="AID510" s="100"/>
      <c r="AIE510" s="100"/>
      <c r="AIF510" s="100"/>
      <c r="AIG510" s="100"/>
      <c r="AIH510" s="100"/>
      <c r="AII510" s="100"/>
      <c r="AIJ510" s="100"/>
      <c r="AIK510" s="100"/>
      <c r="AIL510" s="100"/>
      <c r="AIM510" s="100"/>
      <c r="AIN510" s="100"/>
      <c r="AIO510" s="100"/>
      <c r="AIP510" s="100"/>
      <c r="AIQ510" s="100"/>
      <c r="AIR510" s="100"/>
      <c r="AIS510" s="100"/>
      <c r="AIT510" s="100"/>
      <c r="AIU510" s="100"/>
      <c r="AIV510" s="100"/>
      <c r="AIW510" s="100"/>
      <c r="AIX510" s="100"/>
      <c r="AIY510" s="100"/>
      <c r="AIZ510" s="100"/>
      <c r="AJA510" s="100"/>
      <c r="AJB510" s="100"/>
      <c r="AJC510" s="100"/>
      <c r="AJD510" s="100"/>
      <c r="AJE510" s="100"/>
      <c r="AJF510" s="100"/>
      <c r="AJG510" s="100"/>
      <c r="AJH510" s="100"/>
      <c r="AJI510" s="100"/>
      <c r="AJJ510" s="100"/>
      <c r="AJK510" s="100"/>
      <c r="AJL510" s="100"/>
      <c r="AJM510" s="100"/>
      <c r="AJN510" s="100"/>
      <c r="AJO510" s="100"/>
      <c r="AJP510" s="100"/>
      <c r="AJQ510" s="100"/>
      <c r="AJR510" s="100"/>
      <c r="AJS510" s="100"/>
      <c r="AJT510" s="100"/>
      <c r="AJU510" s="100"/>
      <c r="AJV510" s="100"/>
      <c r="AJW510" s="100"/>
      <c r="AJX510" s="100"/>
      <c r="AJY510" s="100"/>
      <c r="AJZ510" s="100"/>
      <c r="AKA510" s="100"/>
      <c r="AKB510" s="100"/>
      <c r="AKC510" s="100"/>
      <c r="AKD510" s="100"/>
      <c r="AKE510" s="100"/>
      <c r="AKF510" s="100"/>
      <c r="AKG510" s="100"/>
      <c r="AKH510" s="100"/>
      <c r="AKI510" s="100"/>
      <c r="AKJ510" s="100"/>
      <c r="AKK510" s="100"/>
      <c r="AKL510" s="100"/>
      <c r="AKM510" s="100"/>
      <c r="AKN510" s="100"/>
      <c r="AKO510" s="100"/>
      <c r="AKP510" s="100"/>
      <c r="AKQ510" s="100"/>
      <c r="AKR510" s="100"/>
      <c r="AKS510" s="100"/>
      <c r="AKT510" s="100"/>
      <c r="AKU510" s="100"/>
      <c r="AKV510" s="100"/>
      <c r="AKW510" s="100"/>
      <c r="AKX510" s="100"/>
      <c r="AKY510" s="100"/>
      <c r="AKZ510" s="100"/>
      <c r="ALA510" s="100"/>
      <c r="ALB510" s="100"/>
      <c r="ALC510" s="100"/>
      <c r="ALD510" s="100"/>
      <c r="ALE510" s="100"/>
      <c r="ALF510" s="100"/>
      <c r="ALG510" s="100"/>
      <c r="ALH510" s="100"/>
      <c r="ALI510" s="100"/>
      <c r="ALJ510" s="100"/>
      <c r="ALK510" s="100"/>
      <c r="ALL510" s="100"/>
      <c r="ALM510" s="100"/>
      <c r="ALN510" s="100"/>
      <c r="ALO510" s="100"/>
      <c r="ALP510" s="100"/>
      <c r="ALQ510" s="100"/>
      <c r="ALR510" s="100"/>
      <c r="ALS510" s="100"/>
      <c r="ALT510" s="100"/>
      <c r="ALU510" s="100"/>
      <c r="ALV510" s="100"/>
      <c r="ALW510" s="100"/>
      <c r="ALX510" s="100"/>
      <c r="ALY510" s="100"/>
      <c r="ALZ510" s="100"/>
      <c r="AMA510" s="100"/>
      <c r="AMB510" s="100"/>
      <c r="AMC510" s="100"/>
      <c r="AMD510" s="100"/>
      <c r="AME510" s="100"/>
      <c r="AMF510" s="100"/>
      <c r="AMG510" s="100"/>
      <c r="AMH510" s="100"/>
      <c r="AMI510" s="100"/>
      <c r="AMJ510" s="100"/>
      <c r="AMK510" s="100"/>
      <c r="AML510" s="100"/>
      <c r="AMM510" s="100"/>
    </row>
    <row r="511" spans="3:1027" customFormat="1" ht="56.25">
      <c r="C511" s="94"/>
      <c r="D511" s="15">
        <v>13</v>
      </c>
      <c r="E511" s="95"/>
      <c r="F511" s="96"/>
      <c r="G511" s="95"/>
      <c r="H511" s="95"/>
      <c r="I511" s="96"/>
      <c r="J511" s="96"/>
      <c r="K511" s="97"/>
      <c r="L511" s="97"/>
      <c r="M511" s="98" t="s">
        <v>39</v>
      </c>
      <c r="N511" s="348">
        <f>K510*Q511</f>
        <v>158995.20000000001</v>
      </c>
      <c r="O511" s="348">
        <f>K510*R511</f>
        <v>38995.199999999997</v>
      </c>
      <c r="P511" s="348">
        <f t="shared" si="45"/>
        <v>197990.40000000002</v>
      </c>
      <c r="Q511" s="347">
        <v>82.81</v>
      </c>
      <c r="R511" s="347">
        <v>20.309999999999999</v>
      </c>
      <c r="S511" s="99">
        <v>2018</v>
      </c>
      <c r="T511" s="99">
        <v>2019</v>
      </c>
      <c r="U511" s="14" t="s">
        <v>41</v>
      </c>
      <c r="V511" s="14" t="s">
        <v>270</v>
      </c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  <c r="AJ511" s="100"/>
      <c r="AK511" s="100"/>
      <c r="AL511" s="100"/>
      <c r="AM511" s="100"/>
      <c r="AN511" s="100"/>
      <c r="AO511" s="100"/>
      <c r="AP511" s="100"/>
      <c r="AQ511" s="100"/>
      <c r="AR511" s="100"/>
      <c r="AS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00"/>
      <c r="BD511" s="100"/>
      <c r="BE511" s="100"/>
      <c r="BF511" s="100"/>
      <c r="BG511" s="100"/>
      <c r="BH511" s="100"/>
      <c r="BI511" s="100"/>
      <c r="BJ511" s="100"/>
      <c r="BK511" s="100"/>
      <c r="BL511" s="100"/>
      <c r="BM511" s="100"/>
      <c r="BN511" s="100"/>
      <c r="BO511" s="100"/>
      <c r="BP511" s="100"/>
      <c r="BQ511" s="100"/>
      <c r="BR511" s="100"/>
      <c r="BS511" s="100"/>
      <c r="BT511" s="100"/>
      <c r="BU511" s="100"/>
      <c r="BV511" s="100"/>
      <c r="BW511" s="100"/>
      <c r="BX511" s="100"/>
      <c r="BY511" s="100"/>
      <c r="BZ511" s="100"/>
      <c r="CA511" s="100"/>
      <c r="CB511" s="100"/>
      <c r="CC511" s="100"/>
      <c r="CD511" s="100"/>
      <c r="CE511" s="100"/>
      <c r="CF511" s="100"/>
      <c r="CG511" s="100"/>
      <c r="CH511" s="100"/>
      <c r="CI511" s="100"/>
      <c r="CJ511" s="100"/>
      <c r="CK511" s="100"/>
      <c r="CL511" s="100"/>
      <c r="CM511" s="100"/>
      <c r="CN511" s="100"/>
      <c r="CO511" s="100"/>
      <c r="CP511" s="100"/>
      <c r="CQ511" s="100"/>
      <c r="CR511" s="100"/>
      <c r="CS511" s="100"/>
      <c r="CT511" s="100"/>
      <c r="CU511" s="100"/>
      <c r="CV511" s="100"/>
      <c r="CW511" s="100"/>
      <c r="CX511" s="100"/>
      <c r="CY511" s="100"/>
      <c r="CZ511" s="100"/>
      <c r="DA511" s="100"/>
      <c r="DB511" s="100"/>
      <c r="DC511" s="100"/>
      <c r="DD511" s="100"/>
      <c r="DE511" s="100"/>
      <c r="DF511" s="100"/>
      <c r="DG511" s="100"/>
      <c r="DH511" s="100"/>
      <c r="DI511" s="100"/>
      <c r="DJ511" s="100"/>
      <c r="DK511" s="100"/>
      <c r="DL511" s="100"/>
      <c r="DM511" s="100"/>
      <c r="DN511" s="100"/>
      <c r="DO511" s="100"/>
      <c r="DP511" s="100"/>
      <c r="DQ511" s="100"/>
      <c r="DR511" s="100"/>
      <c r="DS511" s="100"/>
      <c r="DT511" s="100"/>
      <c r="DU511" s="100"/>
      <c r="DV511" s="100"/>
      <c r="DW511" s="100"/>
      <c r="DX511" s="100"/>
      <c r="DY511" s="100"/>
      <c r="DZ511" s="100"/>
      <c r="EA511" s="100"/>
      <c r="EB511" s="100"/>
      <c r="EC511" s="100"/>
      <c r="ED511" s="100"/>
      <c r="EE511" s="100"/>
      <c r="EF511" s="100"/>
      <c r="EG511" s="100"/>
      <c r="EH511" s="100"/>
      <c r="EI511" s="100"/>
      <c r="EJ511" s="100"/>
      <c r="EK511" s="100"/>
      <c r="EL511" s="100"/>
      <c r="EM511" s="100"/>
      <c r="EN511" s="100"/>
      <c r="EO511" s="100"/>
      <c r="EP511" s="100"/>
      <c r="EQ511" s="100"/>
      <c r="ER511" s="100"/>
      <c r="ES511" s="100"/>
      <c r="ET511" s="100"/>
      <c r="EU511" s="100"/>
      <c r="EV511" s="100"/>
      <c r="EW511" s="100"/>
      <c r="EX511" s="100"/>
      <c r="EY511" s="100"/>
      <c r="EZ511" s="100"/>
      <c r="FA511" s="100"/>
      <c r="FB511" s="100"/>
      <c r="FC511" s="100"/>
      <c r="FD511" s="100"/>
      <c r="FE511" s="100"/>
      <c r="FF511" s="100"/>
      <c r="FG511" s="100"/>
      <c r="FH511" s="100"/>
      <c r="FI511" s="100"/>
      <c r="FJ511" s="100"/>
      <c r="FK511" s="100"/>
      <c r="FL511" s="100"/>
      <c r="FM511" s="100"/>
      <c r="FN511" s="100"/>
      <c r="FO511" s="100"/>
      <c r="FP511" s="100"/>
      <c r="FQ511" s="100"/>
      <c r="FR511" s="100"/>
      <c r="FS511" s="100"/>
      <c r="FT511" s="100"/>
      <c r="FU511" s="100"/>
      <c r="FV511" s="100"/>
      <c r="FW511" s="100"/>
      <c r="FX511" s="100"/>
      <c r="FY511" s="100"/>
      <c r="FZ511" s="100"/>
      <c r="GA511" s="100"/>
      <c r="GB511" s="100"/>
      <c r="GC511" s="100"/>
      <c r="GD511" s="100"/>
      <c r="GE511" s="100"/>
      <c r="GF511" s="100"/>
      <c r="GG511" s="100"/>
      <c r="GH511" s="100"/>
      <c r="GI511" s="100"/>
      <c r="GJ511" s="100"/>
      <c r="GK511" s="100"/>
      <c r="GL511" s="100"/>
      <c r="GM511" s="100"/>
      <c r="GN511" s="100"/>
      <c r="GO511" s="100"/>
      <c r="GP511" s="100"/>
      <c r="GQ511" s="100"/>
      <c r="GR511" s="100"/>
      <c r="GS511" s="100"/>
      <c r="GT511" s="100"/>
      <c r="GU511" s="100"/>
      <c r="GV511" s="100"/>
      <c r="GW511" s="100"/>
      <c r="GX511" s="100"/>
      <c r="GY511" s="100"/>
      <c r="GZ511" s="100"/>
      <c r="HA511" s="100"/>
      <c r="HB511" s="100"/>
      <c r="HC511" s="100"/>
      <c r="HD511" s="100"/>
      <c r="HE511" s="100"/>
      <c r="HF511" s="100"/>
      <c r="HG511" s="100"/>
      <c r="HH511" s="100"/>
      <c r="HI511" s="100"/>
      <c r="HJ511" s="100"/>
      <c r="HK511" s="100"/>
      <c r="HL511" s="100"/>
      <c r="HM511" s="100"/>
      <c r="HN511" s="100"/>
      <c r="HO511" s="100"/>
      <c r="HP511" s="100"/>
      <c r="HQ511" s="100"/>
      <c r="HR511" s="100"/>
      <c r="HS511" s="100"/>
      <c r="HT511" s="100"/>
      <c r="HU511" s="100"/>
      <c r="HV511" s="100"/>
      <c r="HW511" s="100"/>
      <c r="HX511" s="100"/>
      <c r="HY511" s="100"/>
      <c r="HZ511" s="100"/>
      <c r="IA511" s="100"/>
      <c r="IB511" s="100"/>
      <c r="IC511" s="100"/>
      <c r="ID511" s="100"/>
      <c r="IE511" s="100"/>
      <c r="IF511" s="100"/>
      <c r="IG511" s="100"/>
      <c r="IH511" s="100"/>
      <c r="II511" s="100"/>
      <c r="IJ511" s="100"/>
      <c r="IK511" s="100"/>
      <c r="IL511" s="100"/>
      <c r="IM511" s="100"/>
      <c r="IN511" s="100"/>
      <c r="IO511" s="100"/>
      <c r="IP511" s="100"/>
      <c r="IQ511" s="100"/>
      <c r="IR511" s="100"/>
      <c r="IS511" s="100"/>
      <c r="IT511" s="100"/>
      <c r="IU511" s="100"/>
      <c r="IV511" s="100"/>
      <c r="IW511" s="100"/>
      <c r="IX511" s="100"/>
      <c r="IY511" s="100"/>
      <c r="IZ511" s="100"/>
      <c r="JA511" s="100"/>
      <c r="JB511" s="100"/>
      <c r="JC511" s="100"/>
      <c r="JD511" s="100"/>
      <c r="JE511" s="100"/>
      <c r="JF511" s="100"/>
      <c r="JG511" s="100"/>
      <c r="JH511" s="100"/>
      <c r="JI511" s="100"/>
      <c r="JJ511" s="100"/>
      <c r="JK511" s="100"/>
      <c r="JL511" s="100"/>
      <c r="JM511" s="100"/>
      <c r="JN511" s="100"/>
      <c r="JO511" s="100"/>
      <c r="JP511" s="100"/>
      <c r="JQ511" s="100"/>
      <c r="JR511" s="100"/>
      <c r="JS511" s="100"/>
      <c r="JT511" s="100"/>
      <c r="JU511" s="100"/>
      <c r="JV511" s="100"/>
      <c r="JW511" s="100"/>
      <c r="JX511" s="100"/>
      <c r="JY511" s="100"/>
      <c r="JZ511" s="100"/>
      <c r="KA511" s="100"/>
      <c r="KB511" s="100"/>
      <c r="KC511" s="100"/>
      <c r="KD511" s="100"/>
      <c r="KE511" s="100"/>
      <c r="KF511" s="100"/>
      <c r="KG511" s="100"/>
      <c r="KH511" s="100"/>
      <c r="KI511" s="100"/>
      <c r="KJ511" s="100"/>
      <c r="KK511" s="100"/>
      <c r="KL511" s="100"/>
      <c r="KM511" s="100"/>
      <c r="KN511" s="100"/>
      <c r="KO511" s="100"/>
      <c r="KP511" s="100"/>
      <c r="KQ511" s="100"/>
      <c r="KR511" s="100"/>
      <c r="KS511" s="100"/>
      <c r="KT511" s="100"/>
      <c r="KU511" s="100"/>
      <c r="KV511" s="100"/>
      <c r="KW511" s="100"/>
      <c r="KX511" s="100"/>
      <c r="KY511" s="100"/>
      <c r="KZ511" s="100"/>
      <c r="LA511" s="100"/>
      <c r="LB511" s="100"/>
      <c r="LC511" s="100"/>
      <c r="LD511" s="100"/>
      <c r="LE511" s="100"/>
      <c r="LF511" s="100"/>
      <c r="LG511" s="100"/>
      <c r="LH511" s="100"/>
      <c r="LI511" s="100"/>
      <c r="LJ511" s="100"/>
      <c r="LK511" s="100"/>
      <c r="LL511" s="100"/>
      <c r="LM511" s="100"/>
      <c r="LN511" s="100"/>
      <c r="LO511" s="100"/>
      <c r="LP511" s="100"/>
      <c r="LQ511" s="100"/>
      <c r="LR511" s="100"/>
      <c r="LS511" s="100"/>
      <c r="LT511" s="100"/>
      <c r="LU511" s="100"/>
      <c r="LV511" s="100"/>
      <c r="LW511" s="100"/>
      <c r="LX511" s="100"/>
      <c r="LY511" s="100"/>
      <c r="LZ511" s="100"/>
      <c r="MA511" s="100"/>
      <c r="MB511" s="100"/>
      <c r="MC511" s="100"/>
      <c r="MD511" s="100"/>
      <c r="ME511" s="100"/>
      <c r="MF511" s="100"/>
      <c r="MG511" s="100"/>
      <c r="MH511" s="100"/>
      <c r="MI511" s="100"/>
      <c r="MJ511" s="100"/>
      <c r="MK511" s="100"/>
      <c r="ML511" s="100"/>
      <c r="MM511" s="100"/>
      <c r="MN511" s="100"/>
      <c r="MO511" s="100"/>
      <c r="MP511" s="100"/>
      <c r="MQ511" s="100"/>
      <c r="MR511" s="100"/>
      <c r="MS511" s="100"/>
      <c r="MT511" s="100"/>
      <c r="MU511" s="100"/>
      <c r="MV511" s="100"/>
      <c r="MW511" s="100"/>
      <c r="MX511" s="100"/>
      <c r="MY511" s="100"/>
      <c r="MZ511" s="100"/>
      <c r="NA511" s="100"/>
      <c r="NB511" s="100"/>
      <c r="NC511" s="100"/>
      <c r="ND511" s="100"/>
      <c r="NE511" s="100"/>
      <c r="NF511" s="100"/>
      <c r="NG511" s="100"/>
      <c r="NH511" s="100"/>
      <c r="NI511" s="100"/>
      <c r="NJ511" s="100"/>
      <c r="NK511" s="100"/>
      <c r="NL511" s="100"/>
      <c r="NM511" s="100"/>
      <c r="NN511" s="100"/>
      <c r="NO511" s="100"/>
      <c r="NP511" s="100"/>
      <c r="NQ511" s="100"/>
      <c r="NR511" s="100"/>
      <c r="NS511" s="100"/>
      <c r="NT511" s="100"/>
      <c r="NU511" s="100"/>
      <c r="NV511" s="100"/>
      <c r="NW511" s="100"/>
      <c r="NX511" s="100"/>
      <c r="NY511" s="100"/>
      <c r="NZ511" s="100"/>
      <c r="OA511" s="100"/>
      <c r="OB511" s="100"/>
      <c r="OC511" s="100"/>
      <c r="OD511" s="100"/>
      <c r="OE511" s="100"/>
      <c r="OF511" s="100"/>
      <c r="OG511" s="100"/>
      <c r="OH511" s="100"/>
      <c r="OI511" s="100"/>
      <c r="OJ511" s="100"/>
      <c r="OK511" s="100"/>
      <c r="OL511" s="100"/>
      <c r="OM511" s="100"/>
      <c r="ON511" s="100"/>
      <c r="OO511" s="100"/>
      <c r="OP511" s="100"/>
      <c r="OQ511" s="100"/>
      <c r="OR511" s="100"/>
      <c r="OS511" s="100"/>
      <c r="OT511" s="100"/>
      <c r="OU511" s="100"/>
      <c r="OV511" s="100"/>
      <c r="OW511" s="100"/>
      <c r="OX511" s="100"/>
      <c r="OY511" s="100"/>
      <c r="OZ511" s="100"/>
      <c r="PA511" s="100"/>
      <c r="PB511" s="100"/>
      <c r="PC511" s="100"/>
      <c r="PD511" s="100"/>
      <c r="PE511" s="100"/>
      <c r="PF511" s="100"/>
      <c r="PG511" s="100"/>
      <c r="PH511" s="100"/>
      <c r="PI511" s="100"/>
      <c r="PJ511" s="100"/>
      <c r="PK511" s="100"/>
      <c r="PL511" s="100"/>
      <c r="PM511" s="100"/>
      <c r="PN511" s="100"/>
      <c r="PO511" s="100"/>
      <c r="PP511" s="100"/>
      <c r="PQ511" s="100"/>
      <c r="PR511" s="100"/>
      <c r="PS511" s="100"/>
      <c r="PT511" s="100"/>
      <c r="PU511" s="100"/>
      <c r="PV511" s="100"/>
      <c r="PW511" s="100"/>
      <c r="PX511" s="100"/>
      <c r="PY511" s="100"/>
      <c r="PZ511" s="100"/>
      <c r="QA511" s="100"/>
      <c r="QB511" s="100"/>
      <c r="QC511" s="100"/>
      <c r="QD511" s="100"/>
      <c r="QE511" s="100"/>
      <c r="QF511" s="100"/>
      <c r="QG511" s="100"/>
      <c r="QH511" s="100"/>
      <c r="QI511" s="100"/>
      <c r="QJ511" s="100"/>
      <c r="QK511" s="100"/>
      <c r="QL511" s="100"/>
      <c r="QM511" s="100"/>
      <c r="QN511" s="100"/>
      <c r="QO511" s="100"/>
      <c r="QP511" s="100"/>
      <c r="QQ511" s="100"/>
      <c r="QR511" s="100"/>
      <c r="QS511" s="100"/>
      <c r="QT511" s="100"/>
      <c r="QU511" s="100"/>
      <c r="QV511" s="100"/>
      <c r="QW511" s="100"/>
      <c r="QX511" s="100"/>
      <c r="QY511" s="100"/>
      <c r="QZ511" s="100"/>
      <c r="RA511" s="100"/>
      <c r="RB511" s="100"/>
      <c r="RC511" s="100"/>
      <c r="RD511" s="100"/>
      <c r="RE511" s="100"/>
      <c r="RF511" s="100"/>
      <c r="RG511" s="100"/>
      <c r="RH511" s="100"/>
      <c r="RI511" s="100"/>
      <c r="RJ511" s="100"/>
      <c r="RK511" s="100"/>
      <c r="RL511" s="100"/>
      <c r="RM511" s="100"/>
      <c r="RN511" s="100"/>
      <c r="RO511" s="100"/>
      <c r="RP511" s="100"/>
      <c r="RQ511" s="100"/>
      <c r="RR511" s="100"/>
      <c r="RS511" s="100"/>
      <c r="RT511" s="100"/>
      <c r="RU511" s="100"/>
      <c r="RV511" s="100"/>
      <c r="RW511" s="100"/>
      <c r="RX511" s="100"/>
      <c r="RY511" s="100"/>
      <c r="RZ511" s="100"/>
      <c r="SA511" s="100"/>
      <c r="SB511" s="100"/>
      <c r="SC511" s="100"/>
      <c r="SD511" s="100"/>
      <c r="SE511" s="100"/>
      <c r="SF511" s="100"/>
      <c r="SG511" s="100"/>
      <c r="SH511" s="100"/>
      <c r="SI511" s="100"/>
      <c r="SJ511" s="100"/>
      <c r="SK511" s="100"/>
      <c r="SL511" s="100"/>
      <c r="SM511" s="100"/>
      <c r="SN511" s="100"/>
      <c r="SO511" s="100"/>
      <c r="SP511" s="100"/>
      <c r="SQ511" s="100"/>
      <c r="SR511" s="100"/>
      <c r="SS511" s="100"/>
      <c r="ST511" s="100"/>
      <c r="SU511" s="100"/>
      <c r="SV511" s="100"/>
      <c r="SW511" s="100"/>
      <c r="SX511" s="100"/>
      <c r="SY511" s="100"/>
      <c r="SZ511" s="100"/>
      <c r="TA511" s="100"/>
      <c r="TB511" s="100"/>
      <c r="TC511" s="100"/>
      <c r="TD511" s="100"/>
      <c r="TE511" s="100"/>
      <c r="TF511" s="100"/>
      <c r="TG511" s="100"/>
      <c r="TH511" s="100"/>
      <c r="TI511" s="100"/>
      <c r="TJ511" s="100"/>
      <c r="TK511" s="100"/>
      <c r="TL511" s="100"/>
      <c r="TM511" s="100"/>
      <c r="TN511" s="100"/>
      <c r="TO511" s="100"/>
      <c r="TP511" s="100"/>
      <c r="TQ511" s="100"/>
      <c r="TR511" s="100"/>
      <c r="TS511" s="100"/>
      <c r="TT511" s="100"/>
      <c r="TU511" s="100"/>
      <c r="TV511" s="100"/>
      <c r="TW511" s="100"/>
      <c r="TX511" s="100"/>
      <c r="TY511" s="100"/>
      <c r="TZ511" s="100"/>
      <c r="UA511" s="100"/>
      <c r="UB511" s="100"/>
      <c r="UC511" s="100"/>
      <c r="UD511" s="100"/>
      <c r="UE511" s="100"/>
      <c r="UF511" s="100"/>
      <c r="UG511" s="100"/>
      <c r="UH511" s="100"/>
      <c r="UI511" s="100"/>
      <c r="UJ511" s="100"/>
      <c r="UK511" s="100"/>
      <c r="UL511" s="100"/>
      <c r="UM511" s="100"/>
      <c r="UN511" s="100"/>
      <c r="UO511" s="100"/>
      <c r="UP511" s="100"/>
      <c r="UQ511" s="100"/>
      <c r="UR511" s="100"/>
      <c r="US511" s="100"/>
      <c r="UT511" s="100"/>
      <c r="UU511" s="100"/>
      <c r="UV511" s="100"/>
      <c r="UW511" s="100"/>
      <c r="UX511" s="100"/>
      <c r="UY511" s="100"/>
      <c r="UZ511" s="100"/>
      <c r="VA511" s="100"/>
      <c r="VB511" s="100"/>
      <c r="VC511" s="100"/>
      <c r="VD511" s="100"/>
      <c r="VE511" s="100"/>
      <c r="VF511" s="100"/>
      <c r="VG511" s="100"/>
      <c r="VH511" s="100"/>
      <c r="VI511" s="100"/>
      <c r="VJ511" s="100"/>
      <c r="VK511" s="100"/>
      <c r="VL511" s="100"/>
      <c r="VM511" s="100"/>
      <c r="VN511" s="100"/>
      <c r="VO511" s="100"/>
      <c r="VP511" s="100"/>
      <c r="VQ511" s="100"/>
      <c r="VR511" s="100"/>
      <c r="VS511" s="100"/>
      <c r="VT511" s="100"/>
      <c r="VU511" s="100"/>
      <c r="VV511" s="100"/>
      <c r="VW511" s="100"/>
      <c r="VX511" s="100"/>
      <c r="VY511" s="100"/>
      <c r="VZ511" s="100"/>
      <c r="WA511" s="100"/>
      <c r="WB511" s="100"/>
      <c r="WC511" s="100"/>
      <c r="WD511" s="100"/>
      <c r="WE511" s="100"/>
      <c r="WF511" s="100"/>
      <c r="WG511" s="100"/>
      <c r="WH511" s="100"/>
      <c r="WI511" s="100"/>
      <c r="WJ511" s="100"/>
      <c r="WK511" s="100"/>
      <c r="WL511" s="100"/>
      <c r="WM511" s="100"/>
      <c r="WN511" s="100"/>
      <c r="WO511" s="100"/>
      <c r="WP511" s="100"/>
      <c r="WQ511" s="100"/>
      <c r="WR511" s="100"/>
      <c r="WS511" s="100"/>
      <c r="WT511" s="100"/>
      <c r="WU511" s="100"/>
      <c r="WV511" s="100"/>
      <c r="WW511" s="100"/>
      <c r="WX511" s="100"/>
      <c r="WY511" s="100"/>
      <c r="WZ511" s="100"/>
      <c r="XA511" s="100"/>
      <c r="XB511" s="100"/>
      <c r="XC511" s="100"/>
      <c r="XD511" s="100"/>
      <c r="XE511" s="100"/>
      <c r="XF511" s="100"/>
      <c r="XG511" s="100"/>
      <c r="XH511" s="100"/>
      <c r="XI511" s="100"/>
      <c r="XJ511" s="100"/>
      <c r="XK511" s="100"/>
      <c r="XL511" s="100"/>
      <c r="XM511" s="100"/>
      <c r="XN511" s="100"/>
      <c r="XO511" s="100"/>
      <c r="XP511" s="100"/>
      <c r="XQ511" s="100"/>
      <c r="XR511" s="100"/>
      <c r="XS511" s="100"/>
      <c r="XT511" s="100"/>
      <c r="XU511" s="100"/>
      <c r="XV511" s="100"/>
      <c r="XW511" s="100"/>
      <c r="XX511" s="100"/>
      <c r="XY511" s="100"/>
      <c r="XZ511" s="100"/>
      <c r="YA511" s="100"/>
      <c r="YB511" s="100"/>
      <c r="YC511" s="100"/>
      <c r="YD511" s="100"/>
      <c r="YE511" s="100"/>
      <c r="YF511" s="100"/>
      <c r="YG511" s="100"/>
      <c r="YH511" s="100"/>
      <c r="YI511" s="100"/>
      <c r="YJ511" s="100"/>
      <c r="YK511" s="100"/>
      <c r="YL511" s="100"/>
      <c r="YM511" s="100"/>
      <c r="YN511" s="100"/>
      <c r="YO511" s="100"/>
      <c r="YP511" s="100"/>
      <c r="YQ511" s="100"/>
      <c r="YR511" s="100"/>
      <c r="YS511" s="100"/>
      <c r="YT511" s="100"/>
      <c r="YU511" s="100"/>
      <c r="YV511" s="100"/>
      <c r="YW511" s="100"/>
      <c r="YX511" s="100"/>
      <c r="YY511" s="100"/>
      <c r="YZ511" s="100"/>
      <c r="ZA511" s="100"/>
      <c r="ZB511" s="100"/>
      <c r="ZC511" s="100"/>
      <c r="ZD511" s="100"/>
      <c r="ZE511" s="100"/>
      <c r="ZF511" s="100"/>
      <c r="ZG511" s="100"/>
      <c r="ZH511" s="100"/>
      <c r="ZI511" s="100"/>
      <c r="ZJ511" s="100"/>
      <c r="ZK511" s="100"/>
      <c r="ZL511" s="100"/>
      <c r="ZM511" s="100"/>
      <c r="ZN511" s="100"/>
      <c r="ZO511" s="100"/>
      <c r="ZP511" s="100"/>
      <c r="ZQ511" s="100"/>
      <c r="ZR511" s="100"/>
      <c r="ZS511" s="100"/>
      <c r="ZT511" s="100"/>
      <c r="ZU511" s="100"/>
      <c r="ZV511" s="100"/>
      <c r="ZW511" s="100"/>
      <c r="ZX511" s="100"/>
      <c r="ZY511" s="100"/>
      <c r="ZZ511" s="100"/>
      <c r="AAA511" s="100"/>
      <c r="AAB511" s="100"/>
      <c r="AAC511" s="100"/>
      <c r="AAD511" s="100"/>
      <c r="AAE511" s="100"/>
      <c r="AAF511" s="100"/>
      <c r="AAG511" s="100"/>
      <c r="AAH511" s="100"/>
      <c r="AAI511" s="100"/>
      <c r="AAJ511" s="100"/>
      <c r="AAK511" s="100"/>
      <c r="AAL511" s="100"/>
      <c r="AAM511" s="100"/>
      <c r="AAN511" s="100"/>
      <c r="AAO511" s="100"/>
      <c r="AAP511" s="100"/>
      <c r="AAQ511" s="100"/>
      <c r="AAR511" s="100"/>
      <c r="AAS511" s="100"/>
      <c r="AAT511" s="100"/>
      <c r="AAU511" s="100"/>
      <c r="AAV511" s="100"/>
      <c r="AAW511" s="100"/>
      <c r="AAX511" s="100"/>
      <c r="AAY511" s="100"/>
      <c r="AAZ511" s="100"/>
      <c r="ABA511" s="100"/>
      <c r="ABB511" s="100"/>
      <c r="ABC511" s="100"/>
      <c r="ABD511" s="100"/>
      <c r="ABE511" s="100"/>
      <c r="ABF511" s="100"/>
      <c r="ABG511" s="100"/>
      <c r="ABH511" s="100"/>
      <c r="ABI511" s="100"/>
      <c r="ABJ511" s="100"/>
      <c r="ABK511" s="100"/>
      <c r="ABL511" s="100"/>
      <c r="ABM511" s="100"/>
      <c r="ABN511" s="100"/>
      <c r="ABO511" s="100"/>
      <c r="ABP511" s="100"/>
      <c r="ABQ511" s="100"/>
      <c r="ABR511" s="100"/>
      <c r="ABS511" s="100"/>
      <c r="ABT511" s="100"/>
      <c r="ABU511" s="100"/>
      <c r="ABV511" s="100"/>
      <c r="ABW511" s="100"/>
      <c r="ABX511" s="100"/>
      <c r="ABY511" s="100"/>
      <c r="ABZ511" s="100"/>
      <c r="ACA511" s="100"/>
      <c r="ACB511" s="100"/>
      <c r="ACC511" s="100"/>
      <c r="ACD511" s="100"/>
      <c r="ACE511" s="100"/>
      <c r="ACF511" s="100"/>
      <c r="ACG511" s="100"/>
      <c r="ACH511" s="100"/>
      <c r="ACI511" s="100"/>
      <c r="ACJ511" s="100"/>
      <c r="ACK511" s="100"/>
      <c r="ACL511" s="100"/>
      <c r="ACM511" s="100"/>
      <c r="ACN511" s="100"/>
      <c r="ACO511" s="100"/>
      <c r="ACP511" s="100"/>
      <c r="ACQ511" s="100"/>
      <c r="ACR511" s="100"/>
      <c r="ACS511" s="100"/>
      <c r="ACT511" s="100"/>
      <c r="ACU511" s="100"/>
      <c r="ACV511" s="100"/>
      <c r="ACW511" s="100"/>
      <c r="ACX511" s="100"/>
      <c r="ACY511" s="100"/>
      <c r="ACZ511" s="100"/>
      <c r="ADA511" s="100"/>
      <c r="ADB511" s="100"/>
      <c r="ADC511" s="100"/>
      <c r="ADD511" s="100"/>
      <c r="ADE511" s="100"/>
      <c r="ADF511" s="100"/>
      <c r="ADG511" s="100"/>
      <c r="ADH511" s="100"/>
      <c r="ADI511" s="100"/>
      <c r="ADJ511" s="100"/>
      <c r="ADK511" s="100"/>
      <c r="ADL511" s="100"/>
      <c r="ADM511" s="100"/>
      <c r="ADN511" s="100"/>
      <c r="ADO511" s="100"/>
      <c r="ADP511" s="100"/>
      <c r="ADQ511" s="100"/>
      <c r="ADR511" s="100"/>
      <c r="ADS511" s="100"/>
      <c r="ADT511" s="100"/>
      <c r="ADU511" s="100"/>
      <c r="ADV511" s="100"/>
      <c r="ADW511" s="100"/>
      <c r="ADX511" s="100"/>
      <c r="ADY511" s="100"/>
      <c r="ADZ511" s="100"/>
      <c r="AEA511" s="100"/>
      <c r="AEB511" s="100"/>
      <c r="AEC511" s="100"/>
      <c r="AED511" s="100"/>
      <c r="AEE511" s="100"/>
      <c r="AEF511" s="100"/>
      <c r="AEG511" s="100"/>
      <c r="AEH511" s="100"/>
      <c r="AEI511" s="100"/>
      <c r="AEJ511" s="100"/>
      <c r="AEK511" s="100"/>
      <c r="AEL511" s="100"/>
      <c r="AEM511" s="100"/>
      <c r="AEN511" s="100"/>
      <c r="AEO511" s="100"/>
      <c r="AEP511" s="100"/>
      <c r="AEQ511" s="100"/>
      <c r="AER511" s="100"/>
      <c r="AES511" s="100"/>
      <c r="AET511" s="100"/>
      <c r="AEU511" s="100"/>
      <c r="AEV511" s="100"/>
      <c r="AEW511" s="100"/>
      <c r="AEX511" s="100"/>
      <c r="AEY511" s="100"/>
      <c r="AEZ511" s="100"/>
      <c r="AFA511" s="100"/>
      <c r="AFB511" s="100"/>
      <c r="AFC511" s="100"/>
      <c r="AFD511" s="100"/>
      <c r="AFE511" s="100"/>
      <c r="AFF511" s="100"/>
      <c r="AFG511" s="100"/>
      <c r="AFH511" s="100"/>
      <c r="AFI511" s="100"/>
      <c r="AFJ511" s="100"/>
      <c r="AFK511" s="100"/>
      <c r="AFL511" s="100"/>
      <c r="AFM511" s="100"/>
      <c r="AFN511" s="100"/>
      <c r="AFO511" s="100"/>
      <c r="AFP511" s="100"/>
      <c r="AFQ511" s="100"/>
      <c r="AFR511" s="100"/>
      <c r="AFS511" s="100"/>
      <c r="AFT511" s="100"/>
      <c r="AFU511" s="100"/>
      <c r="AFV511" s="100"/>
      <c r="AFW511" s="100"/>
      <c r="AFX511" s="100"/>
      <c r="AFY511" s="100"/>
      <c r="AFZ511" s="100"/>
      <c r="AGA511" s="100"/>
      <c r="AGB511" s="100"/>
      <c r="AGC511" s="100"/>
      <c r="AGD511" s="100"/>
      <c r="AGE511" s="100"/>
      <c r="AGF511" s="100"/>
      <c r="AGG511" s="100"/>
      <c r="AGH511" s="100"/>
      <c r="AGI511" s="100"/>
      <c r="AGJ511" s="100"/>
      <c r="AGK511" s="100"/>
      <c r="AGL511" s="100"/>
      <c r="AGM511" s="100"/>
      <c r="AGN511" s="100"/>
      <c r="AGO511" s="100"/>
      <c r="AGP511" s="100"/>
      <c r="AGQ511" s="100"/>
      <c r="AGR511" s="100"/>
      <c r="AGS511" s="100"/>
      <c r="AGT511" s="100"/>
      <c r="AGU511" s="100"/>
      <c r="AGV511" s="100"/>
      <c r="AGW511" s="100"/>
      <c r="AGX511" s="100"/>
      <c r="AGY511" s="100"/>
      <c r="AGZ511" s="100"/>
      <c r="AHA511" s="100"/>
      <c r="AHB511" s="100"/>
      <c r="AHC511" s="100"/>
      <c r="AHD511" s="100"/>
      <c r="AHE511" s="100"/>
      <c r="AHF511" s="100"/>
      <c r="AHG511" s="100"/>
      <c r="AHH511" s="100"/>
      <c r="AHI511" s="100"/>
      <c r="AHJ511" s="100"/>
      <c r="AHK511" s="100"/>
      <c r="AHL511" s="100"/>
      <c r="AHM511" s="100"/>
      <c r="AHN511" s="100"/>
      <c r="AHO511" s="100"/>
      <c r="AHP511" s="100"/>
      <c r="AHQ511" s="100"/>
      <c r="AHR511" s="100"/>
      <c r="AHS511" s="100"/>
      <c r="AHT511" s="100"/>
      <c r="AHU511" s="100"/>
      <c r="AHV511" s="100"/>
      <c r="AHW511" s="100"/>
      <c r="AHX511" s="100"/>
      <c r="AHY511" s="100"/>
      <c r="AHZ511" s="100"/>
      <c r="AIA511" s="100"/>
      <c r="AIB511" s="100"/>
      <c r="AIC511" s="100"/>
      <c r="AID511" s="100"/>
      <c r="AIE511" s="100"/>
      <c r="AIF511" s="100"/>
      <c r="AIG511" s="100"/>
      <c r="AIH511" s="100"/>
      <c r="AII511" s="100"/>
      <c r="AIJ511" s="100"/>
      <c r="AIK511" s="100"/>
      <c r="AIL511" s="100"/>
      <c r="AIM511" s="100"/>
      <c r="AIN511" s="100"/>
      <c r="AIO511" s="100"/>
      <c r="AIP511" s="100"/>
      <c r="AIQ511" s="100"/>
      <c r="AIR511" s="100"/>
      <c r="AIS511" s="100"/>
      <c r="AIT511" s="100"/>
      <c r="AIU511" s="100"/>
      <c r="AIV511" s="100"/>
      <c r="AIW511" s="100"/>
      <c r="AIX511" s="100"/>
      <c r="AIY511" s="100"/>
      <c r="AIZ511" s="100"/>
      <c r="AJA511" s="100"/>
      <c r="AJB511" s="100"/>
      <c r="AJC511" s="100"/>
      <c r="AJD511" s="100"/>
      <c r="AJE511" s="100"/>
      <c r="AJF511" s="100"/>
      <c r="AJG511" s="100"/>
      <c r="AJH511" s="100"/>
      <c r="AJI511" s="100"/>
      <c r="AJJ511" s="100"/>
      <c r="AJK511" s="100"/>
      <c r="AJL511" s="100"/>
      <c r="AJM511" s="100"/>
      <c r="AJN511" s="100"/>
      <c r="AJO511" s="100"/>
      <c r="AJP511" s="100"/>
      <c r="AJQ511" s="100"/>
      <c r="AJR511" s="100"/>
      <c r="AJS511" s="100"/>
      <c r="AJT511" s="100"/>
      <c r="AJU511" s="100"/>
      <c r="AJV511" s="100"/>
      <c r="AJW511" s="100"/>
      <c r="AJX511" s="100"/>
      <c r="AJY511" s="100"/>
      <c r="AJZ511" s="100"/>
      <c r="AKA511" s="100"/>
      <c r="AKB511" s="100"/>
      <c r="AKC511" s="100"/>
      <c r="AKD511" s="100"/>
      <c r="AKE511" s="100"/>
      <c r="AKF511" s="100"/>
      <c r="AKG511" s="100"/>
      <c r="AKH511" s="100"/>
      <c r="AKI511" s="100"/>
      <c r="AKJ511" s="100"/>
      <c r="AKK511" s="100"/>
      <c r="AKL511" s="100"/>
      <c r="AKM511" s="100"/>
      <c r="AKN511" s="100"/>
      <c r="AKO511" s="100"/>
      <c r="AKP511" s="100"/>
      <c r="AKQ511" s="100"/>
      <c r="AKR511" s="100"/>
      <c r="AKS511" s="100"/>
      <c r="AKT511" s="100"/>
      <c r="AKU511" s="100"/>
      <c r="AKV511" s="100"/>
      <c r="AKW511" s="100"/>
      <c r="AKX511" s="100"/>
      <c r="AKY511" s="100"/>
      <c r="AKZ511" s="100"/>
      <c r="ALA511" s="100"/>
      <c r="ALB511" s="100"/>
      <c r="ALC511" s="100"/>
      <c r="ALD511" s="100"/>
      <c r="ALE511" s="100"/>
      <c r="ALF511" s="100"/>
      <c r="ALG511" s="100"/>
      <c r="ALH511" s="100"/>
      <c r="ALI511" s="100"/>
      <c r="ALJ511" s="100"/>
      <c r="ALK511" s="100"/>
      <c r="ALL511" s="100"/>
      <c r="ALM511" s="100"/>
      <c r="ALN511" s="100"/>
      <c r="ALO511" s="100"/>
      <c r="ALP511" s="100"/>
      <c r="ALQ511" s="100"/>
      <c r="ALR511" s="100"/>
      <c r="ALS511" s="100"/>
      <c r="ALT511" s="100"/>
      <c r="ALU511" s="100"/>
      <c r="ALV511" s="100"/>
      <c r="ALW511" s="100"/>
      <c r="ALX511" s="100"/>
      <c r="ALY511" s="100"/>
      <c r="ALZ511" s="100"/>
      <c r="AMA511" s="100"/>
      <c r="AMB511" s="100"/>
      <c r="AMC511" s="100"/>
      <c r="AMD511" s="100"/>
      <c r="AME511" s="100"/>
      <c r="AMF511" s="100"/>
      <c r="AMG511" s="100"/>
      <c r="AMH511" s="100"/>
      <c r="AMI511" s="100"/>
      <c r="AMJ511" s="100"/>
      <c r="AMK511" s="100"/>
      <c r="AML511" s="100"/>
      <c r="AMM511" s="100"/>
    </row>
    <row r="512" spans="3:1027" customFormat="1" ht="37.5">
      <c r="C512" s="94"/>
      <c r="D512" s="15">
        <v>14</v>
      </c>
      <c r="E512" s="95"/>
      <c r="F512" s="96"/>
      <c r="G512" s="95"/>
      <c r="H512" s="95"/>
      <c r="I512" s="96"/>
      <c r="J512" s="96"/>
      <c r="K512" s="97"/>
      <c r="L512" s="97"/>
      <c r="M512" s="98" t="s">
        <v>402</v>
      </c>
      <c r="N512" s="348">
        <f>K510*Q512</f>
        <v>122956.80000000002</v>
      </c>
      <c r="O512" s="348">
        <f>K510*R512</f>
        <v>46848</v>
      </c>
      <c r="P512" s="348">
        <f t="shared" si="45"/>
        <v>169804.80000000002</v>
      </c>
      <c r="Q512" s="347">
        <v>64.040000000000006</v>
      </c>
      <c r="R512" s="347">
        <v>24.4</v>
      </c>
      <c r="S512" s="99">
        <v>2018</v>
      </c>
      <c r="T512" s="99">
        <v>2019</v>
      </c>
      <c r="U512" s="14" t="s">
        <v>41</v>
      </c>
      <c r="V512" s="14" t="s">
        <v>270</v>
      </c>
      <c r="W512" s="100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100"/>
      <c r="AO512" s="100"/>
      <c r="AP512" s="100"/>
      <c r="AQ512" s="100"/>
      <c r="AR512" s="100"/>
      <c r="AS512" s="100"/>
      <c r="AT512" s="100"/>
      <c r="AU512" s="100"/>
      <c r="AV512" s="100"/>
      <c r="AW512" s="100"/>
      <c r="AX512" s="100"/>
      <c r="AY512" s="100"/>
      <c r="AZ512" s="100"/>
      <c r="BA512" s="100"/>
      <c r="BB512" s="100"/>
      <c r="BC512" s="100"/>
      <c r="BD512" s="100"/>
      <c r="BE512" s="100"/>
      <c r="BF512" s="100"/>
      <c r="BG512" s="100"/>
      <c r="BH512" s="100"/>
      <c r="BI512" s="100"/>
      <c r="BJ512" s="100"/>
      <c r="BK512" s="100"/>
      <c r="BL512" s="100"/>
      <c r="BM512" s="100"/>
      <c r="BN512" s="100"/>
      <c r="BO512" s="100"/>
      <c r="BP512" s="100"/>
      <c r="BQ512" s="100"/>
      <c r="BR512" s="100"/>
      <c r="BS512" s="100"/>
      <c r="BT512" s="100"/>
      <c r="BU512" s="100"/>
      <c r="BV512" s="100"/>
      <c r="BW512" s="100"/>
      <c r="BX512" s="100"/>
      <c r="BY512" s="100"/>
      <c r="BZ512" s="100"/>
      <c r="CA512" s="100"/>
      <c r="CB512" s="100"/>
      <c r="CC512" s="100"/>
      <c r="CD512" s="100"/>
      <c r="CE512" s="100"/>
      <c r="CF512" s="100"/>
      <c r="CG512" s="100"/>
      <c r="CH512" s="100"/>
      <c r="CI512" s="100"/>
      <c r="CJ512" s="100"/>
      <c r="CK512" s="100"/>
      <c r="CL512" s="100"/>
      <c r="CM512" s="100"/>
      <c r="CN512" s="100"/>
      <c r="CO512" s="100"/>
      <c r="CP512" s="100"/>
      <c r="CQ512" s="100"/>
      <c r="CR512" s="100"/>
      <c r="CS512" s="100"/>
      <c r="CT512" s="100"/>
      <c r="CU512" s="100"/>
      <c r="CV512" s="100"/>
      <c r="CW512" s="100"/>
      <c r="CX512" s="100"/>
      <c r="CY512" s="100"/>
      <c r="CZ512" s="100"/>
      <c r="DA512" s="100"/>
      <c r="DB512" s="100"/>
      <c r="DC512" s="100"/>
      <c r="DD512" s="100"/>
      <c r="DE512" s="100"/>
      <c r="DF512" s="100"/>
      <c r="DG512" s="100"/>
      <c r="DH512" s="100"/>
      <c r="DI512" s="100"/>
      <c r="DJ512" s="100"/>
      <c r="DK512" s="100"/>
      <c r="DL512" s="100"/>
      <c r="DM512" s="100"/>
      <c r="DN512" s="100"/>
      <c r="DO512" s="100"/>
      <c r="DP512" s="100"/>
      <c r="DQ512" s="100"/>
      <c r="DR512" s="100"/>
      <c r="DS512" s="100"/>
      <c r="DT512" s="100"/>
      <c r="DU512" s="100"/>
      <c r="DV512" s="100"/>
      <c r="DW512" s="100"/>
      <c r="DX512" s="100"/>
      <c r="DY512" s="100"/>
      <c r="DZ512" s="100"/>
      <c r="EA512" s="100"/>
      <c r="EB512" s="100"/>
      <c r="EC512" s="100"/>
      <c r="ED512" s="100"/>
      <c r="EE512" s="100"/>
      <c r="EF512" s="100"/>
      <c r="EG512" s="100"/>
      <c r="EH512" s="100"/>
      <c r="EI512" s="100"/>
      <c r="EJ512" s="100"/>
      <c r="EK512" s="100"/>
      <c r="EL512" s="100"/>
      <c r="EM512" s="100"/>
      <c r="EN512" s="100"/>
      <c r="EO512" s="100"/>
      <c r="EP512" s="100"/>
      <c r="EQ512" s="100"/>
      <c r="ER512" s="100"/>
      <c r="ES512" s="100"/>
      <c r="ET512" s="100"/>
      <c r="EU512" s="100"/>
      <c r="EV512" s="100"/>
      <c r="EW512" s="100"/>
      <c r="EX512" s="100"/>
      <c r="EY512" s="100"/>
      <c r="EZ512" s="100"/>
      <c r="FA512" s="100"/>
      <c r="FB512" s="100"/>
      <c r="FC512" s="100"/>
      <c r="FD512" s="100"/>
      <c r="FE512" s="100"/>
      <c r="FF512" s="100"/>
      <c r="FG512" s="100"/>
      <c r="FH512" s="100"/>
      <c r="FI512" s="100"/>
      <c r="FJ512" s="100"/>
      <c r="FK512" s="100"/>
      <c r="FL512" s="100"/>
      <c r="FM512" s="100"/>
      <c r="FN512" s="100"/>
      <c r="FO512" s="100"/>
      <c r="FP512" s="100"/>
      <c r="FQ512" s="100"/>
      <c r="FR512" s="100"/>
      <c r="FS512" s="100"/>
      <c r="FT512" s="100"/>
      <c r="FU512" s="100"/>
      <c r="FV512" s="100"/>
      <c r="FW512" s="100"/>
      <c r="FX512" s="100"/>
      <c r="FY512" s="100"/>
      <c r="FZ512" s="100"/>
      <c r="GA512" s="100"/>
      <c r="GB512" s="100"/>
      <c r="GC512" s="100"/>
      <c r="GD512" s="100"/>
      <c r="GE512" s="100"/>
      <c r="GF512" s="100"/>
      <c r="GG512" s="100"/>
      <c r="GH512" s="100"/>
      <c r="GI512" s="100"/>
      <c r="GJ512" s="100"/>
      <c r="GK512" s="100"/>
      <c r="GL512" s="100"/>
      <c r="GM512" s="100"/>
      <c r="GN512" s="100"/>
      <c r="GO512" s="100"/>
      <c r="GP512" s="100"/>
      <c r="GQ512" s="100"/>
      <c r="GR512" s="100"/>
      <c r="GS512" s="100"/>
      <c r="GT512" s="100"/>
      <c r="GU512" s="100"/>
      <c r="GV512" s="100"/>
      <c r="GW512" s="100"/>
      <c r="GX512" s="100"/>
      <c r="GY512" s="100"/>
      <c r="GZ512" s="100"/>
      <c r="HA512" s="100"/>
      <c r="HB512" s="100"/>
      <c r="HC512" s="100"/>
      <c r="HD512" s="100"/>
      <c r="HE512" s="100"/>
      <c r="HF512" s="100"/>
      <c r="HG512" s="100"/>
      <c r="HH512" s="100"/>
      <c r="HI512" s="100"/>
      <c r="HJ512" s="100"/>
      <c r="HK512" s="100"/>
      <c r="HL512" s="100"/>
      <c r="HM512" s="100"/>
      <c r="HN512" s="100"/>
      <c r="HO512" s="100"/>
      <c r="HP512" s="100"/>
      <c r="HQ512" s="100"/>
      <c r="HR512" s="100"/>
      <c r="HS512" s="100"/>
      <c r="HT512" s="100"/>
      <c r="HU512" s="100"/>
      <c r="HV512" s="100"/>
      <c r="HW512" s="100"/>
      <c r="HX512" s="100"/>
      <c r="HY512" s="100"/>
      <c r="HZ512" s="100"/>
      <c r="IA512" s="100"/>
      <c r="IB512" s="100"/>
      <c r="IC512" s="100"/>
      <c r="ID512" s="100"/>
      <c r="IE512" s="100"/>
      <c r="IF512" s="100"/>
      <c r="IG512" s="100"/>
      <c r="IH512" s="100"/>
      <c r="II512" s="100"/>
      <c r="IJ512" s="100"/>
      <c r="IK512" s="100"/>
      <c r="IL512" s="100"/>
      <c r="IM512" s="100"/>
      <c r="IN512" s="100"/>
      <c r="IO512" s="100"/>
      <c r="IP512" s="100"/>
      <c r="IQ512" s="100"/>
      <c r="IR512" s="100"/>
      <c r="IS512" s="100"/>
      <c r="IT512" s="100"/>
      <c r="IU512" s="100"/>
      <c r="IV512" s="100"/>
      <c r="IW512" s="100"/>
      <c r="IX512" s="100"/>
      <c r="IY512" s="100"/>
      <c r="IZ512" s="100"/>
      <c r="JA512" s="100"/>
      <c r="JB512" s="100"/>
      <c r="JC512" s="100"/>
      <c r="JD512" s="100"/>
      <c r="JE512" s="100"/>
      <c r="JF512" s="100"/>
      <c r="JG512" s="100"/>
      <c r="JH512" s="100"/>
      <c r="JI512" s="100"/>
      <c r="JJ512" s="100"/>
      <c r="JK512" s="100"/>
      <c r="JL512" s="100"/>
      <c r="JM512" s="100"/>
      <c r="JN512" s="100"/>
      <c r="JO512" s="100"/>
      <c r="JP512" s="100"/>
      <c r="JQ512" s="100"/>
      <c r="JR512" s="100"/>
      <c r="JS512" s="100"/>
      <c r="JT512" s="100"/>
      <c r="JU512" s="100"/>
      <c r="JV512" s="100"/>
      <c r="JW512" s="100"/>
      <c r="JX512" s="100"/>
      <c r="JY512" s="100"/>
      <c r="JZ512" s="100"/>
      <c r="KA512" s="100"/>
      <c r="KB512" s="100"/>
      <c r="KC512" s="100"/>
      <c r="KD512" s="100"/>
      <c r="KE512" s="100"/>
      <c r="KF512" s="100"/>
      <c r="KG512" s="100"/>
      <c r="KH512" s="100"/>
      <c r="KI512" s="100"/>
      <c r="KJ512" s="100"/>
      <c r="KK512" s="100"/>
      <c r="KL512" s="100"/>
      <c r="KM512" s="100"/>
      <c r="KN512" s="100"/>
      <c r="KO512" s="100"/>
      <c r="KP512" s="100"/>
      <c r="KQ512" s="100"/>
      <c r="KR512" s="100"/>
      <c r="KS512" s="100"/>
      <c r="KT512" s="100"/>
      <c r="KU512" s="100"/>
      <c r="KV512" s="100"/>
      <c r="KW512" s="100"/>
      <c r="KX512" s="100"/>
      <c r="KY512" s="100"/>
      <c r="KZ512" s="100"/>
      <c r="LA512" s="100"/>
      <c r="LB512" s="100"/>
      <c r="LC512" s="100"/>
      <c r="LD512" s="100"/>
      <c r="LE512" s="100"/>
      <c r="LF512" s="100"/>
      <c r="LG512" s="100"/>
      <c r="LH512" s="100"/>
      <c r="LI512" s="100"/>
      <c r="LJ512" s="100"/>
      <c r="LK512" s="100"/>
      <c r="LL512" s="100"/>
      <c r="LM512" s="100"/>
      <c r="LN512" s="100"/>
      <c r="LO512" s="100"/>
      <c r="LP512" s="100"/>
      <c r="LQ512" s="100"/>
      <c r="LR512" s="100"/>
      <c r="LS512" s="100"/>
      <c r="LT512" s="100"/>
      <c r="LU512" s="100"/>
      <c r="LV512" s="100"/>
      <c r="LW512" s="100"/>
      <c r="LX512" s="100"/>
      <c r="LY512" s="100"/>
      <c r="LZ512" s="100"/>
      <c r="MA512" s="100"/>
      <c r="MB512" s="100"/>
      <c r="MC512" s="100"/>
      <c r="MD512" s="100"/>
      <c r="ME512" s="100"/>
      <c r="MF512" s="100"/>
      <c r="MG512" s="100"/>
      <c r="MH512" s="100"/>
      <c r="MI512" s="100"/>
      <c r="MJ512" s="100"/>
      <c r="MK512" s="100"/>
      <c r="ML512" s="100"/>
      <c r="MM512" s="100"/>
      <c r="MN512" s="100"/>
      <c r="MO512" s="100"/>
      <c r="MP512" s="100"/>
      <c r="MQ512" s="100"/>
      <c r="MR512" s="100"/>
      <c r="MS512" s="100"/>
      <c r="MT512" s="100"/>
      <c r="MU512" s="100"/>
      <c r="MV512" s="100"/>
      <c r="MW512" s="100"/>
      <c r="MX512" s="100"/>
      <c r="MY512" s="100"/>
      <c r="MZ512" s="100"/>
      <c r="NA512" s="100"/>
      <c r="NB512" s="100"/>
      <c r="NC512" s="100"/>
      <c r="ND512" s="100"/>
      <c r="NE512" s="100"/>
      <c r="NF512" s="100"/>
      <c r="NG512" s="100"/>
      <c r="NH512" s="100"/>
      <c r="NI512" s="100"/>
      <c r="NJ512" s="100"/>
      <c r="NK512" s="100"/>
      <c r="NL512" s="100"/>
      <c r="NM512" s="100"/>
      <c r="NN512" s="100"/>
      <c r="NO512" s="100"/>
      <c r="NP512" s="100"/>
      <c r="NQ512" s="100"/>
      <c r="NR512" s="100"/>
      <c r="NS512" s="100"/>
      <c r="NT512" s="100"/>
      <c r="NU512" s="100"/>
      <c r="NV512" s="100"/>
      <c r="NW512" s="100"/>
      <c r="NX512" s="100"/>
      <c r="NY512" s="100"/>
      <c r="NZ512" s="100"/>
      <c r="OA512" s="100"/>
      <c r="OB512" s="100"/>
      <c r="OC512" s="100"/>
      <c r="OD512" s="100"/>
      <c r="OE512" s="100"/>
      <c r="OF512" s="100"/>
      <c r="OG512" s="100"/>
      <c r="OH512" s="100"/>
      <c r="OI512" s="100"/>
      <c r="OJ512" s="100"/>
      <c r="OK512" s="100"/>
      <c r="OL512" s="100"/>
      <c r="OM512" s="100"/>
      <c r="ON512" s="100"/>
      <c r="OO512" s="100"/>
      <c r="OP512" s="100"/>
      <c r="OQ512" s="100"/>
      <c r="OR512" s="100"/>
      <c r="OS512" s="100"/>
      <c r="OT512" s="100"/>
      <c r="OU512" s="100"/>
      <c r="OV512" s="100"/>
      <c r="OW512" s="100"/>
      <c r="OX512" s="100"/>
      <c r="OY512" s="100"/>
      <c r="OZ512" s="100"/>
      <c r="PA512" s="100"/>
      <c r="PB512" s="100"/>
      <c r="PC512" s="100"/>
      <c r="PD512" s="100"/>
      <c r="PE512" s="100"/>
      <c r="PF512" s="100"/>
      <c r="PG512" s="100"/>
      <c r="PH512" s="100"/>
      <c r="PI512" s="100"/>
      <c r="PJ512" s="100"/>
      <c r="PK512" s="100"/>
      <c r="PL512" s="100"/>
      <c r="PM512" s="100"/>
      <c r="PN512" s="100"/>
      <c r="PO512" s="100"/>
      <c r="PP512" s="100"/>
      <c r="PQ512" s="100"/>
      <c r="PR512" s="100"/>
      <c r="PS512" s="100"/>
      <c r="PT512" s="100"/>
      <c r="PU512" s="100"/>
      <c r="PV512" s="100"/>
      <c r="PW512" s="100"/>
      <c r="PX512" s="100"/>
      <c r="PY512" s="100"/>
      <c r="PZ512" s="100"/>
      <c r="QA512" s="100"/>
      <c r="QB512" s="100"/>
      <c r="QC512" s="100"/>
      <c r="QD512" s="100"/>
      <c r="QE512" s="100"/>
      <c r="QF512" s="100"/>
      <c r="QG512" s="100"/>
      <c r="QH512" s="100"/>
      <c r="QI512" s="100"/>
      <c r="QJ512" s="100"/>
      <c r="QK512" s="100"/>
      <c r="QL512" s="100"/>
      <c r="QM512" s="100"/>
      <c r="QN512" s="100"/>
      <c r="QO512" s="100"/>
      <c r="QP512" s="100"/>
      <c r="QQ512" s="100"/>
      <c r="QR512" s="100"/>
      <c r="QS512" s="100"/>
      <c r="QT512" s="100"/>
      <c r="QU512" s="100"/>
      <c r="QV512" s="100"/>
      <c r="QW512" s="100"/>
      <c r="QX512" s="100"/>
      <c r="QY512" s="100"/>
      <c r="QZ512" s="100"/>
      <c r="RA512" s="100"/>
      <c r="RB512" s="100"/>
      <c r="RC512" s="100"/>
      <c r="RD512" s="100"/>
      <c r="RE512" s="100"/>
      <c r="RF512" s="100"/>
      <c r="RG512" s="100"/>
      <c r="RH512" s="100"/>
      <c r="RI512" s="100"/>
      <c r="RJ512" s="100"/>
      <c r="RK512" s="100"/>
      <c r="RL512" s="100"/>
      <c r="RM512" s="100"/>
      <c r="RN512" s="100"/>
      <c r="RO512" s="100"/>
      <c r="RP512" s="100"/>
      <c r="RQ512" s="100"/>
      <c r="RR512" s="100"/>
      <c r="RS512" s="100"/>
      <c r="RT512" s="100"/>
      <c r="RU512" s="100"/>
      <c r="RV512" s="100"/>
      <c r="RW512" s="100"/>
      <c r="RX512" s="100"/>
      <c r="RY512" s="100"/>
      <c r="RZ512" s="100"/>
      <c r="SA512" s="100"/>
      <c r="SB512" s="100"/>
      <c r="SC512" s="100"/>
      <c r="SD512" s="100"/>
      <c r="SE512" s="100"/>
      <c r="SF512" s="100"/>
      <c r="SG512" s="100"/>
      <c r="SH512" s="100"/>
      <c r="SI512" s="100"/>
      <c r="SJ512" s="100"/>
      <c r="SK512" s="100"/>
      <c r="SL512" s="100"/>
      <c r="SM512" s="100"/>
      <c r="SN512" s="100"/>
      <c r="SO512" s="100"/>
      <c r="SP512" s="100"/>
      <c r="SQ512" s="100"/>
      <c r="SR512" s="100"/>
      <c r="SS512" s="100"/>
      <c r="ST512" s="100"/>
      <c r="SU512" s="100"/>
      <c r="SV512" s="100"/>
      <c r="SW512" s="100"/>
      <c r="SX512" s="100"/>
      <c r="SY512" s="100"/>
      <c r="SZ512" s="100"/>
      <c r="TA512" s="100"/>
      <c r="TB512" s="100"/>
      <c r="TC512" s="100"/>
      <c r="TD512" s="100"/>
      <c r="TE512" s="100"/>
      <c r="TF512" s="100"/>
      <c r="TG512" s="100"/>
      <c r="TH512" s="100"/>
      <c r="TI512" s="100"/>
      <c r="TJ512" s="100"/>
      <c r="TK512" s="100"/>
      <c r="TL512" s="100"/>
      <c r="TM512" s="100"/>
      <c r="TN512" s="100"/>
      <c r="TO512" s="100"/>
      <c r="TP512" s="100"/>
      <c r="TQ512" s="100"/>
      <c r="TR512" s="100"/>
      <c r="TS512" s="100"/>
      <c r="TT512" s="100"/>
      <c r="TU512" s="100"/>
      <c r="TV512" s="100"/>
      <c r="TW512" s="100"/>
      <c r="TX512" s="100"/>
      <c r="TY512" s="100"/>
      <c r="TZ512" s="100"/>
      <c r="UA512" s="100"/>
      <c r="UB512" s="100"/>
      <c r="UC512" s="100"/>
      <c r="UD512" s="100"/>
      <c r="UE512" s="100"/>
      <c r="UF512" s="100"/>
      <c r="UG512" s="100"/>
      <c r="UH512" s="100"/>
      <c r="UI512" s="100"/>
      <c r="UJ512" s="100"/>
      <c r="UK512" s="100"/>
      <c r="UL512" s="100"/>
      <c r="UM512" s="100"/>
      <c r="UN512" s="100"/>
      <c r="UO512" s="100"/>
      <c r="UP512" s="100"/>
      <c r="UQ512" s="100"/>
      <c r="UR512" s="100"/>
      <c r="US512" s="100"/>
      <c r="UT512" s="100"/>
      <c r="UU512" s="100"/>
      <c r="UV512" s="100"/>
      <c r="UW512" s="100"/>
      <c r="UX512" s="100"/>
      <c r="UY512" s="100"/>
      <c r="UZ512" s="100"/>
      <c r="VA512" s="100"/>
      <c r="VB512" s="100"/>
      <c r="VC512" s="100"/>
      <c r="VD512" s="100"/>
      <c r="VE512" s="100"/>
      <c r="VF512" s="100"/>
      <c r="VG512" s="100"/>
      <c r="VH512" s="100"/>
      <c r="VI512" s="100"/>
      <c r="VJ512" s="100"/>
      <c r="VK512" s="100"/>
      <c r="VL512" s="100"/>
      <c r="VM512" s="100"/>
      <c r="VN512" s="100"/>
      <c r="VO512" s="100"/>
      <c r="VP512" s="100"/>
      <c r="VQ512" s="100"/>
      <c r="VR512" s="100"/>
      <c r="VS512" s="100"/>
      <c r="VT512" s="100"/>
      <c r="VU512" s="100"/>
      <c r="VV512" s="100"/>
      <c r="VW512" s="100"/>
      <c r="VX512" s="100"/>
      <c r="VY512" s="100"/>
      <c r="VZ512" s="100"/>
      <c r="WA512" s="100"/>
      <c r="WB512" s="100"/>
      <c r="WC512" s="100"/>
      <c r="WD512" s="100"/>
      <c r="WE512" s="100"/>
      <c r="WF512" s="100"/>
      <c r="WG512" s="100"/>
      <c r="WH512" s="100"/>
      <c r="WI512" s="100"/>
      <c r="WJ512" s="100"/>
      <c r="WK512" s="100"/>
      <c r="WL512" s="100"/>
      <c r="WM512" s="100"/>
      <c r="WN512" s="100"/>
      <c r="WO512" s="100"/>
      <c r="WP512" s="100"/>
      <c r="WQ512" s="100"/>
      <c r="WR512" s="100"/>
      <c r="WS512" s="100"/>
      <c r="WT512" s="100"/>
      <c r="WU512" s="100"/>
      <c r="WV512" s="100"/>
      <c r="WW512" s="100"/>
      <c r="WX512" s="100"/>
      <c r="WY512" s="100"/>
      <c r="WZ512" s="100"/>
      <c r="XA512" s="100"/>
      <c r="XB512" s="100"/>
      <c r="XC512" s="100"/>
      <c r="XD512" s="100"/>
      <c r="XE512" s="100"/>
      <c r="XF512" s="100"/>
      <c r="XG512" s="100"/>
      <c r="XH512" s="100"/>
      <c r="XI512" s="100"/>
      <c r="XJ512" s="100"/>
      <c r="XK512" s="100"/>
      <c r="XL512" s="100"/>
      <c r="XM512" s="100"/>
      <c r="XN512" s="100"/>
      <c r="XO512" s="100"/>
      <c r="XP512" s="100"/>
      <c r="XQ512" s="100"/>
      <c r="XR512" s="100"/>
      <c r="XS512" s="100"/>
      <c r="XT512" s="100"/>
      <c r="XU512" s="100"/>
      <c r="XV512" s="100"/>
      <c r="XW512" s="100"/>
      <c r="XX512" s="100"/>
      <c r="XY512" s="100"/>
      <c r="XZ512" s="100"/>
      <c r="YA512" s="100"/>
      <c r="YB512" s="100"/>
      <c r="YC512" s="100"/>
      <c r="YD512" s="100"/>
      <c r="YE512" s="100"/>
      <c r="YF512" s="100"/>
      <c r="YG512" s="100"/>
      <c r="YH512" s="100"/>
      <c r="YI512" s="100"/>
      <c r="YJ512" s="100"/>
      <c r="YK512" s="100"/>
      <c r="YL512" s="100"/>
      <c r="YM512" s="100"/>
      <c r="YN512" s="100"/>
      <c r="YO512" s="100"/>
      <c r="YP512" s="100"/>
      <c r="YQ512" s="100"/>
      <c r="YR512" s="100"/>
      <c r="YS512" s="100"/>
      <c r="YT512" s="100"/>
      <c r="YU512" s="100"/>
      <c r="YV512" s="100"/>
      <c r="YW512" s="100"/>
      <c r="YX512" s="100"/>
      <c r="YY512" s="100"/>
      <c r="YZ512" s="100"/>
      <c r="ZA512" s="100"/>
      <c r="ZB512" s="100"/>
      <c r="ZC512" s="100"/>
      <c r="ZD512" s="100"/>
      <c r="ZE512" s="100"/>
      <c r="ZF512" s="100"/>
      <c r="ZG512" s="100"/>
      <c r="ZH512" s="100"/>
      <c r="ZI512" s="100"/>
      <c r="ZJ512" s="100"/>
      <c r="ZK512" s="100"/>
      <c r="ZL512" s="100"/>
      <c r="ZM512" s="100"/>
      <c r="ZN512" s="100"/>
      <c r="ZO512" s="100"/>
      <c r="ZP512" s="100"/>
      <c r="ZQ512" s="100"/>
      <c r="ZR512" s="100"/>
      <c r="ZS512" s="100"/>
      <c r="ZT512" s="100"/>
      <c r="ZU512" s="100"/>
      <c r="ZV512" s="100"/>
      <c r="ZW512" s="100"/>
      <c r="ZX512" s="100"/>
      <c r="ZY512" s="100"/>
      <c r="ZZ512" s="100"/>
      <c r="AAA512" s="100"/>
      <c r="AAB512" s="100"/>
      <c r="AAC512" s="100"/>
      <c r="AAD512" s="100"/>
      <c r="AAE512" s="100"/>
      <c r="AAF512" s="100"/>
      <c r="AAG512" s="100"/>
      <c r="AAH512" s="100"/>
      <c r="AAI512" s="100"/>
      <c r="AAJ512" s="100"/>
      <c r="AAK512" s="100"/>
      <c r="AAL512" s="100"/>
      <c r="AAM512" s="100"/>
      <c r="AAN512" s="100"/>
      <c r="AAO512" s="100"/>
      <c r="AAP512" s="100"/>
      <c r="AAQ512" s="100"/>
      <c r="AAR512" s="100"/>
      <c r="AAS512" s="100"/>
      <c r="AAT512" s="100"/>
      <c r="AAU512" s="100"/>
      <c r="AAV512" s="100"/>
      <c r="AAW512" s="100"/>
      <c r="AAX512" s="100"/>
      <c r="AAY512" s="100"/>
      <c r="AAZ512" s="100"/>
      <c r="ABA512" s="100"/>
      <c r="ABB512" s="100"/>
      <c r="ABC512" s="100"/>
      <c r="ABD512" s="100"/>
      <c r="ABE512" s="100"/>
      <c r="ABF512" s="100"/>
      <c r="ABG512" s="100"/>
      <c r="ABH512" s="100"/>
      <c r="ABI512" s="100"/>
      <c r="ABJ512" s="100"/>
      <c r="ABK512" s="100"/>
      <c r="ABL512" s="100"/>
      <c r="ABM512" s="100"/>
      <c r="ABN512" s="100"/>
      <c r="ABO512" s="100"/>
      <c r="ABP512" s="100"/>
      <c r="ABQ512" s="100"/>
      <c r="ABR512" s="100"/>
      <c r="ABS512" s="100"/>
      <c r="ABT512" s="100"/>
      <c r="ABU512" s="100"/>
      <c r="ABV512" s="100"/>
      <c r="ABW512" s="100"/>
      <c r="ABX512" s="100"/>
      <c r="ABY512" s="100"/>
      <c r="ABZ512" s="100"/>
      <c r="ACA512" s="100"/>
      <c r="ACB512" s="100"/>
      <c r="ACC512" s="100"/>
      <c r="ACD512" s="100"/>
      <c r="ACE512" s="100"/>
      <c r="ACF512" s="100"/>
      <c r="ACG512" s="100"/>
      <c r="ACH512" s="100"/>
      <c r="ACI512" s="100"/>
      <c r="ACJ512" s="100"/>
      <c r="ACK512" s="100"/>
      <c r="ACL512" s="100"/>
      <c r="ACM512" s="100"/>
      <c r="ACN512" s="100"/>
      <c r="ACO512" s="100"/>
      <c r="ACP512" s="100"/>
      <c r="ACQ512" s="100"/>
      <c r="ACR512" s="100"/>
      <c r="ACS512" s="100"/>
      <c r="ACT512" s="100"/>
      <c r="ACU512" s="100"/>
      <c r="ACV512" s="100"/>
      <c r="ACW512" s="100"/>
      <c r="ACX512" s="100"/>
      <c r="ACY512" s="100"/>
      <c r="ACZ512" s="100"/>
      <c r="ADA512" s="100"/>
      <c r="ADB512" s="100"/>
      <c r="ADC512" s="100"/>
      <c r="ADD512" s="100"/>
      <c r="ADE512" s="100"/>
      <c r="ADF512" s="100"/>
      <c r="ADG512" s="100"/>
      <c r="ADH512" s="100"/>
      <c r="ADI512" s="100"/>
      <c r="ADJ512" s="100"/>
      <c r="ADK512" s="100"/>
      <c r="ADL512" s="100"/>
      <c r="ADM512" s="100"/>
      <c r="ADN512" s="100"/>
      <c r="ADO512" s="100"/>
      <c r="ADP512" s="100"/>
      <c r="ADQ512" s="100"/>
      <c r="ADR512" s="100"/>
      <c r="ADS512" s="100"/>
      <c r="ADT512" s="100"/>
      <c r="ADU512" s="100"/>
      <c r="ADV512" s="100"/>
      <c r="ADW512" s="100"/>
      <c r="ADX512" s="100"/>
      <c r="ADY512" s="100"/>
      <c r="ADZ512" s="100"/>
      <c r="AEA512" s="100"/>
      <c r="AEB512" s="100"/>
      <c r="AEC512" s="100"/>
      <c r="AED512" s="100"/>
      <c r="AEE512" s="100"/>
      <c r="AEF512" s="100"/>
      <c r="AEG512" s="100"/>
      <c r="AEH512" s="100"/>
      <c r="AEI512" s="100"/>
      <c r="AEJ512" s="100"/>
      <c r="AEK512" s="100"/>
      <c r="AEL512" s="100"/>
      <c r="AEM512" s="100"/>
      <c r="AEN512" s="100"/>
      <c r="AEO512" s="100"/>
      <c r="AEP512" s="100"/>
      <c r="AEQ512" s="100"/>
      <c r="AER512" s="100"/>
      <c r="AES512" s="100"/>
      <c r="AET512" s="100"/>
      <c r="AEU512" s="100"/>
      <c r="AEV512" s="100"/>
      <c r="AEW512" s="100"/>
      <c r="AEX512" s="100"/>
      <c r="AEY512" s="100"/>
      <c r="AEZ512" s="100"/>
      <c r="AFA512" s="100"/>
      <c r="AFB512" s="100"/>
      <c r="AFC512" s="100"/>
      <c r="AFD512" s="100"/>
      <c r="AFE512" s="100"/>
      <c r="AFF512" s="100"/>
      <c r="AFG512" s="100"/>
      <c r="AFH512" s="100"/>
      <c r="AFI512" s="100"/>
      <c r="AFJ512" s="100"/>
      <c r="AFK512" s="100"/>
      <c r="AFL512" s="100"/>
      <c r="AFM512" s="100"/>
      <c r="AFN512" s="100"/>
      <c r="AFO512" s="100"/>
      <c r="AFP512" s="100"/>
      <c r="AFQ512" s="100"/>
      <c r="AFR512" s="100"/>
      <c r="AFS512" s="100"/>
      <c r="AFT512" s="100"/>
      <c r="AFU512" s="100"/>
      <c r="AFV512" s="100"/>
      <c r="AFW512" s="100"/>
      <c r="AFX512" s="100"/>
      <c r="AFY512" s="100"/>
      <c r="AFZ512" s="100"/>
      <c r="AGA512" s="100"/>
      <c r="AGB512" s="100"/>
      <c r="AGC512" s="100"/>
      <c r="AGD512" s="100"/>
      <c r="AGE512" s="100"/>
      <c r="AGF512" s="100"/>
      <c r="AGG512" s="100"/>
      <c r="AGH512" s="100"/>
      <c r="AGI512" s="100"/>
      <c r="AGJ512" s="100"/>
      <c r="AGK512" s="100"/>
      <c r="AGL512" s="100"/>
      <c r="AGM512" s="100"/>
      <c r="AGN512" s="100"/>
      <c r="AGO512" s="100"/>
      <c r="AGP512" s="100"/>
      <c r="AGQ512" s="100"/>
      <c r="AGR512" s="100"/>
      <c r="AGS512" s="100"/>
      <c r="AGT512" s="100"/>
      <c r="AGU512" s="100"/>
      <c r="AGV512" s="100"/>
      <c r="AGW512" s="100"/>
      <c r="AGX512" s="100"/>
      <c r="AGY512" s="100"/>
      <c r="AGZ512" s="100"/>
      <c r="AHA512" s="100"/>
      <c r="AHB512" s="100"/>
      <c r="AHC512" s="100"/>
      <c r="AHD512" s="100"/>
      <c r="AHE512" s="100"/>
      <c r="AHF512" s="100"/>
      <c r="AHG512" s="100"/>
      <c r="AHH512" s="100"/>
      <c r="AHI512" s="100"/>
      <c r="AHJ512" s="100"/>
      <c r="AHK512" s="100"/>
      <c r="AHL512" s="100"/>
      <c r="AHM512" s="100"/>
      <c r="AHN512" s="100"/>
      <c r="AHO512" s="100"/>
      <c r="AHP512" s="100"/>
      <c r="AHQ512" s="100"/>
      <c r="AHR512" s="100"/>
      <c r="AHS512" s="100"/>
      <c r="AHT512" s="100"/>
      <c r="AHU512" s="100"/>
      <c r="AHV512" s="100"/>
      <c r="AHW512" s="100"/>
      <c r="AHX512" s="100"/>
      <c r="AHY512" s="100"/>
      <c r="AHZ512" s="100"/>
      <c r="AIA512" s="100"/>
      <c r="AIB512" s="100"/>
      <c r="AIC512" s="100"/>
      <c r="AID512" s="100"/>
      <c r="AIE512" s="100"/>
      <c r="AIF512" s="100"/>
      <c r="AIG512" s="100"/>
      <c r="AIH512" s="100"/>
      <c r="AII512" s="100"/>
      <c r="AIJ512" s="100"/>
      <c r="AIK512" s="100"/>
      <c r="AIL512" s="100"/>
      <c r="AIM512" s="100"/>
      <c r="AIN512" s="100"/>
      <c r="AIO512" s="100"/>
      <c r="AIP512" s="100"/>
      <c r="AIQ512" s="100"/>
      <c r="AIR512" s="100"/>
      <c r="AIS512" s="100"/>
      <c r="AIT512" s="100"/>
      <c r="AIU512" s="100"/>
      <c r="AIV512" s="100"/>
      <c r="AIW512" s="100"/>
      <c r="AIX512" s="100"/>
      <c r="AIY512" s="100"/>
      <c r="AIZ512" s="100"/>
      <c r="AJA512" s="100"/>
      <c r="AJB512" s="100"/>
      <c r="AJC512" s="100"/>
      <c r="AJD512" s="100"/>
      <c r="AJE512" s="100"/>
      <c r="AJF512" s="100"/>
      <c r="AJG512" s="100"/>
      <c r="AJH512" s="100"/>
      <c r="AJI512" s="100"/>
      <c r="AJJ512" s="100"/>
      <c r="AJK512" s="100"/>
      <c r="AJL512" s="100"/>
      <c r="AJM512" s="100"/>
      <c r="AJN512" s="100"/>
      <c r="AJO512" s="100"/>
      <c r="AJP512" s="100"/>
      <c r="AJQ512" s="100"/>
      <c r="AJR512" s="100"/>
      <c r="AJS512" s="100"/>
      <c r="AJT512" s="100"/>
      <c r="AJU512" s="100"/>
      <c r="AJV512" s="100"/>
      <c r="AJW512" s="100"/>
      <c r="AJX512" s="100"/>
      <c r="AJY512" s="100"/>
      <c r="AJZ512" s="100"/>
      <c r="AKA512" s="100"/>
      <c r="AKB512" s="100"/>
      <c r="AKC512" s="100"/>
      <c r="AKD512" s="100"/>
      <c r="AKE512" s="100"/>
      <c r="AKF512" s="100"/>
      <c r="AKG512" s="100"/>
      <c r="AKH512" s="100"/>
      <c r="AKI512" s="100"/>
      <c r="AKJ512" s="100"/>
      <c r="AKK512" s="100"/>
      <c r="AKL512" s="100"/>
      <c r="AKM512" s="100"/>
      <c r="AKN512" s="100"/>
      <c r="AKO512" s="100"/>
      <c r="AKP512" s="100"/>
      <c r="AKQ512" s="100"/>
      <c r="AKR512" s="100"/>
      <c r="AKS512" s="100"/>
      <c r="AKT512" s="100"/>
      <c r="AKU512" s="100"/>
      <c r="AKV512" s="100"/>
      <c r="AKW512" s="100"/>
      <c r="AKX512" s="100"/>
      <c r="AKY512" s="100"/>
      <c r="AKZ512" s="100"/>
      <c r="ALA512" s="100"/>
      <c r="ALB512" s="100"/>
      <c r="ALC512" s="100"/>
      <c r="ALD512" s="100"/>
      <c r="ALE512" s="100"/>
      <c r="ALF512" s="100"/>
      <c r="ALG512" s="100"/>
      <c r="ALH512" s="100"/>
      <c r="ALI512" s="100"/>
      <c r="ALJ512" s="100"/>
      <c r="ALK512" s="100"/>
      <c r="ALL512" s="100"/>
      <c r="ALM512" s="100"/>
      <c r="ALN512" s="100"/>
      <c r="ALO512" s="100"/>
      <c r="ALP512" s="100"/>
      <c r="ALQ512" s="100"/>
      <c r="ALR512" s="100"/>
      <c r="ALS512" s="100"/>
      <c r="ALT512" s="100"/>
      <c r="ALU512" s="100"/>
      <c r="ALV512" s="100"/>
      <c r="ALW512" s="100"/>
      <c r="ALX512" s="100"/>
      <c r="ALY512" s="100"/>
      <c r="ALZ512" s="100"/>
      <c r="AMA512" s="100"/>
      <c r="AMB512" s="100"/>
      <c r="AMC512" s="100"/>
      <c r="AMD512" s="100"/>
      <c r="AME512" s="100"/>
      <c r="AMF512" s="100"/>
      <c r="AMG512" s="100"/>
      <c r="AMH512" s="100"/>
      <c r="AMI512" s="100"/>
      <c r="AMJ512" s="100"/>
      <c r="AMK512" s="100"/>
      <c r="AML512" s="100"/>
      <c r="AMM512" s="100"/>
    </row>
    <row r="513" spans="3:1027" customFormat="1">
      <c r="C513" s="94"/>
      <c r="D513" s="15">
        <v>15</v>
      </c>
      <c r="E513" s="95"/>
      <c r="F513" s="96"/>
      <c r="G513" s="95"/>
      <c r="H513" s="95"/>
      <c r="I513" s="96"/>
      <c r="J513" s="96"/>
      <c r="K513" s="97"/>
      <c r="L513" s="97"/>
      <c r="M513" s="98" t="s">
        <v>234</v>
      </c>
      <c r="N513" s="101">
        <f>K510*Q513</f>
        <v>2880000</v>
      </c>
      <c r="O513" s="101">
        <f>K510*R513</f>
        <v>78259.199999999997</v>
      </c>
      <c r="P513" s="101">
        <f t="shared" si="45"/>
        <v>2958259.2</v>
      </c>
      <c r="Q513" s="91">
        <v>1500</v>
      </c>
      <c r="R513" s="91">
        <v>40.76</v>
      </c>
      <c r="S513" s="99">
        <v>2018</v>
      </c>
      <c r="T513" s="99"/>
      <c r="U513" s="14" t="s">
        <v>41</v>
      </c>
      <c r="V513" s="14" t="s">
        <v>270</v>
      </c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  <c r="AJ513" s="100"/>
      <c r="AK513" s="100"/>
      <c r="AL513" s="100"/>
      <c r="AM513" s="100"/>
      <c r="AN513" s="100"/>
      <c r="AO513" s="100"/>
      <c r="AP513" s="100"/>
      <c r="AQ513" s="100"/>
      <c r="AR513" s="100"/>
      <c r="AS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00"/>
      <c r="BD513" s="100"/>
      <c r="BE513" s="100"/>
      <c r="BF513" s="100"/>
      <c r="BG513" s="100"/>
      <c r="BH513" s="100"/>
      <c r="BI513" s="100"/>
      <c r="BJ513" s="100"/>
      <c r="BK513" s="100"/>
      <c r="BL513" s="100"/>
      <c r="BM513" s="100"/>
      <c r="BN513" s="100"/>
      <c r="BO513" s="100"/>
      <c r="BP513" s="100"/>
      <c r="BQ513" s="100"/>
      <c r="BR513" s="100"/>
      <c r="BS513" s="100"/>
      <c r="BT513" s="100"/>
      <c r="BU513" s="100"/>
      <c r="BV513" s="100"/>
      <c r="BW513" s="100"/>
      <c r="BX513" s="100"/>
      <c r="BY513" s="100"/>
      <c r="BZ513" s="100"/>
      <c r="CA513" s="100"/>
      <c r="CB513" s="100"/>
      <c r="CC513" s="100"/>
      <c r="CD513" s="100"/>
      <c r="CE513" s="100"/>
      <c r="CF513" s="100"/>
      <c r="CG513" s="100"/>
      <c r="CH513" s="100"/>
      <c r="CI513" s="100"/>
      <c r="CJ513" s="100"/>
      <c r="CK513" s="100"/>
      <c r="CL513" s="100"/>
      <c r="CM513" s="100"/>
      <c r="CN513" s="100"/>
      <c r="CO513" s="100"/>
      <c r="CP513" s="100"/>
      <c r="CQ513" s="100"/>
      <c r="CR513" s="100"/>
      <c r="CS513" s="100"/>
      <c r="CT513" s="100"/>
      <c r="CU513" s="100"/>
      <c r="CV513" s="100"/>
      <c r="CW513" s="100"/>
      <c r="CX513" s="100"/>
      <c r="CY513" s="100"/>
      <c r="CZ513" s="100"/>
      <c r="DA513" s="100"/>
      <c r="DB513" s="100"/>
      <c r="DC513" s="100"/>
      <c r="DD513" s="100"/>
      <c r="DE513" s="100"/>
      <c r="DF513" s="100"/>
      <c r="DG513" s="100"/>
      <c r="DH513" s="100"/>
      <c r="DI513" s="100"/>
      <c r="DJ513" s="100"/>
      <c r="DK513" s="100"/>
      <c r="DL513" s="100"/>
      <c r="DM513" s="100"/>
      <c r="DN513" s="100"/>
      <c r="DO513" s="100"/>
      <c r="DP513" s="100"/>
      <c r="DQ513" s="100"/>
      <c r="DR513" s="100"/>
      <c r="DS513" s="100"/>
      <c r="DT513" s="100"/>
      <c r="DU513" s="100"/>
      <c r="DV513" s="100"/>
      <c r="DW513" s="100"/>
      <c r="DX513" s="100"/>
      <c r="DY513" s="100"/>
      <c r="DZ513" s="100"/>
      <c r="EA513" s="100"/>
      <c r="EB513" s="100"/>
      <c r="EC513" s="100"/>
      <c r="ED513" s="100"/>
      <c r="EE513" s="100"/>
      <c r="EF513" s="100"/>
      <c r="EG513" s="100"/>
      <c r="EH513" s="100"/>
      <c r="EI513" s="100"/>
      <c r="EJ513" s="100"/>
      <c r="EK513" s="100"/>
      <c r="EL513" s="100"/>
      <c r="EM513" s="100"/>
      <c r="EN513" s="100"/>
      <c r="EO513" s="100"/>
      <c r="EP513" s="100"/>
      <c r="EQ513" s="100"/>
      <c r="ER513" s="100"/>
      <c r="ES513" s="100"/>
      <c r="ET513" s="100"/>
      <c r="EU513" s="100"/>
      <c r="EV513" s="100"/>
      <c r="EW513" s="100"/>
      <c r="EX513" s="100"/>
      <c r="EY513" s="100"/>
      <c r="EZ513" s="100"/>
      <c r="FA513" s="100"/>
      <c r="FB513" s="100"/>
      <c r="FC513" s="100"/>
      <c r="FD513" s="100"/>
      <c r="FE513" s="100"/>
      <c r="FF513" s="100"/>
      <c r="FG513" s="100"/>
      <c r="FH513" s="100"/>
      <c r="FI513" s="100"/>
      <c r="FJ513" s="100"/>
      <c r="FK513" s="100"/>
      <c r="FL513" s="100"/>
      <c r="FM513" s="100"/>
      <c r="FN513" s="100"/>
      <c r="FO513" s="100"/>
      <c r="FP513" s="100"/>
      <c r="FQ513" s="100"/>
      <c r="FR513" s="100"/>
      <c r="FS513" s="100"/>
      <c r="FT513" s="100"/>
      <c r="FU513" s="100"/>
      <c r="FV513" s="100"/>
      <c r="FW513" s="100"/>
      <c r="FX513" s="100"/>
      <c r="FY513" s="100"/>
      <c r="FZ513" s="100"/>
      <c r="GA513" s="100"/>
      <c r="GB513" s="100"/>
      <c r="GC513" s="100"/>
      <c r="GD513" s="100"/>
      <c r="GE513" s="100"/>
      <c r="GF513" s="100"/>
      <c r="GG513" s="100"/>
      <c r="GH513" s="100"/>
      <c r="GI513" s="100"/>
      <c r="GJ513" s="100"/>
      <c r="GK513" s="100"/>
      <c r="GL513" s="100"/>
      <c r="GM513" s="100"/>
      <c r="GN513" s="100"/>
      <c r="GO513" s="100"/>
      <c r="GP513" s="100"/>
      <c r="GQ513" s="100"/>
      <c r="GR513" s="100"/>
      <c r="GS513" s="100"/>
      <c r="GT513" s="100"/>
      <c r="GU513" s="100"/>
      <c r="GV513" s="100"/>
      <c r="GW513" s="100"/>
      <c r="GX513" s="100"/>
      <c r="GY513" s="100"/>
      <c r="GZ513" s="100"/>
      <c r="HA513" s="100"/>
      <c r="HB513" s="100"/>
      <c r="HC513" s="100"/>
      <c r="HD513" s="100"/>
      <c r="HE513" s="100"/>
      <c r="HF513" s="100"/>
      <c r="HG513" s="100"/>
      <c r="HH513" s="100"/>
      <c r="HI513" s="100"/>
      <c r="HJ513" s="100"/>
      <c r="HK513" s="100"/>
      <c r="HL513" s="100"/>
      <c r="HM513" s="100"/>
      <c r="HN513" s="100"/>
      <c r="HO513" s="100"/>
      <c r="HP513" s="100"/>
      <c r="HQ513" s="100"/>
      <c r="HR513" s="100"/>
      <c r="HS513" s="100"/>
      <c r="HT513" s="100"/>
      <c r="HU513" s="100"/>
      <c r="HV513" s="100"/>
      <c r="HW513" s="100"/>
      <c r="HX513" s="100"/>
      <c r="HY513" s="100"/>
      <c r="HZ513" s="100"/>
      <c r="IA513" s="100"/>
      <c r="IB513" s="100"/>
      <c r="IC513" s="100"/>
      <c r="ID513" s="100"/>
      <c r="IE513" s="100"/>
      <c r="IF513" s="100"/>
      <c r="IG513" s="100"/>
      <c r="IH513" s="100"/>
      <c r="II513" s="100"/>
      <c r="IJ513" s="100"/>
      <c r="IK513" s="100"/>
      <c r="IL513" s="100"/>
      <c r="IM513" s="100"/>
      <c r="IN513" s="100"/>
      <c r="IO513" s="100"/>
      <c r="IP513" s="100"/>
      <c r="IQ513" s="100"/>
      <c r="IR513" s="100"/>
      <c r="IS513" s="100"/>
      <c r="IT513" s="100"/>
      <c r="IU513" s="100"/>
      <c r="IV513" s="100"/>
      <c r="IW513" s="100"/>
      <c r="IX513" s="100"/>
      <c r="IY513" s="100"/>
      <c r="IZ513" s="100"/>
      <c r="JA513" s="100"/>
      <c r="JB513" s="100"/>
      <c r="JC513" s="100"/>
      <c r="JD513" s="100"/>
      <c r="JE513" s="100"/>
      <c r="JF513" s="100"/>
      <c r="JG513" s="100"/>
      <c r="JH513" s="100"/>
      <c r="JI513" s="100"/>
      <c r="JJ513" s="100"/>
      <c r="JK513" s="100"/>
      <c r="JL513" s="100"/>
      <c r="JM513" s="100"/>
      <c r="JN513" s="100"/>
      <c r="JO513" s="100"/>
      <c r="JP513" s="100"/>
      <c r="JQ513" s="100"/>
      <c r="JR513" s="100"/>
      <c r="JS513" s="100"/>
      <c r="JT513" s="100"/>
      <c r="JU513" s="100"/>
      <c r="JV513" s="100"/>
      <c r="JW513" s="100"/>
      <c r="JX513" s="100"/>
      <c r="JY513" s="100"/>
      <c r="JZ513" s="100"/>
      <c r="KA513" s="100"/>
      <c r="KB513" s="100"/>
      <c r="KC513" s="100"/>
      <c r="KD513" s="100"/>
      <c r="KE513" s="100"/>
      <c r="KF513" s="100"/>
      <c r="KG513" s="100"/>
      <c r="KH513" s="100"/>
      <c r="KI513" s="100"/>
      <c r="KJ513" s="100"/>
      <c r="KK513" s="100"/>
      <c r="KL513" s="100"/>
      <c r="KM513" s="100"/>
      <c r="KN513" s="100"/>
      <c r="KO513" s="100"/>
      <c r="KP513" s="100"/>
      <c r="KQ513" s="100"/>
      <c r="KR513" s="100"/>
      <c r="KS513" s="100"/>
      <c r="KT513" s="100"/>
      <c r="KU513" s="100"/>
      <c r="KV513" s="100"/>
      <c r="KW513" s="100"/>
      <c r="KX513" s="100"/>
      <c r="KY513" s="100"/>
      <c r="KZ513" s="100"/>
      <c r="LA513" s="100"/>
      <c r="LB513" s="100"/>
      <c r="LC513" s="100"/>
      <c r="LD513" s="100"/>
      <c r="LE513" s="100"/>
      <c r="LF513" s="100"/>
      <c r="LG513" s="100"/>
      <c r="LH513" s="100"/>
      <c r="LI513" s="100"/>
      <c r="LJ513" s="100"/>
      <c r="LK513" s="100"/>
      <c r="LL513" s="100"/>
      <c r="LM513" s="100"/>
      <c r="LN513" s="100"/>
      <c r="LO513" s="100"/>
      <c r="LP513" s="100"/>
      <c r="LQ513" s="100"/>
      <c r="LR513" s="100"/>
      <c r="LS513" s="100"/>
      <c r="LT513" s="100"/>
      <c r="LU513" s="100"/>
      <c r="LV513" s="100"/>
      <c r="LW513" s="100"/>
      <c r="LX513" s="100"/>
      <c r="LY513" s="100"/>
      <c r="LZ513" s="100"/>
      <c r="MA513" s="100"/>
      <c r="MB513" s="100"/>
      <c r="MC513" s="100"/>
      <c r="MD513" s="100"/>
      <c r="ME513" s="100"/>
      <c r="MF513" s="100"/>
      <c r="MG513" s="100"/>
      <c r="MH513" s="100"/>
      <c r="MI513" s="100"/>
      <c r="MJ513" s="100"/>
      <c r="MK513" s="100"/>
      <c r="ML513" s="100"/>
      <c r="MM513" s="100"/>
      <c r="MN513" s="100"/>
      <c r="MO513" s="100"/>
      <c r="MP513" s="100"/>
      <c r="MQ513" s="100"/>
      <c r="MR513" s="100"/>
      <c r="MS513" s="100"/>
      <c r="MT513" s="100"/>
      <c r="MU513" s="100"/>
      <c r="MV513" s="100"/>
      <c r="MW513" s="100"/>
      <c r="MX513" s="100"/>
      <c r="MY513" s="100"/>
      <c r="MZ513" s="100"/>
      <c r="NA513" s="100"/>
      <c r="NB513" s="100"/>
      <c r="NC513" s="100"/>
      <c r="ND513" s="100"/>
      <c r="NE513" s="100"/>
      <c r="NF513" s="100"/>
      <c r="NG513" s="100"/>
      <c r="NH513" s="100"/>
      <c r="NI513" s="100"/>
      <c r="NJ513" s="100"/>
      <c r="NK513" s="100"/>
      <c r="NL513" s="100"/>
      <c r="NM513" s="100"/>
      <c r="NN513" s="100"/>
      <c r="NO513" s="100"/>
      <c r="NP513" s="100"/>
      <c r="NQ513" s="100"/>
      <c r="NR513" s="100"/>
      <c r="NS513" s="100"/>
      <c r="NT513" s="100"/>
      <c r="NU513" s="100"/>
      <c r="NV513" s="100"/>
      <c r="NW513" s="100"/>
      <c r="NX513" s="100"/>
      <c r="NY513" s="100"/>
      <c r="NZ513" s="100"/>
      <c r="OA513" s="100"/>
      <c r="OB513" s="100"/>
      <c r="OC513" s="100"/>
      <c r="OD513" s="100"/>
      <c r="OE513" s="100"/>
      <c r="OF513" s="100"/>
      <c r="OG513" s="100"/>
      <c r="OH513" s="100"/>
      <c r="OI513" s="100"/>
      <c r="OJ513" s="100"/>
      <c r="OK513" s="100"/>
      <c r="OL513" s="100"/>
      <c r="OM513" s="100"/>
      <c r="ON513" s="100"/>
      <c r="OO513" s="100"/>
      <c r="OP513" s="100"/>
      <c r="OQ513" s="100"/>
      <c r="OR513" s="100"/>
      <c r="OS513" s="100"/>
      <c r="OT513" s="100"/>
      <c r="OU513" s="100"/>
      <c r="OV513" s="100"/>
      <c r="OW513" s="100"/>
      <c r="OX513" s="100"/>
      <c r="OY513" s="100"/>
      <c r="OZ513" s="100"/>
      <c r="PA513" s="100"/>
      <c r="PB513" s="100"/>
      <c r="PC513" s="100"/>
      <c r="PD513" s="100"/>
      <c r="PE513" s="100"/>
      <c r="PF513" s="100"/>
      <c r="PG513" s="100"/>
      <c r="PH513" s="100"/>
      <c r="PI513" s="100"/>
      <c r="PJ513" s="100"/>
      <c r="PK513" s="100"/>
      <c r="PL513" s="100"/>
      <c r="PM513" s="100"/>
      <c r="PN513" s="100"/>
      <c r="PO513" s="100"/>
      <c r="PP513" s="100"/>
      <c r="PQ513" s="100"/>
      <c r="PR513" s="100"/>
      <c r="PS513" s="100"/>
      <c r="PT513" s="100"/>
      <c r="PU513" s="100"/>
      <c r="PV513" s="100"/>
      <c r="PW513" s="100"/>
      <c r="PX513" s="100"/>
      <c r="PY513" s="100"/>
      <c r="PZ513" s="100"/>
      <c r="QA513" s="100"/>
      <c r="QB513" s="100"/>
      <c r="QC513" s="100"/>
      <c r="QD513" s="100"/>
      <c r="QE513" s="100"/>
      <c r="QF513" s="100"/>
      <c r="QG513" s="100"/>
      <c r="QH513" s="100"/>
      <c r="QI513" s="100"/>
      <c r="QJ513" s="100"/>
      <c r="QK513" s="100"/>
      <c r="QL513" s="100"/>
      <c r="QM513" s="100"/>
      <c r="QN513" s="100"/>
      <c r="QO513" s="100"/>
      <c r="QP513" s="100"/>
      <c r="QQ513" s="100"/>
      <c r="QR513" s="100"/>
      <c r="QS513" s="100"/>
      <c r="QT513" s="100"/>
      <c r="QU513" s="100"/>
      <c r="QV513" s="100"/>
      <c r="QW513" s="100"/>
      <c r="QX513" s="100"/>
      <c r="QY513" s="100"/>
      <c r="QZ513" s="100"/>
      <c r="RA513" s="100"/>
      <c r="RB513" s="100"/>
      <c r="RC513" s="100"/>
      <c r="RD513" s="100"/>
      <c r="RE513" s="100"/>
      <c r="RF513" s="100"/>
      <c r="RG513" s="100"/>
      <c r="RH513" s="100"/>
      <c r="RI513" s="100"/>
      <c r="RJ513" s="100"/>
      <c r="RK513" s="100"/>
      <c r="RL513" s="100"/>
      <c r="RM513" s="100"/>
      <c r="RN513" s="100"/>
      <c r="RO513" s="100"/>
      <c r="RP513" s="100"/>
      <c r="RQ513" s="100"/>
      <c r="RR513" s="100"/>
      <c r="RS513" s="100"/>
      <c r="RT513" s="100"/>
      <c r="RU513" s="100"/>
      <c r="RV513" s="100"/>
      <c r="RW513" s="100"/>
      <c r="RX513" s="100"/>
      <c r="RY513" s="100"/>
      <c r="RZ513" s="100"/>
      <c r="SA513" s="100"/>
      <c r="SB513" s="100"/>
      <c r="SC513" s="100"/>
      <c r="SD513" s="100"/>
      <c r="SE513" s="100"/>
      <c r="SF513" s="100"/>
      <c r="SG513" s="100"/>
      <c r="SH513" s="100"/>
      <c r="SI513" s="100"/>
      <c r="SJ513" s="100"/>
      <c r="SK513" s="100"/>
      <c r="SL513" s="100"/>
      <c r="SM513" s="100"/>
      <c r="SN513" s="100"/>
      <c r="SO513" s="100"/>
      <c r="SP513" s="100"/>
      <c r="SQ513" s="100"/>
      <c r="SR513" s="100"/>
      <c r="SS513" s="100"/>
      <c r="ST513" s="100"/>
      <c r="SU513" s="100"/>
      <c r="SV513" s="100"/>
      <c r="SW513" s="100"/>
      <c r="SX513" s="100"/>
      <c r="SY513" s="100"/>
      <c r="SZ513" s="100"/>
      <c r="TA513" s="100"/>
      <c r="TB513" s="100"/>
      <c r="TC513" s="100"/>
      <c r="TD513" s="100"/>
      <c r="TE513" s="100"/>
      <c r="TF513" s="100"/>
      <c r="TG513" s="100"/>
      <c r="TH513" s="100"/>
      <c r="TI513" s="100"/>
      <c r="TJ513" s="100"/>
      <c r="TK513" s="100"/>
      <c r="TL513" s="100"/>
      <c r="TM513" s="100"/>
      <c r="TN513" s="100"/>
      <c r="TO513" s="100"/>
      <c r="TP513" s="100"/>
      <c r="TQ513" s="100"/>
      <c r="TR513" s="100"/>
      <c r="TS513" s="100"/>
      <c r="TT513" s="100"/>
      <c r="TU513" s="100"/>
      <c r="TV513" s="100"/>
      <c r="TW513" s="100"/>
      <c r="TX513" s="100"/>
      <c r="TY513" s="100"/>
      <c r="TZ513" s="100"/>
      <c r="UA513" s="100"/>
      <c r="UB513" s="100"/>
      <c r="UC513" s="100"/>
      <c r="UD513" s="100"/>
      <c r="UE513" s="100"/>
      <c r="UF513" s="100"/>
      <c r="UG513" s="100"/>
      <c r="UH513" s="100"/>
      <c r="UI513" s="100"/>
      <c r="UJ513" s="100"/>
      <c r="UK513" s="100"/>
      <c r="UL513" s="100"/>
      <c r="UM513" s="100"/>
      <c r="UN513" s="100"/>
      <c r="UO513" s="100"/>
      <c r="UP513" s="100"/>
      <c r="UQ513" s="100"/>
      <c r="UR513" s="100"/>
      <c r="US513" s="100"/>
      <c r="UT513" s="100"/>
      <c r="UU513" s="100"/>
      <c r="UV513" s="100"/>
      <c r="UW513" s="100"/>
      <c r="UX513" s="100"/>
      <c r="UY513" s="100"/>
      <c r="UZ513" s="100"/>
      <c r="VA513" s="100"/>
      <c r="VB513" s="100"/>
      <c r="VC513" s="100"/>
      <c r="VD513" s="100"/>
      <c r="VE513" s="100"/>
      <c r="VF513" s="100"/>
      <c r="VG513" s="100"/>
      <c r="VH513" s="100"/>
      <c r="VI513" s="100"/>
      <c r="VJ513" s="100"/>
      <c r="VK513" s="100"/>
      <c r="VL513" s="100"/>
      <c r="VM513" s="100"/>
      <c r="VN513" s="100"/>
      <c r="VO513" s="100"/>
      <c r="VP513" s="100"/>
      <c r="VQ513" s="100"/>
      <c r="VR513" s="100"/>
      <c r="VS513" s="100"/>
      <c r="VT513" s="100"/>
      <c r="VU513" s="100"/>
      <c r="VV513" s="100"/>
      <c r="VW513" s="100"/>
      <c r="VX513" s="100"/>
      <c r="VY513" s="100"/>
      <c r="VZ513" s="100"/>
      <c r="WA513" s="100"/>
      <c r="WB513" s="100"/>
      <c r="WC513" s="100"/>
      <c r="WD513" s="100"/>
      <c r="WE513" s="100"/>
      <c r="WF513" s="100"/>
      <c r="WG513" s="100"/>
      <c r="WH513" s="100"/>
      <c r="WI513" s="100"/>
      <c r="WJ513" s="100"/>
      <c r="WK513" s="100"/>
      <c r="WL513" s="100"/>
      <c r="WM513" s="100"/>
      <c r="WN513" s="100"/>
      <c r="WO513" s="100"/>
      <c r="WP513" s="100"/>
      <c r="WQ513" s="100"/>
      <c r="WR513" s="100"/>
      <c r="WS513" s="100"/>
      <c r="WT513" s="100"/>
      <c r="WU513" s="100"/>
      <c r="WV513" s="100"/>
      <c r="WW513" s="100"/>
      <c r="WX513" s="100"/>
      <c r="WY513" s="100"/>
      <c r="WZ513" s="100"/>
      <c r="XA513" s="100"/>
      <c r="XB513" s="100"/>
      <c r="XC513" s="100"/>
      <c r="XD513" s="100"/>
      <c r="XE513" s="100"/>
      <c r="XF513" s="100"/>
      <c r="XG513" s="100"/>
      <c r="XH513" s="100"/>
      <c r="XI513" s="100"/>
      <c r="XJ513" s="100"/>
      <c r="XK513" s="100"/>
      <c r="XL513" s="100"/>
      <c r="XM513" s="100"/>
      <c r="XN513" s="100"/>
      <c r="XO513" s="100"/>
      <c r="XP513" s="100"/>
      <c r="XQ513" s="100"/>
      <c r="XR513" s="100"/>
      <c r="XS513" s="100"/>
      <c r="XT513" s="100"/>
      <c r="XU513" s="100"/>
      <c r="XV513" s="100"/>
      <c r="XW513" s="100"/>
      <c r="XX513" s="100"/>
      <c r="XY513" s="100"/>
      <c r="XZ513" s="100"/>
      <c r="YA513" s="100"/>
      <c r="YB513" s="100"/>
      <c r="YC513" s="100"/>
      <c r="YD513" s="100"/>
      <c r="YE513" s="100"/>
      <c r="YF513" s="100"/>
      <c r="YG513" s="100"/>
      <c r="YH513" s="100"/>
      <c r="YI513" s="100"/>
      <c r="YJ513" s="100"/>
      <c r="YK513" s="100"/>
      <c r="YL513" s="100"/>
      <c r="YM513" s="100"/>
      <c r="YN513" s="100"/>
      <c r="YO513" s="100"/>
      <c r="YP513" s="100"/>
      <c r="YQ513" s="100"/>
      <c r="YR513" s="100"/>
      <c r="YS513" s="100"/>
      <c r="YT513" s="100"/>
      <c r="YU513" s="100"/>
      <c r="YV513" s="100"/>
      <c r="YW513" s="100"/>
      <c r="YX513" s="100"/>
      <c r="YY513" s="100"/>
      <c r="YZ513" s="100"/>
      <c r="ZA513" s="100"/>
      <c r="ZB513" s="100"/>
      <c r="ZC513" s="100"/>
      <c r="ZD513" s="100"/>
      <c r="ZE513" s="100"/>
      <c r="ZF513" s="100"/>
      <c r="ZG513" s="100"/>
      <c r="ZH513" s="100"/>
      <c r="ZI513" s="100"/>
      <c r="ZJ513" s="100"/>
      <c r="ZK513" s="100"/>
      <c r="ZL513" s="100"/>
      <c r="ZM513" s="100"/>
      <c r="ZN513" s="100"/>
      <c r="ZO513" s="100"/>
      <c r="ZP513" s="100"/>
      <c r="ZQ513" s="100"/>
      <c r="ZR513" s="100"/>
      <c r="ZS513" s="100"/>
      <c r="ZT513" s="100"/>
      <c r="ZU513" s="100"/>
      <c r="ZV513" s="100"/>
      <c r="ZW513" s="100"/>
      <c r="ZX513" s="100"/>
      <c r="ZY513" s="100"/>
      <c r="ZZ513" s="100"/>
      <c r="AAA513" s="100"/>
      <c r="AAB513" s="100"/>
      <c r="AAC513" s="100"/>
      <c r="AAD513" s="100"/>
      <c r="AAE513" s="100"/>
      <c r="AAF513" s="100"/>
      <c r="AAG513" s="100"/>
      <c r="AAH513" s="100"/>
      <c r="AAI513" s="100"/>
      <c r="AAJ513" s="100"/>
      <c r="AAK513" s="100"/>
      <c r="AAL513" s="100"/>
      <c r="AAM513" s="100"/>
      <c r="AAN513" s="100"/>
      <c r="AAO513" s="100"/>
      <c r="AAP513" s="100"/>
      <c r="AAQ513" s="100"/>
      <c r="AAR513" s="100"/>
      <c r="AAS513" s="100"/>
      <c r="AAT513" s="100"/>
      <c r="AAU513" s="100"/>
      <c r="AAV513" s="100"/>
      <c r="AAW513" s="100"/>
      <c r="AAX513" s="100"/>
      <c r="AAY513" s="100"/>
      <c r="AAZ513" s="100"/>
      <c r="ABA513" s="100"/>
      <c r="ABB513" s="100"/>
      <c r="ABC513" s="100"/>
      <c r="ABD513" s="100"/>
      <c r="ABE513" s="100"/>
      <c r="ABF513" s="100"/>
      <c r="ABG513" s="100"/>
      <c r="ABH513" s="100"/>
      <c r="ABI513" s="100"/>
      <c r="ABJ513" s="100"/>
      <c r="ABK513" s="100"/>
      <c r="ABL513" s="100"/>
      <c r="ABM513" s="100"/>
      <c r="ABN513" s="100"/>
      <c r="ABO513" s="100"/>
      <c r="ABP513" s="100"/>
      <c r="ABQ513" s="100"/>
      <c r="ABR513" s="100"/>
      <c r="ABS513" s="100"/>
      <c r="ABT513" s="100"/>
      <c r="ABU513" s="100"/>
      <c r="ABV513" s="100"/>
      <c r="ABW513" s="100"/>
      <c r="ABX513" s="100"/>
      <c r="ABY513" s="100"/>
      <c r="ABZ513" s="100"/>
      <c r="ACA513" s="100"/>
      <c r="ACB513" s="100"/>
      <c r="ACC513" s="100"/>
      <c r="ACD513" s="100"/>
      <c r="ACE513" s="100"/>
      <c r="ACF513" s="100"/>
      <c r="ACG513" s="100"/>
      <c r="ACH513" s="100"/>
      <c r="ACI513" s="100"/>
      <c r="ACJ513" s="100"/>
      <c r="ACK513" s="100"/>
      <c r="ACL513" s="100"/>
      <c r="ACM513" s="100"/>
      <c r="ACN513" s="100"/>
      <c r="ACO513" s="100"/>
      <c r="ACP513" s="100"/>
      <c r="ACQ513" s="100"/>
      <c r="ACR513" s="100"/>
      <c r="ACS513" s="100"/>
      <c r="ACT513" s="100"/>
      <c r="ACU513" s="100"/>
      <c r="ACV513" s="100"/>
      <c r="ACW513" s="100"/>
      <c r="ACX513" s="100"/>
      <c r="ACY513" s="100"/>
      <c r="ACZ513" s="100"/>
      <c r="ADA513" s="100"/>
      <c r="ADB513" s="100"/>
      <c r="ADC513" s="100"/>
      <c r="ADD513" s="100"/>
      <c r="ADE513" s="100"/>
      <c r="ADF513" s="100"/>
      <c r="ADG513" s="100"/>
      <c r="ADH513" s="100"/>
      <c r="ADI513" s="100"/>
      <c r="ADJ513" s="100"/>
      <c r="ADK513" s="100"/>
      <c r="ADL513" s="100"/>
      <c r="ADM513" s="100"/>
      <c r="ADN513" s="100"/>
      <c r="ADO513" s="100"/>
      <c r="ADP513" s="100"/>
      <c r="ADQ513" s="100"/>
      <c r="ADR513" s="100"/>
      <c r="ADS513" s="100"/>
      <c r="ADT513" s="100"/>
      <c r="ADU513" s="100"/>
      <c r="ADV513" s="100"/>
      <c r="ADW513" s="100"/>
      <c r="ADX513" s="100"/>
      <c r="ADY513" s="100"/>
      <c r="ADZ513" s="100"/>
      <c r="AEA513" s="100"/>
      <c r="AEB513" s="100"/>
      <c r="AEC513" s="100"/>
      <c r="AED513" s="100"/>
      <c r="AEE513" s="100"/>
      <c r="AEF513" s="100"/>
      <c r="AEG513" s="100"/>
      <c r="AEH513" s="100"/>
      <c r="AEI513" s="100"/>
      <c r="AEJ513" s="100"/>
      <c r="AEK513" s="100"/>
      <c r="AEL513" s="100"/>
      <c r="AEM513" s="100"/>
      <c r="AEN513" s="100"/>
      <c r="AEO513" s="100"/>
      <c r="AEP513" s="100"/>
      <c r="AEQ513" s="100"/>
      <c r="AER513" s="100"/>
      <c r="AES513" s="100"/>
      <c r="AET513" s="100"/>
      <c r="AEU513" s="100"/>
      <c r="AEV513" s="100"/>
      <c r="AEW513" s="100"/>
      <c r="AEX513" s="100"/>
      <c r="AEY513" s="100"/>
      <c r="AEZ513" s="100"/>
      <c r="AFA513" s="100"/>
      <c r="AFB513" s="100"/>
      <c r="AFC513" s="100"/>
      <c r="AFD513" s="100"/>
      <c r="AFE513" s="100"/>
      <c r="AFF513" s="100"/>
      <c r="AFG513" s="100"/>
      <c r="AFH513" s="100"/>
      <c r="AFI513" s="100"/>
      <c r="AFJ513" s="100"/>
      <c r="AFK513" s="100"/>
      <c r="AFL513" s="100"/>
      <c r="AFM513" s="100"/>
      <c r="AFN513" s="100"/>
      <c r="AFO513" s="100"/>
      <c r="AFP513" s="100"/>
      <c r="AFQ513" s="100"/>
      <c r="AFR513" s="100"/>
      <c r="AFS513" s="100"/>
      <c r="AFT513" s="100"/>
      <c r="AFU513" s="100"/>
      <c r="AFV513" s="100"/>
      <c r="AFW513" s="100"/>
      <c r="AFX513" s="100"/>
      <c r="AFY513" s="100"/>
      <c r="AFZ513" s="100"/>
      <c r="AGA513" s="100"/>
      <c r="AGB513" s="100"/>
      <c r="AGC513" s="100"/>
      <c r="AGD513" s="100"/>
      <c r="AGE513" s="100"/>
      <c r="AGF513" s="100"/>
      <c r="AGG513" s="100"/>
      <c r="AGH513" s="100"/>
      <c r="AGI513" s="100"/>
      <c r="AGJ513" s="100"/>
      <c r="AGK513" s="100"/>
      <c r="AGL513" s="100"/>
      <c r="AGM513" s="100"/>
      <c r="AGN513" s="100"/>
      <c r="AGO513" s="100"/>
      <c r="AGP513" s="100"/>
      <c r="AGQ513" s="100"/>
      <c r="AGR513" s="100"/>
      <c r="AGS513" s="100"/>
      <c r="AGT513" s="100"/>
      <c r="AGU513" s="100"/>
      <c r="AGV513" s="100"/>
      <c r="AGW513" s="100"/>
      <c r="AGX513" s="100"/>
      <c r="AGY513" s="100"/>
      <c r="AGZ513" s="100"/>
      <c r="AHA513" s="100"/>
      <c r="AHB513" s="100"/>
      <c r="AHC513" s="100"/>
      <c r="AHD513" s="100"/>
      <c r="AHE513" s="100"/>
      <c r="AHF513" s="100"/>
      <c r="AHG513" s="100"/>
      <c r="AHH513" s="100"/>
      <c r="AHI513" s="100"/>
      <c r="AHJ513" s="100"/>
      <c r="AHK513" s="100"/>
      <c r="AHL513" s="100"/>
      <c r="AHM513" s="100"/>
      <c r="AHN513" s="100"/>
      <c r="AHO513" s="100"/>
      <c r="AHP513" s="100"/>
      <c r="AHQ513" s="100"/>
      <c r="AHR513" s="100"/>
      <c r="AHS513" s="100"/>
      <c r="AHT513" s="100"/>
      <c r="AHU513" s="100"/>
      <c r="AHV513" s="100"/>
      <c r="AHW513" s="100"/>
      <c r="AHX513" s="100"/>
      <c r="AHY513" s="100"/>
      <c r="AHZ513" s="100"/>
      <c r="AIA513" s="100"/>
      <c r="AIB513" s="100"/>
      <c r="AIC513" s="100"/>
      <c r="AID513" s="100"/>
      <c r="AIE513" s="100"/>
      <c r="AIF513" s="100"/>
      <c r="AIG513" s="100"/>
      <c r="AIH513" s="100"/>
      <c r="AII513" s="100"/>
      <c r="AIJ513" s="100"/>
      <c r="AIK513" s="100"/>
      <c r="AIL513" s="100"/>
      <c r="AIM513" s="100"/>
      <c r="AIN513" s="100"/>
      <c r="AIO513" s="100"/>
      <c r="AIP513" s="100"/>
      <c r="AIQ513" s="100"/>
      <c r="AIR513" s="100"/>
      <c r="AIS513" s="100"/>
      <c r="AIT513" s="100"/>
      <c r="AIU513" s="100"/>
      <c r="AIV513" s="100"/>
      <c r="AIW513" s="100"/>
      <c r="AIX513" s="100"/>
      <c r="AIY513" s="100"/>
      <c r="AIZ513" s="100"/>
      <c r="AJA513" s="100"/>
      <c r="AJB513" s="100"/>
      <c r="AJC513" s="100"/>
      <c r="AJD513" s="100"/>
      <c r="AJE513" s="100"/>
      <c r="AJF513" s="100"/>
      <c r="AJG513" s="100"/>
      <c r="AJH513" s="100"/>
      <c r="AJI513" s="100"/>
      <c r="AJJ513" s="100"/>
      <c r="AJK513" s="100"/>
      <c r="AJL513" s="100"/>
      <c r="AJM513" s="100"/>
      <c r="AJN513" s="100"/>
      <c r="AJO513" s="100"/>
      <c r="AJP513" s="100"/>
      <c r="AJQ513" s="100"/>
      <c r="AJR513" s="100"/>
      <c r="AJS513" s="100"/>
      <c r="AJT513" s="100"/>
      <c r="AJU513" s="100"/>
      <c r="AJV513" s="100"/>
      <c r="AJW513" s="100"/>
      <c r="AJX513" s="100"/>
      <c r="AJY513" s="100"/>
      <c r="AJZ513" s="100"/>
      <c r="AKA513" s="100"/>
      <c r="AKB513" s="100"/>
      <c r="AKC513" s="100"/>
      <c r="AKD513" s="100"/>
      <c r="AKE513" s="100"/>
      <c r="AKF513" s="100"/>
      <c r="AKG513" s="100"/>
      <c r="AKH513" s="100"/>
      <c r="AKI513" s="100"/>
      <c r="AKJ513" s="100"/>
      <c r="AKK513" s="100"/>
      <c r="AKL513" s="100"/>
      <c r="AKM513" s="100"/>
      <c r="AKN513" s="100"/>
      <c r="AKO513" s="100"/>
      <c r="AKP513" s="100"/>
      <c r="AKQ513" s="100"/>
      <c r="AKR513" s="100"/>
      <c r="AKS513" s="100"/>
      <c r="AKT513" s="100"/>
      <c r="AKU513" s="100"/>
      <c r="AKV513" s="100"/>
      <c r="AKW513" s="100"/>
      <c r="AKX513" s="100"/>
      <c r="AKY513" s="100"/>
      <c r="AKZ513" s="100"/>
      <c r="ALA513" s="100"/>
      <c r="ALB513" s="100"/>
      <c r="ALC513" s="100"/>
      <c r="ALD513" s="100"/>
      <c r="ALE513" s="100"/>
      <c r="ALF513" s="100"/>
      <c r="ALG513" s="100"/>
      <c r="ALH513" s="100"/>
      <c r="ALI513" s="100"/>
      <c r="ALJ513" s="100"/>
      <c r="ALK513" s="100"/>
      <c r="ALL513" s="100"/>
      <c r="ALM513" s="100"/>
      <c r="ALN513" s="100"/>
      <c r="ALO513" s="100"/>
      <c r="ALP513" s="100"/>
      <c r="ALQ513" s="100"/>
      <c r="ALR513" s="100"/>
      <c r="ALS513" s="100"/>
      <c r="ALT513" s="100"/>
      <c r="ALU513" s="100"/>
      <c r="ALV513" s="100"/>
      <c r="ALW513" s="100"/>
      <c r="ALX513" s="100"/>
      <c r="ALY513" s="100"/>
      <c r="ALZ513" s="100"/>
      <c r="AMA513" s="100"/>
      <c r="AMB513" s="100"/>
      <c r="AMC513" s="100"/>
      <c r="AMD513" s="100"/>
      <c r="AME513" s="100"/>
      <c r="AMF513" s="100"/>
      <c r="AMG513" s="100"/>
      <c r="AMH513" s="100"/>
      <c r="AMI513" s="100"/>
      <c r="AMJ513" s="100"/>
      <c r="AMK513" s="100"/>
      <c r="AML513" s="100"/>
      <c r="AMM513" s="100"/>
    </row>
    <row r="514" spans="3:1027" customFormat="1" ht="37.5">
      <c r="C514" s="94"/>
      <c r="D514" s="15">
        <v>16</v>
      </c>
      <c r="E514" s="95"/>
      <c r="F514" s="96"/>
      <c r="G514" s="95"/>
      <c r="H514" s="95"/>
      <c r="I514" s="96"/>
      <c r="J514" s="96"/>
      <c r="K514" s="97"/>
      <c r="L514" s="97"/>
      <c r="M514" s="98" t="s">
        <v>46</v>
      </c>
      <c r="N514" s="348">
        <f>K510*Q514</f>
        <v>430598.40000000002</v>
      </c>
      <c r="O514" s="348">
        <f>K510*R514</f>
        <v>42547.199999999997</v>
      </c>
      <c r="P514" s="348">
        <f t="shared" si="45"/>
        <v>473145.60000000003</v>
      </c>
      <c r="Q514" s="342">
        <v>224.27</v>
      </c>
      <c r="R514" s="342">
        <v>22.16</v>
      </c>
      <c r="S514" s="99">
        <v>2018</v>
      </c>
      <c r="T514" s="99">
        <v>2019</v>
      </c>
      <c r="U514" s="14" t="s">
        <v>41</v>
      </c>
      <c r="V514" s="14" t="s">
        <v>270</v>
      </c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100"/>
      <c r="AO514" s="100"/>
      <c r="AP514" s="100"/>
      <c r="AQ514" s="100"/>
      <c r="AR514" s="100"/>
      <c r="AS514" s="100"/>
      <c r="AT514" s="100"/>
      <c r="AU514" s="100"/>
      <c r="AV514" s="100"/>
      <c r="AW514" s="100"/>
      <c r="AX514" s="100"/>
      <c r="AY514" s="100"/>
      <c r="AZ514" s="100"/>
      <c r="BA514" s="100"/>
      <c r="BB514" s="100"/>
      <c r="BC514" s="100"/>
      <c r="BD514" s="100"/>
      <c r="BE514" s="100"/>
      <c r="BF514" s="100"/>
      <c r="BG514" s="100"/>
      <c r="BH514" s="100"/>
      <c r="BI514" s="100"/>
      <c r="BJ514" s="100"/>
      <c r="BK514" s="100"/>
      <c r="BL514" s="100"/>
      <c r="BM514" s="100"/>
      <c r="BN514" s="100"/>
      <c r="BO514" s="100"/>
      <c r="BP514" s="100"/>
      <c r="BQ514" s="100"/>
      <c r="BR514" s="100"/>
      <c r="BS514" s="100"/>
      <c r="BT514" s="100"/>
      <c r="BU514" s="100"/>
      <c r="BV514" s="100"/>
      <c r="BW514" s="100"/>
      <c r="BX514" s="100"/>
      <c r="BY514" s="100"/>
      <c r="BZ514" s="100"/>
      <c r="CA514" s="100"/>
      <c r="CB514" s="100"/>
      <c r="CC514" s="100"/>
      <c r="CD514" s="100"/>
      <c r="CE514" s="100"/>
      <c r="CF514" s="100"/>
      <c r="CG514" s="100"/>
      <c r="CH514" s="100"/>
      <c r="CI514" s="100"/>
      <c r="CJ514" s="100"/>
      <c r="CK514" s="100"/>
      <c r="CL514" s="100"/>
      <c r="CM514" s="100"/>
      <c r="CN514" s="100"/>
      <c r="CO514" s="100"/>
      <c r="CP514" s="100"/>
      <c r="CQ514" s="100"/>
      <c r="CR514" s="100"/>
      <c r="CS514" s="100"/>
      <c r="CT514" s="100"/>
      <c r="CU514" s="100"/>
      <c r="CV514" s="100"/>
      <c r="CW514" s="100"/>
      <c r="CX514" s="100"/>
      <c r="CY514" s="100"/>
      <c r="CZ514" s="100"/>
      <c r="DA514" s="100"/>
      <c r="DB514" s="100"/>
      <c r="DC514" s="100"/>
      <c r="DD514" s="100"/>
      <c r="DE514" s="100"/>
      <c r="DF514" s="100"/>
      <c r="DG514" s="100"/>
      <c r="DH514" s="100"/>
      <c r="DI514" s="100"/>
      <c r="DJ514" s="100"/>
      <c r="DK514" s="100"/>
      <c r="DL514" s="100"/>
      <c r="DM514" s="100"/>
      <c r="DN514" s="100"/>
      <c r="DO514" s="100"/>
      <c r="DP514" s="100"/>
      <c r="DQ514" s="100"/>
      <c r="DR514" s="100"/>
      <c r="DS514" s="100"/>
      <c r="DT514" s="100"/>
      <c r="DU514" s="100"/>
      <c r="DV514" s="100"/>
      <c r="DW514" s="100"/>
      <c r="DX514" s="100"/>
      <c r="DY514" s="100"/>
      <c r="DZ514" s="100"/>
      <c r="EA514" s="100"/>
      <c r="EB514" s="100"/>
      <c r="EC514" s="100"/>
      <c r="ED514" s="100"/>
      <c r="EE514" s="100"/>
      <c r="EF514" s="100"/>
      <c r="EG514" s="100"/>
      <c r="EH514" s="100"/>
      <c r="EI514" s="100"/>
      <c r="EJ514" s="100"/>
      <c r="EK514" s="100"/>
      <c r="EL514" s="100"/>
      <c r="EM514" s="100"/>
      <c r="EN514" s="100"/>
      <c r="EO514" s="100"/>
      <c r="EP514" s="100"/>
      <c r="EQ514" s="100"/>
      <c r="ER514" s="100"/>
      <c r="ES514" s="100"/>
      <c r="ET514" s="100"/>
      <c r="EU514" s="100"/>
      <c r="EV514" s="100"/>
      <c r="EW514" s="100"/>
      <c r="EX514" s="100"/>
      <c r="EY514" s="100"/>
      <c r="EZ514" s="100"/>
      <c r="FA514" s="100"/>
      <c r="FB514" s="100"/>
      <c r="FC514" s="100"/>
      <c r="FD514" s="100"/>
      <c r="FE514" s="100"/>
      <c r="FF514" s="100"/>
      <c r="FG514" s="100"/>
      <c r="FH514" s="100"/>
      <c r="FI514" s="100"/>
      <c r="FJ514" s="100"/>
      <c r="FK514" s="100"/>
      <c r="FL514" s="100"/>
      <c r="FM514" s="100"/>
      <c r="FN514" s="100"/>
      <c r="FO514" s="100"/>
      <c r="FP514" s="100"/>
      <c r="FQ514" s="100"/>
      <c r="FR514" s="100"/>
      <c r="FS514" s="100"/>
      <c r="FT514" s="100"/>
      <c r="FU514" s="100"/>
      <c r="FV514" s="100"/>
      <c r="FW514" s="100"/>
      <c r="FX514" s="100"/>
      <c r="FY514" s="100"/>
      <c r="FZ514" s="100"/>
      <c r="GA514" s="100"/>
      <c r="GB514" s="100"/>
      <c r="GC514" s="100"/>
      <c r="GD514" s="100"/>
      <c r="GE514" s="100"/>
      <c r="GF514" s="100"/>
      <c r="GG514" s="100"/>
      <c r="GH514" s="100"/>
      <c r="GI514" s="100"/>
      <c r="GJ514" s="100"/>
      <c r="GK514" s="100"/>
      <c r="GL514" s="100"/>
      <c r="GM514" s="100"/>
      <c r="GN514" s="100"/>
      <c r="GO514" s="100"/>
      <c r="GP514" s="100"/>
      <c r="GQ514" s="100"/>
      <c r="GR514" s="100"/>
      <c r="GS514" s="100"/>
      <c r="GT514" s="100"/>
      <c r="GU514" s="100"/>
      <c r="GV514" s="100"/>
      <c r="GW514" s="100"/>
      <c r="GX514" s="100"/>
      <c r="GY514" s="100"/>
      <c r="GZ514" s="100"/>
      <c r="HA514" s="100"/>
      <c r="HB514" s="100"/>
      <c r="HC514" s="100"/>
      <c r="HD514" s="100"/>
      <c r="HE514" s="100"/>
      <c r="HF514" s="100"/>
      <c r="HG514" s="100"/>
      <c r="HH514" s="100"/>
      <c r="HI514" s="100"/>
      <c r="HJ514" s="100"/>
      <c r="HK514" s="100"/>
      <c r="HL514" s="100"/>
      <c r="HM514" s="100"/>
      <c r="HN514" s="100"/>
      <c r="HO514" s="100"/>
      <c r="HP514" s="100"/>
      <c r="HQ514" s="100"/>
      <c r="HR514" s="100"/>
      <c r="HS514" s="100"/>
      <c r="HT514" s="100"/>
      <c r="HU514" s="100"/>
      <c r="HV514" s="100"/>
      <c r="HW514" s="100"/>
      <c r="HX514" s="100"/>
      <c r="HY514" s="100"/>
      <c r="HZ514" s="100"/>
      <c r="IA514" s="100"/>
      <c r="IB514" s="100"/>
      <c r="IC514" s="100"/>
      <c r="ID514" s="100"/>
      <c r="IE514" s="100"/>
      <c r="IF514" s="100"/>
      <c r="IG514" s="100"/>
      <c r="IH514" s="100"/>
      <c r="II514" s="100"/>
      <c r="IJ514" s="100"/>
      <c r="IK514" s="100"/>
      <c r="IL514" s="100"/>
      <c r="IM514" s="100"/>
      <c r="IN514" s="100"/>
      <c r="IO514" s="100"/>
      <c r="IP514" s="100"/>
      <c r="IQ514" s="100"/>
      <c r="IR514" s="100"/>
      <c r="IS514" s="100"/>
      <c r="IT514" s="100"/>
      <c r="IU514" s="100"/>
      <c r="IV514" s="100"/>
      <c r="IW514" s="100"/>
      <c r="IX514" s="100"/>
      <c r="IY514" s="100"/>
      <c r="IZ514" s="100"/>
      <c r="JA514" s="100"/>
      <c r="JB514" s="100"/>
      <c r="JC514" s="100"/>
      <c r="JD514" s="100"/>
      <c r="JE514" s="100"/>
      <c r="JF514" s="100"/>
      <c r="JG514" s="100"/>
      <c r="JH514" s="100"/>
      <c r="JI514" s="100"/>
      <c r="JJ514" s="100"/>
      <c r="JK514" s="100"/>
      <c r="JL514" s="100"/>
      <c r="JM514" s="100"/>
      <c r="JN514" s="100"/>
      <c r="JO514" s="100"/>
      <c r="JP514" s="100"/>
      <c r="JQ514" s="100"/>
      <c r="JR514" s="100"/>
      <c r="JS514" s="100"/>
      <c r="JT514" s="100"/>
      <c r="JU514" s="100"/>
      <c r="JV514" s="100"/>
      <c r="JW514" s="100"/>
      <c r="JX514" s="100"/>
      <c r="JY514" s="100"/>
      <c r="JZ514" s="100"/>
      <c r="KA514" s="100"/>
      <c r="KB514" s="100"/>
      <c r="KC514" s="100"/>
      <c r="KD514" s="100"/>
      <c r="KE514" s="100"/>
      <c r="KF514" s="100"/>
      <c r="KG514" s="100"/>
      <c r="KH514" s="100"/>
      <c r="KI514" s="100"/>
      <c r="KJ514" s="100"/>
      <c r="KK514" s="100"/>
      <c r="KL514" s="100"/>
      <c r="KM514" s="100"/>
      <c r="KN514" s="100"/>
      <c r="KO514" s="100"/>
      <c r="KP514" s="100"/>
      <c r="KQ514" s="100"/>
      <c r="KR514" s="100"/>
      <c r="KS514" s="100"/>
      <c r="KT514" s="100"/>
      <c r="KU514" s="100"/>
      <c r="KV514" s="100"/>
      <c r="KW514" s="100"/>
      <c r="KX514" s="100"/>
      <c r="KY514" s="100"/>
      <c r="KZ514" s="100"/>
      <c r="LA514" s="100"/>
      <c r="LB514" s="100"/>
      <c r="LC514" s="100"/>
      <c r="LD514" s="100"/>
      <c r="LE514" s="100"/>
      <c r="LF514" s="100"/>
      <c r="LG514" s="100"/>
      <c r="LH514" s="100"/>
      <c r="LI514" s="100"/>
      <c r="LJ514" s="100"/>
      <c r="LK514" s="100"/>
      <c r="LL514" s="100"/>
      <c r="LM514" s="100"/>
      <c r="LN514" s="100"/>
      <c r="LO514" s="100"/>
      <c r="LP514" s="100"/>
      <c r="LQ514" s="100"/>
      <c r="LR514" s="100"/>
      <c r="LS514" s="100"/>
      <c r="LT514" s="100"/>
      <c r="LU514" s="100"/>
      <c r="LV514" s="100"/>
      <c r="LW514" s="100"/>
      <c r="LX514" s="100"/>
      <c r="LY514" s="100"/>
      <c r="LZ514" s="100"/>
      <c r="MA514" s="100"/>
      <c r="MB514" s="100"/>
      <c r="MC514" s="100"/>
      <c r="MD514" s="100"/>
      <c r="ME514" s="100"/>
      <c r="MF514" s="100"/>
      <c r="MG514" s="100"/>
      <c r="MH514" s="100"/>
      <c r="MI514" s="100"/>
      <c r="MJ514" s="100"/>
      <c r="MK514" s="100"/>
      <c r="ML514" s="100"/>
      <c r="MM514" s="100"/>
      <c r="MN514" s="100"/>
      <c r="MO514" s="100"/>
      <c r="MP514" s="100"/>
      <c r="MQ514" s="100"/>
      <c r="MR514" s="100"/>
      <c r="MS514" s="100"/>
      <c r="MT514" s="100"/>
      <c r="MU514" s="100"/>
      <c r="MV514" s="100"/>
      <c r="MW514" s="100"/>
      <c r="MX514" s="100"/>
      <c r="MY514" s="100"/>
      <c r="MZ514" s="100"/>
      <c r="NA514" s="100"/>
      <c r="NB514" s="100"/>
      <c r="NC514" s="100"/>
      <c r="ND514" s="100"/>
      <c r="NE514" s="100"/>
      <c r="NF514" s="100"/>
      <c r="NG514" s="100"/>
      <c r="NH514" s="100"/>
      <c r="NI514" s="100"/>
      <c r="NJ514" s="100"/>
      <c r="NK514" s="100"/>
      <c r="NL514" s="100"/>
      <c r="NM514" s="100"/>
      <c r="NN514" s="100"/>
      <c r="NO514" s="100"/>
      <c r="NP514" s="100"/>
      <c r="NQ514" s="100"/>
      <c r="NR514" s="100"/>
      <c r="NS514" s="100"/>
      <c r="NT514" s="100"/>
      <c r="NU514" s="100"/>
      <c r="NV514" s="100"/>
      <c r="NW514" s="100"/>
      <c r="NX514" s="100"/>
      <c r="NY514" s="100"/>
      <c r="NZ514" s="100"/>
      <c r="OA514" s="100"/>
      <c r="OB514" s="100"/>
      <c r="OC514" s="100"/>
      <c r="OD514" s="100"/>
      <c r="OE514" s="100"/>
      <c r="OF514" s="100"/>
      <c r="OG514" s="100"/>
      <c r="OH514" s="100"/>
      <c r="OI514" s="100"/>
      <c r="OJ514" s="100"/>
      <c r="OK514" s="100"/>
      <c r="OL514" s="100"/>
      <c r="OM514" s="100"/>
      <c r="ON514" s="100"/>
      <c r="OO514" s="100"/>
      <c r="OP514" s="100"/>
      <c r="OQ514" s="100"/>
      <c r="OR514" s="100"/>
      <c r="OS514" s="100"/>
      <c r="OT514" s="100"/>
      <c r="OU514" s="100"/>
      <c r="OV514" s="100"/>
      <c r="OW514" s="100"/>
      <c r="OX514" s="100"/>
      <c r="OY514" s="100"/>
      <c r="OZ514" s="100"/>
      <c r="PA514" s="100"/>
      <c r="PB514" s="100"/>
      <c r="PC514" s="100"/>
      <c r="PD514" s="100"/>
      <c r="PE514" s="100"/>
      <c r="PF514" s="100"/>
      <c r="PG514" s="100"/>
      <c r="PH514" s="100"/>
      <c r="PI514" s="100"/>
      <c r="PJ514" s="100"/>
      <c r="PK514" s="100"/>
      <c r="PL514" s="100"/>
      <c r="PM514" s="100"/>
      <c r="PN514" s="100"/>
      <c r="PO514" s="100"/>
      <c r="PP514" s="100"/>
      <c r="PQ514" s="100"/>
      <c r="PR514" s="100"/>
      <c r="PS514" s="100"/>
      <c r="PT514" s="100"/>
      <c r="PU514" s="100"/>
      <c r="PV514" s="100"/>
      <c r="PW514" s="100"/>
      <c r="PX514" s="100"/>
      <c r="PY514" s="100"/>
      <c r="PZ514" s="100"/>
      <c r="QA514" s="100"/>
      <c r="QB514" s="100"/>
      <c r="QC514" s="100"/>
      <c r="QD514" s="100"/>
      <c r="QE514" s="100"/>
      <c r="QF514" s="100"/>
      <c r="QG514" s="100"/>
      <c r="QH514" s="100"/>
      <c r="QI514" s="100"/>
      <c r="QJ514" s="100"/>
      <c r="QK514" s="100"/>
      <c r="QL514" s="100"/>
      <c r="QM514" s="100"/>
      <c r="QN514" s="100"/>
      <c r="QO514" s="100"/>
      <c r="QP514" s="100"/>
      <c r="QQ514" s="100"/>
      <c r="QR514" s="100"/>
      <c r="QS514" s="100"/>
      <c r="QT514" s="100"/>
      <c r="QU514" s="100"/>
      <c r="QV514" s="100"/>
      <c r="QW514" s="100"/>
      <c r="QX514" s="100"/>
      <c r="QY514" s="100"/>
      <c r="QZ514" s="100"/>
      <c r="RA514" s="100"/>
      <c r="RB514" s="100"/>
      <c r="RC514" s="100"/>
      <c r="RD514" s="100"/>
      <c r="RE514" s="100"/>
      <c r="RF514" s="100"/>
      <c r="RG514" s="100"/>
      <c r="RH514" s="100"/>
      <c r="RI514" s="100"/>
      <c r="RJ514" s="100"/>
      <c r="RK514" s="100"/>
      <c r="RL514" s="100"/>
      <c r="RM514" s="100"/>
      <c r="RN514" s="100"/>
      <c r="RO514" s="100"/>
      <c r="RP514" s="100"/>
      <c r="RQ514" s="100"/>
      <c r="RR514" s="100"/>
      <c r="RS514" s="100"/>
      <c r="RT514" s="100"/>
      <c r="RU514" s="100"/>
      <c r="RV514" s="100"/>
      <c r="RW514" s="100"/>
      <c r="RX514" s="100"/>
      <c r="RY514" s="100"/>
      <c r="RZ514" s="100"/>
      <c r="SA514" s="100"/>
      <c r="SB514" s="100"/>
      <c r="SC514" s="100"/>
      <c r="SD514" s="100"/>
      <c r="SE514" s="100"/>
      <c r="SF514" s="100"/>
      <c r="SG514" s="100"/>
      <c r="SH514" s="100"/>
      <c r="SI514" s="100"/>
      <c r="SJ514" s="100"/>
      <c r="SK514" s="100"/>
      <c r="SL514" s="100"/>
      <c r="SM514" s="100"/>
      <c r="SN514" s="100"/>
      <c r="SO514" s="100"/>
      <c r="SP514" s="100"/>
      <c r="SQ514" s="100"/>
      <c r="SR514" s="100"/>
      <c r="SS514" s="100"/>
      <c r="ST514" s="100"/>
      <c r="SU514" s="100"/>
      <c r="SV514" s="100"/>
      <c r="SW514" s="100"/>
      <c r="SX514" s="100"/>
      <c r="SY514" s="100"/>
      <c r="SZ514" s="100"/>
      <c r="TA514" s="100"/>
      <c r="TB514" s="100"/>
      <c r="TC514" s="100"/>
      <c r="TD514" s="100"/>
      <c r="TE514" s="100"/>
      <c r="TF514" s="100"/>
      <c r="TG514" s="100"/>
      <c r="TH514" s="100"/>
      <c r="TI514" s="100"/>
      <c r="TJ514" s="100"/>
      <c r="TK514" s="100"/>
      <c r="TL514" s="100"/>
      <c r="TM514" s="100"/>
      <c r="TN514" s="100"/>
      <c r="TO514" s="100"/>
      <c r="TP514" s="100"/>
      <c r="TQ514" s="100"/>
      <c r="TR514" s="100"/>
      <c r="TS514" s="100"/>
      <c r="TT514" s="100"/>
      <c r="TU514" s="100"/>
      <c r="TV514" s="100"/>
      <c r="TW514" s="100"/>
      <c r="TX514" s="100"/>
      <c r="TY514" s="100"/>
      <c r="TZ514" s="100"/>
      <c r="UA514" s="100"/>
      <c r="UB514" s="100"/>
      <c r="UC514" s="100"/>
      <c r="UD514" s="100"/>
      <c r="UE514" s="100"/>
      <c r="UF514" s="100"/>
      <c r="UG514" s="100"/>
      <c r="UH514" s="100"/>
      <c r="UI514" s="100"/>
      <c r="UJ514" s="100"/>
      <c r="UK514" s="100"/>
      <c r="UL514" s="100"/>
      <c r="UM514" s="100"/>
      <c r="UN514" s="100"/>
      <c r="UO514" s="100"/>
      <c r="UP514" s="100"/>
      <c r="UQ514" s="100"/>
      <c r="UR514" s="100"/>
      <c r="US514" s="100"/>
      <c r="UT514" s="100"/>
      <c r="UU514" s="100"/>
      <c r="UV514" s="100"/>
      <c r="UW514" s="100"/>
      <c r="UX514" s="100"/>
      <c r="UY514" s="100"/>
      <c r="UZ514" s="100"/>
      <c r="VA514" s="100"/>
      <c r="VB514" s="100"/>
      <c r="VC514" s="100"/>
      <c r="VD514" s="100"/>
      <c r="VE514" s="100"/>
      <c r="VF514" s="100"/>
      <c r="VG514" s="100"/>
      <c r="VH514" s="100"/>
      <c r="VI514" s="100"/>
      <c r="VJ514" s="100"/>
      <c r="VK514" s="100"/>
      <c r="VL514" s="100"/>
      <c r="VM514" s="100"/>
      <c r="VN514" s="100"/>
      <c r="VO514" s="100"/>
      <c r="VP514" s="100"/>
      <c r="VQ514" s="100"/>
      <c r="VR514" s="100"/>
      <c r="VS514" s="100"/>
      <c r="VT514" s="100"/>
      <c r="VU514" s="100"/>
      <c r="VV514" s="100"/>
      <c r="VW514" s="100"/>
      <c r="VX514" s="100"/>
      <c r="VY514" s="100"/>
      <c r="VZ514" s="100"/>
      <c r="WA514" s="100"/>
      <c r="WB514" s="100"/>
      <c r="WC514" s="100"/>
      <c r="WD514" s="100"/>
      <c r="WE514" s="100"/>
      <c r="WF514" s="100"/>
      <c r="WG514" s="100"/>
      <c r="WH514" s="100"/>
      <c r="WI514" s="100"/>
      <c r="WJ514" s="100"/>
      <c r="WK514" s="100"/>
      <c r="WL514" s="100"/>
      <c r="WM514" s="100"/>
      <c r="WN514" s="100"/>
      <c r="WO514" s="100"/>
      <c r="WP514" s="100"/>
      <c r="WQ514" s="100"/>
      <c r="WR514" s="100"/>
      <c r="WS514" s="100"/>
      <c r="WT514" s="100"/>
      <c r="WU514" s="100"/>
      <c r="WV514" s="100"/>
      <c r="WW514" s="100"/>
      <c r="WX514" s="100"/>
      <c r="WY514" s="100"/>
      <c r="WZ514" s="100"/>
      <c r="XA514" s="100"/>
      <c r="XB514" s="100"/>
      <c r="XC514" s="100"/>
      <c r="XD514" s="100"/>
      <c r="XE514" s="100"/>
      <c r="XF514" s="100"/>
      <c r="XG514" s="100"/>
      <c r="XH514" s="100"/>
      <c r="XI514" s="100"/>
      <c r="XJ514" s="100"/>
      <c r="XK514" s="100"/>
      <c r="XL514" s="100"/>
      <c r="XM514" s="100"/>
      <c r="XN514" s="100"/>
      <c r="XO514" s="100"/>
      <c r="XP514" s="100"/>
      <c r="XQ514" s="100"/>
      <c r="XR514" s="100"/>
      <c r="XS514" s="100"/>
      <c r="XT514" s="100"/>
      <c r="XU514" s="100"/>
      <c r="XV514" s="100"/>
      <c r="XW514" s="100"/>
      <c r="XX514" s="100"/>
      <c r="XY514" s="100"/>
      <c r="XZ514" s="100"/>
      <c r="YA514" s="100"/>
      <c r="YB514" s="100"/>
      <c r="YC514" s="100"/>
      <c r="YD514" s="100"/>
      <c r="YE514" s="100"/>
      <c r="YF514" s="100"/>
      <c r="YG514" s="100"/>
      <c r="YH514" s="100"/>
      <c r="YI514" s="100"/>
      <c r="YJ514" s="100"/>
      <c r="YK514" s="100"/>
      <c r="YL514" s="100"/>
      <c r="YM514" s="100"/>
      <c r="YN514" s="100"/>
      <c r="YO514" s="100"/>
      <c r="YP514" s="100"/>
      <c r="YQ514" s="100"/>
      <c r="YR514" s="100"/>
      <c r="YS514" s="100"/>
      <c r="YT514" s="100"/>
      <c r="YU514" s="100"/>
      <c r="YV514" s="100"/>
      <c r="YW514" s="100"/>
      <c r="YX514" s="100"/>
      <c r="YY514" s="100"/>
      <c r="YZ514" s="100"/>
      <c r="ZA514" s="100"/>
      <c r="ZB514" s="100"/>
      <c r="ZC514" s="100"/>
      <c r="ZD514" s="100"/>
      <c r="ZE514" s="100"/>
      <c r="ZF514" s="100"/>
      <c r="ZG514" s="100"/>
      <c r="ZH514" s="100"/>
      <c r="ZI514" s="100"/>
      <c r="ZJ514" s="100"/>
      <c r="ZK514" s="100"/>
      <c r="ZL514" s="100"/>
      <c r="ZM514" s="100"/>
      <c r="ZN514" s="100"/>
      <c r="ZO514" s="100"/>
      <c r="ZP514" s="100"/>
      <c r="ZQ514" s="100"/>
      <c r="ZR514" s="100"/>
      <c r="ZS514" s="100"/>
      <c r="ZT514" s="100"/>
      <c r="ZU514" s="100"/>
      <c r="ZV514" s="100"/>
      <c r="ZW514" s="100"/>
      <c r="ZX514" s="100"/>
      <c r="ZY514" s="100"/>
      <c r="ZZ514" s="100"/>
      <c r="AAA514" s="100"/>
      <c r="AAB514" s="100"/>
      <c r="AAC514" s="100"/>
      <c r="AAD514" s="100"/>
      <c r="AAE514" s="100"/>
      <c r="AAF514" s="100"/>
      <c r="AAG514" s="100"/>
      <c r="AAH514" s="100"/>
      <c r="AAI514" s="100"/>
      <c r="AAJ514" s="100"/>
      <c r="AAK514" s="100"/>
      <c r="AAL514" s="100"/>
      <c r="AAM514" s="100"/>
      <c r="AAN514" s="100"/>
      <c r="AAO514" s="100"/>
      <c r="AAP514" s="100"/>
      <c r="AAQ514" s="100"/>
      <c r="AAR514" s="100"/>
      <c r="AAS514" s="100"/>
      <c r="AAT514" s="100"/>
      <c r="AAU514" s="100"/>
      <c r="AAV514" s="100"/>
      <c r="AAW514" s="100"/>
      <c r="AAX514" s="100"/>
      <c r="AAY514" s="100"/>
      <c r="AAZ514" s="100"/>
      <c r="ABA514" s="100"/>
      <c r="ABB514" s="100"/>
      <c r="ABC514" s="100"/>
      <c r="ABD514" s="100"/>
      <c r="ABE514" s="100"/>
      <c r="ABF514" s="100"/>
      <c r="ABG514" s="100"/>
      <c r="ABH514" s="100"/>
      <c r="ABI514" s="100"/>
      <c r="ABJ514" s="100"/>
      <c r="ABK514" s="100"/>
      <c r="ABL514" s="100"/>
      <c r="ABM514" s="100"/>
      <c r="ABN514" s="100"/>
      <c r="ABO514" s="100"/>
      <c r="ABP514" s="100"/>
      <c r="ABQ514" s="100"/>
      <c r="ABR514" s="100"/>
      <c r="ABS514" s="100"/>
      <c r="ABT514" s="100"/>
      <c r="ABU514" s="100"/>
      <c r="ABV514" s="100"/>
      <c r="ABW514" s="100"/>
      <c r="ABX514" s="100"/>
      <c r="ABY514" s="100"/>
      <c r="ABZ514" s="100"/>
      <c r="ACA514" s="100"/>
      <c r="ACB514" s="100"/>
      <c r="ACC514" s="100"/>
      <c r="ACD514" s="100"/>
      <c r="ACE514" s="100"/>
      <c r="ACF514" s="100"/>
      <c r="ACG514" s="100"/>
      <c r="ACH514" s="100"/>
      <c r="ACI514" s="100"/>
      <c r="ACJ514" s="100"/>
      <c r="ACK514" s="100"/>
      <c r="ACL514" s="100"/>
      <c r="ACM514" s="100"/>
      <c r="ACN514" s="100"/>
      <c r="ACO514" s="100"/>
      <c r="ACP514" s="100"/>
      <c r="ACQ514" s="100"/>
      <c r="ACR514" s="100"/>
      <c r="ACS514" s="100"/>
      <c r="ACT514" s="100"/>
      <c r="ACU514" s="100"/>
      <c r="ACV514" s="100"/>
      <c r="ACW514" s="100"/>
      <c r="ACX514" s="100"/>
      <c r="ACY514" s="100"/>
      <c r="ACZ514" s="100"/>
      <c r="ADA514" s="100"/>
      <c r="ADB514" s="100"/>
      <c r="ADC514" s="100"/>
      <c r="ADD514" s="100"/>
      <c r="ADE514" s="100"/>
      <c r="ADF514" s="100"/>
      <c r="ADG514" s="100"/>
      <c r="ADH514" s="100"/>
      <c r="ADI514" s="100"/>
      <c r="ADJ514" s="100"/>
      <c r="ADK514" s="100"/>
      <c r="ADL514" s="100"/>
      <c r="ADM514" s="100"/>
      <c r="ADN514" s="100"/>
      <c r="ADO514" s="100"/>
      <c r="ADP514" s="100"/>
      <c r="ADQ514" s="100"/>
      <c r="ADR514" s="100"/>
      <c r="ADS514" s="100"/>
      <c r="ADT514" s="100"/>
      <c r="ADU514" s="100"/>
      <c r="ADV514" s="100"/>
      <c r="ADW514" s="100"/>
      <c r="ADX514" s="100"/>
      <c r="ADY514" s="100"/>
      <c r="ADZ514" s="100"/>
      <c r="AEA514" s="100"/>
      <c r="AEB514" s="100"/>
      <c r="AEC514" s="100"/>
      <c r="AED514" s="100"/>
      <c r="AEE514" s="100"/>
      <c r="AEF514" s="100"/>
      <c r="AEG514" s="100"/>
      <c r="AEH514" s="100"/>
      <c r="AEI514" s="100"/>
      <c r="AEJ514" s="100"/>
      <c r="AEK514" s="100"/>
      <c r="AEL514" s="100"/>
      <c r="AEM514" s="100"/>
      <c r="AEN514" s="100"/>
      <c r="AEO514" s="100"/>
      <c r="AEP514" s="100"/>
      <c r="AEQ514" s="100"/>
      <c r="AER514" s="100"/>
      <c r="AES514" s="100"/>
      <c r="AET514" s="100"/>
      <c r="AEU514" s="100"/>
      <c r="AEV514" s="100"/>
      <c r="AEW514" s="100"/>
      <c r="AEX514" s="100"/>
      <c r="AEY514" s="100"/>
      <c r="AEZ514" s="100"/>
      <c r="AFA514" s="100"/>
      <c r="AFB514" s="100"/>
      <c r="AFC514" s="100"/>
      <c r="AFD514" s="100"/>
      <c r="AFE514" s="100"/>
      <c r="AFF514" s="100"/>
      <c r="AFG514" s="100"/>
      <c r="AFH514" s="100"/>
      <c r="AFI514" s="100"/>
      <c r="AFJ514" s="100"/>
      <c r="AFK514" s="100"/>
      <c r="AFL514" s="100"/>
      <c r="AFM514" s="100"/>
      <c r="AFN514" s="100"/>
      <c r="AFO514" s="100"/>
      <c r="AFP514" s="100"/>
      <c r="AFQ514" s="100"/>
      <c r="AFR514" s="100"/>
      <c r="AFS514" s="100"/>
      <c r="AFT514" s="100"/>
      <c r="AFU514" s="100"/>
      <c r="AFV514" s="100"/>
      <c r="AFW514" s="100"/>
      <c r="AFX514" s="100"/>
      <c r="AFY514" s="100"/>
      <c r="AFZ514" s="100"/>
      <c r="AGA514" s="100"/>
      <c r="AGB514" s="100"/>
      <c r="AGC514" s="100"/>
      <c r="AGD514" s="100"/>
      <c r="AGE514" s="100"/>
      <c r="AGF514" s="100"/>
      <c r="AGG514" s="100"/>
      <c r="AGH514" s="100"/>
      <c r="AGI514" s="100"/>
      <c r="AGJ514" s="100"/>
      <c r="AGK514" s="100"/>
      <c r="AGL514" s="100"/>
      <c r="AGM514" s="100"/>
      <c r="AGN514" s="100"/>
      <c r="AGO514" s="100"/>
      <c r="AGP514" s="100"/>
      <c r="AGQ514" s="100"/>
      <c r="AGR514" s="100"/>
      <c r="AGS514" s="100"/>
      <c r="AGT514" s="100"/>
      <c r="AGU514" s="100"/>
      <c r="AGV514" s="100"/>
      <c r="AGW514" s="100"/>
      <c r="AGX514" s="100"/>
      <c r="AGY514" s="100"/>
      <c r="AGZ514" s="100"/>
      <c r="AHA514" s="100"/>
      <c r="AHB514" s="100"/>
      <c r="AHC514" s="100"/>
      <c r="AHD514" s="100"/>
      <c r="AHE514" s="100"/>
      <c r="AHF514" s="100"/>
      <c r="AHG514" s="100"/>
      <c r="AHH514" s="100"/>
      <c r="AHI514" s="100"/>
      <c r="AHJ514" s="100"/>
      <c r="AHK514" s="100"/>
      <c r="AHL514" s="100"/>
      <c r="AHM514" s="100"/>
      <c r="AHN514" s="100"/>
      <c r="AHO514" s="100"/>
      <c r="AHP514" s="100"/>
      <c r="AHQ514" s="100"/>
      <c r="AHR514" s="100"/>
      <c r="AHS514" s="100"/>
      <c r="AHT514" s="100"/>
      <c r="AHU514" s="100"/>
      <c r="AHV514" s="100"/>
      <c r="AHW514" s="100"/>
      <c r="AHX514" s="100"/>
      <c r="AHY514" s="100"/>
      <c r="AHZ514" s="100"/>
      <c r="AIA514" s="100"/>
      <c r="AIB514" s="100"/>
      <c r="AIC514" s="100"/>
      <c r="AID514" s="100"/>
      <c r="AIE514" s="100"/>
      <c r="AIF514" s="100"/>
      <c r="AIG514" s="100"/>
      <c r="AIH514" s="100"/>
      <c r="AII514" s="100"/>
      <c r="AIJ514" s="100"/>
      <c r="AIK514" s="100"/>
      <c r="AIL514" s="100"/>
      <c r="AIM514" s="100"/>
      <c r="AIN514" s="100"/>
      <c r="AIO514" s="100"/>
      <c r="AIP514" s="100"/>
      <c r="AIQ514" s="100"/>
      <c r="AIR514" s="100"/>
      <c r="AIS514" s="100"/>
      <c r="AIT514" s="100"/>
      <c r="AIU514" s="100"/>
      <c r="AIV514" s="100"/>
      <c r="AIW514" s="100"/>
      <c r="AIX514" s="100"/>
      <c r="AIY514" s="100"/>
      <c r="AIZ514" s="100"/>
      <c r="AJA514" s="100"/>
      <c r="AJB514" s="100"/>
      <c r="AJC514" s="100"/>
      <c r="AJD514" s="100"/>
      <c r="AJE514" s="100"/>
      <c r="AJF514" s="100"/>
      <c r="AJG514" s="100"/>
      <c r="AJH514" s="100"/>
      <c r="AJI514" s="100"/>
      <c r="AJJ514" s="100"/>
      <c r="AJK514" s="100"/>
      <c r="AJL514" s="100"/>
      <c r="AJM514" s="100"/>
      <c r="AJN514" s="100"/>
      <c r="AJO514" s="100"/>
      <c r="AJP514" s="100"/>
      <c r="AJQ514" s="100"/>
      <c r="AJR514" s="100"/>
      <c r="AJS514" s="100"/>
      <c r="AJT514" s="100"/>
      <c r="AJU514" s="100"/>
      <c r="AJV514" s="100"/>
      <c r="AJW514" s="100"/>
      <c r="AJX514" s="100"/>
      <c r="AJY514" s="100"/>
      <c r="AJZ514" s="100"/>
      <c r="AKA514" s="100"/>
      <c r="AKB514" s="100"/>
      <c r="AKC514" s="100"/>
      <c r="AKD514" s="100"/>
      <c r="AKE514" s="100"/>
      <c r="AKF514" s="100"/>
      <c r="AKG514" s="100"/>
      <c r="AKH514" s="100"/>
      <c r="AKI514" s="100"/>
      <c r="AKJ514" s="100"/>
      <c r="AKK514" s="100"/>
      <c r="AKL514" s="100"/>
      <c r="AKM514" s="100"/>
      <c r="AKN514" s="100"/>
      <c r="AKO514" s="100"/>
      <c r="AKP514" s="100"/>
      <c r="AKQ514" s="100"/>
      <c r="AKR514" s="100"/>
      <c r="AKS514" s="100"/>
      <c r="AKT514" s="100"/>
      <c r="AKU514" s="100"/>
      <c r="AKV514" s="100"/>
      <c r="AKW514" s="100"/>
      <c r="AKX514" s="100"/>
      <c r="AKY514" s="100"/>
      <c r="AKZ514" s="100"/>
      <c r="ALA514" s="100"/>
      <c r="ALB514" s="100"/>
      <c r="ALC514" s="100"/>
      <c r="ALD514" s="100"/>
      <c r="ALE514" s="100"/>
      <c r="ALF514" s="100"/>
      <c r="ALG514" s="100"/>
      <c r="ALH514" s="100"/>
      <c r="ALI514" s="100"/>
      <c r="ALJ514" s="100"/>
      <c r="ALK514" s="100"/>
      <c r="ALL514" s="100"/>
      <c r="ALM514" s="100"/>
      <c r="ALN514" s="100"/>
      <c r="ALO514" s="100"/>
      <c r="ALP514" s="100"/>
      <c r="ALQ514" s="100"/>
      <c r="ALR514" s="100"/>
      <c r="ALS514" s="100"/>
      <c r="ALT514" s="100"/>
      <c r="ALU514" s="100"/>
      <c r="ALV514" s="100"/>
      <c r="ALW514" s="100"/>
      <c r="ALX514" s="100"/>
      <c r="ALY514" s="100"/>
      <c r="ALZ514" s="100"/>
      <c r="AMA514" s="100"/>
      <c r="AMB514" s="100"/>
      <c r="AMC514" s="100"/>
      <c r="AMD514" s="100"/>
      <c r="AME514" s="100"/>
      <c r="AMF514" s="100"/>
      <c r="AMG514" s="100"/>
      <c r="AMH514" s="100"/>
      <c r="AMI514" s="100"/>
      <c r="AMJ514" s="100"/>
      <c r="AMK514" s="100"/>
      <c r="AML514" s="100"/>
      <c r="AMM514" s="100"/>
    </row>
    <row r="515" spans="3:1027" customFormat="1" ht="37.5">
      <c r="C515" s="94" t="s">
        <v>280</v>
      </c>
      <c r="D515" s="15">
        <v>17</v>
      </c>
      <c r="E515" s="95">
        <v>5</v>
      </c>
      <c r="F515" s="96" t="s">
        <v>403</v>
      </c>
      <c r="G515" s="95">
        <v>1982</v>
      </c>
      <c r="H515" s="95" t="s">
        <v>37</v>
      </c>
      <c r="I515" s="95" t="s">
        <v>38</v>
      </c>
      <c r="J515" s="95">
        <v>3</v>
      </c>
      <c r="K515" s="97">
        <v>2160</v>
      </c>
      <c r="L515" s="97">
        <v>883.8</v>
      </c>
      <c r="M515" s="98" t="s">
        <v>57</v>
      </c>
      <c r="N515" s="101">
        <f>K515*Q515</f>
        <v>76744.800000000003</v>
      </c>
      <c r="O515" s="101">
        <f>K515*R515</f>
        <v>24645.599999999999</v>
      </c>
      <c r="P515" s="101">
        <f t="shared" si="45"/>
        <v>101390.39999999999</v>
      </c>
      <c r="Q515" s="91">
        <v>35.53</v>
      </c>
      <c r="R515" s="91">
        <v>11.41</v>
      </c>
      <c r="S515" s="99">
        <v>2018</v>
      </c>
      <c r="T515" s="99">
        <v>2019</v>
      </c>
      <c r="U515" s="14" t="s">
        <v>41</v>
      </c>
      <c r="V515" s="14" t="s">
        <v>270</v>
      </c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  <c r="AJ515" s="100"/>
      <c r="AK515" s="100"/>
      <c r="AL515" s="100"/>
      <c r="AM515" s="100"/>
      <c r="AN515" s="100"/>
      <c r="AO515" s="100"/>
      <c r="AP515" s="100"/>
      <c r="AQ515" s="100"/>
      <c r="AR515" s="100"/>
      <c r="AS515" s="100"/>
      <c r="AT515" s="100"/>
      <c r="AU515" s="100"/>
      <c r="AV515" s="100"/>
      <c r="AW515" s="100"/>
      <c r="AX515" s="100"/>
      <c r="AY515" s="100"/>
      <c r="AZ515" s="100"/>
      <c r="BA515" s="100"/>
      <c r="BB515" s="100"/>
      <c r="BC515" s="100"/>
      <c r="BD515" s="100"/>
      <c r="BE515" s="100"/>
      <c r="BF515" s="100"/>
      <c r="BG515" s="100"/>
      <c r="BH515" s="100"/>
      <c r="BI515" s="100"/>
      <c r="BJ515" s="100"/>
      <c r="BK515" s="100"/>
      <c r="BL515" s="100"/>
      <c r="BM515" s="100"/>
      <c r="BN515" s="100"/>
      <c r="BO515" s="100"/>
      <c r="BP515" s="100"/>
      <c r="BQ515" s="100"/>
      <c r="BR515" s="100"/>
      <c r="BS515" s="100"/>
      <c r="BT515" s="100"/>
      <c r="BU515" s="100"/>
      <c r="BV515" s="100"/>
      <c r="BW515" s="100"/>
      <c r="BX515" s="100"/>
      <c r="BY515" s="100"/>
      <c r="BZ515" s="100"/>
      <c r="CA515" s="100"/>
      <c r="CB515" s="100"/>
      <c r="CC515" s="100"/>
      <c r="CD515" s="100"/>
      <c r="CE515" s="100"/>
      <c r="CF515" s="100"/>
      <c r="CG515" s="100"/>
      <c r="CH515" s="100"/>
      <c r="CI515" s="100"/>
      <c r="CJ515" s="100"/>
      <c r="CK515" s="100"/>
      <c r="CL515" s="100"/>
      <c r="CM515" s="100"/>
      <c r="CN515" s="100"/>
      <c r="CO515" s="100"/>
      <c r="CP515" s="100"/>
      <c r="CQ515" s="100"/>
      <c r="CR515" s="100"/>
      <c r="CS515" s="100"/>
      <c r="CT515" s="100"/>
      <c r="CU515" s="100"/>
      <c r="CV515" s="100"/>
      <c r="CW515" s="100"/>
      <c r="CX515" s="100"/>
      <c r="CY515" s="100"/>
      <c r="CZ515" s="100"/>
      <c r="DA515" s="100"/>
      <c r="DB515" s="100"/>
      <c r="DC515" s="100"/>
      <c r="DD515" s="100"/>
      <c r="DE515" s="100"/>
      <c r="DF515" s="100"/>
      <c r="DG515" s="100"/>
      <c r="DH515" s="100"/>
      <c r="DI515" s="100"/>
      <c r="DJ515" s="100"/>
      <c r="DK515" s="100"/>
      <c r="DL515" s="100"/>
      <c r="DM515" s="100"/>
      <c r="DN515" s="100"/>
      <c r="DO515" s="100"/>
      <c r="DP515" s="100"/>
      <c r="DQ515" s="100"/>
      <c r="DR515" s="100"/>
      <c r="DS515" s="100"/>
      <c r="DT515" s="100"/>
      <c r="DU515" s="100"/>
      <c r="DV515" s="100"/>
      <c r="DW515" s="100"/>
      <c r="DX515" s="100"/>
      <c r="DY515" s="100"/>
      <c r="DZ515" s="100"/>
      <c r="EA515" s="100"/>
      <c r="EB515" s="100"/>
      <c r="EC515" s="100"/>
      <c r="ED515" s="100"/>
      <c r="EE515" s="100"/>
      <c r="EF515" s="100"/>
      <c r="EG515" s="100"/>
      <c r="EH515" s="100"/>
      <c r="EI515" s="100"/>
      <c r="EJ515" s="100"/>
      <c r="EK515" s="100"/>
      <c r="EL515" s="100"/>
      <c r="EM515" s="100"/>
      <c r="EN515" s="100"/>
      <c r="EO515" s="100"/>
      <c r="EP515" s="100"/>
      <c r="EQ515" s="100"/>
      <c r="ER515" s="100"/>
      <c r="ES515" s="100"/>
      <c r="ET515" s="100"/>
      <c r="EU515" s="100"/>
      <c r="EV515" s="100"/>
      <c r="EW515" s="100"/>
      <c r="EX515" s="100"/>
      <c r="EY515" s="100"/>
      <c r="EZ515" s="100"/>
      <c r="FA515" s="100"/>
      <c r="FB515" s="100"/>
      <c r="FC515" s="100"/>
      <c r="FD515" s="100"/>
      <c r="FE515" s="100"/>
      <c r="FF515" s="100"/>
      <c r="FG515" s="100"/>
      <c r="FH515" s="100"/>
      <c r="FI515" s="100"/>
      <c r="FJ515" s="100"/>
      <c r="FK515" s="100"/>
      <c r="FL515" s="100"/>
      <c r="FM515" s="100"/>
      <c r="FN515" s="100"/>
      <c r="FO515" s="100"/>
      <c r="FP515" s="100"/>
      <c r="FQ515" s="100"/>
      <c r="FR515" s="100"/>
      <c r="FS515" s="100"/>
      <c r="FT515" s="100"/>
      <c r="FU515" s="100"/>
      <c r="FV515" s="100"/>
      <c r="FW515" s="100"/>
      <c r="FX515" s="100"/>
      <c r="FY515" s="100"/>
      <c r="FZ515" s="100"/>
      <c r="GA515" s="100"/>
      <c r="GB515" s="100"/>
      <c r="GC515" s="100"/>
      <c r="GD515" s="100"/>
      <c r="GE515" s="100"/>
      <c r="GF515" s="100"/>
      <c r="GG515" s="100"/>
      <c r="GH515" s="100"/>
      <c r="GI515" s="100"/>
      <c r="GJ515" s="100"/>
      <c r="GK515" s="100"/>
      <c r="GL515" s="100"/>
      <c r="GM515" s="100"/>
      <c r="GN515" s="100"/>
      <c r="GO515" s="100"/>
      <c r="GP515" s="100"/>
      <c r="GQ515" s="100"/>
      <c r="GR515" s="100"/>
      <c r="GS515" s="100"/>
      <c r="GT515" s="100"/>
      <c r="GU515" s="100"/>
      <c r="GV515" s="100"/>
      <c r="GW515" s="100"/>
      <c r="GX515" s="100"/>
      <c r="GY515" s="100"/>
      <c r="GZ515" s="100"/>
      <c r="HA515" s="100"/>
      <c r="HB515" s="100"/>
      <c r="HC515" s="100"/>
      <c r="HD515" s="100"/>
      <c r="HE515" s="100"/>
      <c r="HF515" s="100"/>
      <c r="HG515" s="100"/>
      <c r="HH515" s="100"/>
      <c r="HI515" s="100"/>
      <c r="HJ515" s="100"/>
      <c r="HK515" s="100"/>
      <c r="HL515" s="100"/>
      <c r="HM515" s="100"/>
      <c r="HN515" s="100"/>
      <c r="HO515" s="100"/>
      <c r="HP515" s="100"/>
      <c r="HQ515" s="100"/>
      <c r="HR515" s="100"/>
      <c r="HS515" s="100"/>
      <c r="HT515" s="100"/>
      <c r="HU515" s="100"/>
      <c r="HV515" s="100"/>
      <c r="HW515" s="100"/>
      <c r="HX515" s="100"/>
      <c r="HY515" s="100"/>
      <c r="HZ515" s="100"/>
      <c r="IA515" s="100"/>
      <c r="IB515" s="100"/>
      <c r="IC515" s="100"/>
      <c r="ID515" s="100"/>
      <c r="IE515" s="100"/>
      <c r="IF515" s="100"/>
      <c r="IG515" s="100"/>
      <c r="IH515" s="100"/>
      <c r="II515" s="100"/>
      <c r="IJ515" s="100"/>
      <c r="IK515" s="100"/>
      <c r="IL515" s="100"/>
      <c r="IM515" s="100"/>
      <c r="IN515" s="100"/>
      <c r="IO515" s="100"/>
      <c r="IP515" s="100"/>
      <c r="IQ515" s="100"/>
      <c r="IR515" s="100"/>
      <c r="IS515" s="100"/>
      <c r="IT515" s="100"/>
      <c r="IU515" s="100"/>
      <c r="IV515" s="100"/>
      <c r="IW515" s="100"/>
      <c r="IX515" s="100"/>
      <c r="IY515" s="100"/>
      <c r="IZ515" s="100"/>
      <c r="JA515" s="100"/>
      <c r="JB515" s="100"/>
      <c r="JC515" s="100"/>
      <c r="JD515" s="100"/>
      <c r="JE515" s="100"/>
      <c r="JF515" s="100"/>
      <c r="JG515" s="100"/>
      <c r="JH515" s="100"/>
      <c r="JI515" s="100"/>
      <c r="JJ515" s="100"/>
      <c r="JK515" s="100"/>
      <c r="JL515" s="100"/>
      <c r="JM515" s="100"/>
      <c r="JN515" s="100"/>
      <c r="JO515" s="100"/>
      <c r="JP515" s="100"/>
      <c r="JQ515" s="100"/>
      <c r="JR515" s="100"/>
      <c r="JS515" s="100"/>
      <c r="JT515" s="100"/>
      <c r="JU515" s="100"/>
      <c r="JV515" s="100"/>
      <c r="JW515" s="100"/>
      <c r="JX515" s="100"/>
      <c r="JY515" s="100"/>
      <c r="JZ515" s="100"/>
      <c r="KA515" s="100"/>
      <c r="KB515" s="100"/>
      <c r="KC515" s="100"/>
      <c r="KD515" s="100"/>
      <c r="KE515" s="100"/>
      <c r="KF515" s="100"/>
      <c r="KG515" s="100"/>
      <c r="KH515" s="100"/>
      <c r="KI515" s="100"/>
      <c r="KJ515" s="100"/>
      <c r="KK515" s="100"/>
      <c r="KL515" s="100"/>
      <c r="KM515" s="100"/>
      <c r="KN515" s="100"/>
      <c r="KO515" s="100"/>
      <c r="KP515" s="100"/>
      <c r="KQ515" s="100"/>
      <c r="KR515" s="100"/>
      <c r="KS515" s="100"/>
      <c r="KT515" s="100"/>
      <c r="KU515" s="100"/>
      <c r="KV515" s="100"/>
      <c r="KW515" s="100"/>
      <c r="KX515" s="100"/>
      <c r="KY515" s="100"/>
      <c r="KZ515" s="100"/>
      <c r="LA515" s="100"/>
      <c r="LB515" s="100"/>
      <c r="LC515" s="100"/>
      <c r="LD515" s="100"/>
      <c r="LE515" s="100"/>
      <c r="LF515" s="100"/>
      <c r="LG515" s="100"/>
      <c r="LH515" s="100"/>
      <c r="LI515" s="100"/>
      <c r="LJ515" s="100"/>
      <c r="LK515" s="100"/>
      <c r="LL515" s="100"/>
      <c r="LM515" s="100"/>
      <c r="LN515" s="100"/>
      <c r="LO515" s="100"/>
      <c r="LP515" s="100"/>
      <c r="LQ515" s="100"/>
      <c r="LR515" s="100"/>
      <c r="LS515" s="100"/>
      <c r="LT515" s="100"/>
      <c r="LU515" s="100"/>
      <c r="LV515" s="100"/>
      <c r="LW515" s="100"/>
      <c r="LX515" s="100"/>
      <c r="LY515" s="100"/>
      <c r="LZ515" s="100"/>
      <c r="MA515" s="100"/>
      <c r="MB515" s="100"/>
      <c r="MC515" s="100"/>
      <c r="MD515" s="100"/>
      <c r="ME515" s="100"/>
      <c r="MF515" s="100"/>
      <c r="MG515" s="100"/>
      <c r="MH515" s="100"/>
      <c r="MI515" s="100"/>
      <c r="MJ515" s="100"/>
      <c r="MK515" s="100"/>
      <c r="ML515" s="100"/>
      <c r="MM515" s="100"/>
      <c r="MN515" s="100"/>
      <c r="MO515" s="100"/>
      <c r="MP515" s="100"/>
      <c r="MQ515" s="100"/>
      <c r="MR515" s="100"/>
      <c r="MS515" s="100"/>
      <c r="MT515" s="100"/>
      <c r="MU515" s="100"/>
      <c r="MV515" s="100"/>
      <c r="MW515" s="100"/>
      <c r="MX515" s="100"/>
      <c r="MY515" s="100"/>
      <c r="MZ515" s="100"/>
      <c r="NA515" s="100"/>
      <c r="NB515" s="100"/>
      <c r="NC515" s="100"/>
      <c r="ND515" s="100"/>
      <c r="NE515" s="100"/>
      <c r="NF515" s="100"/>
      <c r="NG515" s="100"/>
      <c r="NH515" s="100"/>
      <c r="NI515" s="100"/>
      <c r="NJ515" s="100"/>
      <c r="NK515" s="100"/>
      <c r="NL515" s="100"/>
      <c r="NM515" s="100"/>
      <c r="NN515" s="100"/>
      <c r="NO515" s="100"/>
      <c r="NP515" s="100"/>
      <c r="NQ515" s="100"/>
      <c r="NR515" s="100"/>
      <c r="NS515" s="100"/>
      <c r="NT515" s="100"/>
      <c r="NU515" s="100"/>
      <c r="NV515" s="100"/>
      <c r="NW515" s="100"/>
      <c r="NX515" s="100"/>
      <c r="NY515" s="100"/>
      <c r="NZ515" s="100"/>
      <c r="OA515" s="100"/>
      <c r="OB515" s="100"/>
      <c r="OC515" s="100"/>
      <c r="OD515" s="100"/>
      <c r="OE515" s="100"/>
      <c r="OF515" s="100"/>
      <c r="OG515" s="100"/>
      <c r="OH515" s="100"/>
      <c r="OI515" s="100"/>
      <c r="OJ515" s="100"/>
      <c r="OK515" s="100"/>
      <c r="OL515" s="100"/>
      <c r="OM515" s="100"/>
      <c r="ON515" s="100"/>
      <c r="OO515" s="100"/>
      <c r="OP515" s="100"/>
      <c r="OQ515" s="100"/>
      <c r="OR515" s="100"/>
      <c r="OS515" s="100"/>
      <c r="OT515" s="100"/>
      <c r="OU515" s="100"/>
      <c r="OV515" s="100"/>
      <c r="OW515" s="100"/>
      <c r="OX515" s="100"/>
      <c r="OY515" s="100"/>
      <c r="OZ515" s="100"/>
      <c r="PA515" s="100"/>
      <c r="PB515" s="100"/>
      <c r="PC515" s="100"/>
      <c r="PD515" s="100"/>
      <c r="PE515" s="100"/>
      <c r="PF515" s="100"/>
      <c r="PG515" s="100"/>
      <c r="PH515" s="100"/>
      <c r="PI515" s="100"/>
      <c r="PJ515" s="100"/>
      <c r="PK515" s="100"/>
      <c r="PL515" s="100"/>
      <c r="PM515" s="100"/>
      <c r="PN515" s="100"/>
      <c r="PO515" s="100"/>
      <c r="PP515" s="100"/>
      <c r="PQ515" s="100"/>
      <c r="PR515" s="100"/>
      <c r="PS515" s="100"/>
      <c r="PT515" s="100"/>
      <c r="PU515" s="100"/>
      <c r="PV515" s="100"/>
      <c r="PW515" s="100"/>
      <c r="PX515" s="100"/>
      <c r="PY515" s="100"/>
      <c r="PZ515" s="100"/>
      <c r="QA515" s="100"/>
      <c r="QB515" s="100"/>
      <c r="QC515" s="100"/>
      <c r="QD515" s="100"/>
      <c r="QE515" s="100"/>
      <c r="QF515" s="100"/>
      <c r="QG515" s="100"/>
      <c r="QH515" s="100"/>
      <c r="QI515" s="100"/>
      <c r="QJ515" s="100"/>
      <c r="QK515" s="100"/>
      <c r="QL515" s="100"/>
      <c r="QM515" s="100"/>
      <c r="QN515" s="100"/>
      <c r="QO515" s="100"/>
      <c r="QP515" s="100"/>
      <c r="QQ515" s="100"/>
      <c r="QR515" s="100"/>
      <c r="QS515" s="100"/>
      <c r="QT515" s="100"/>
      <c r="QU515" s="100"/>
      <c r="QV515" s="100"/>
      <c r="QW515" s="100"/>
      <c r="QX515" s="100"/>
      <c r="QY515" s="100"/>
      <c r="QZ515" s="100"/>
      <c r="RA515" s="100"/>
      <c r="RB515" s="100"/>
      <c r="RC515" s="100"/>
      <c r="RD515" s="100"/>
      <c r="RE515" s="100"/>
      <c r="RF515" s="100"/>
      <c r="RG515" s="100"/>
      <c r="RH515" s="100"/>
      <c r="RI515" s="100"/>
      <c r="RJ515" s="100"/>
      <c r="RK515" s="100"/>
      <c r="RL515" s="100"/>
      <c r="RM515" s="100"/>
      <c r="RN515" s="100"/>
      <c r="RO515" s="100"/>
      <c r="RP515" s="100"/>
      <c r="RQ515" s="100"/>
      <c r="RR515" s="100"/>
      <c r="RS515" s="100"/>
      <c r="RT515" s="100"/>
      <c r="RU515" s="100"/>
      <c r="RV515" s="100"/>
      <c r="RW515" s="100"/>
      <c r="RX515" s="100"/>
      <c r="RY515" s="100"/>
      <c r="RZ515" s="100"/>
      <c r="SA515" s="100"/>
      <c r="SB515" s="100"/>
      <c r="SC515" s="100"/>
      <c r="SD515" s="100"/>
      <c r="SE515" s="100"/>
      <c r="SF515" s="100"/>
      <c r="SG515" s="100"/>
      <c r="SH515" s="100"/>
      <c r="SI515" s="100"/>
      <c r="SJ515" s="100"/>
      <c r="SK515" s="100"/>
      <c r="SL515" s="100"/>
      <c r="SM515" s="100"/>
      <c r="SN515" s="100"/>
      <c r="SO515" s="100"/>
      <c r="SP515" s="100"/>
      <c r="SQ515" s="100"/>
      <c r="SR515" s="100"/>
      <c r="SS515" s="100"/>
      <c r="ST515" s="100"/>
      <c r="SU515" s="100"/>
      <c r="SV515" s="100"/>
      <c r="SW515" s="100"/>
      <c r="SX515" s="100"/>
      <c r="SY515" s="100"/>
      <c r="SZ515" s="100"/>
      <c r="TA515" s="100"/>
      <c r="TB515" s="100"/>
      <c r="TC515" s="100"/>
      <c r="TD515" s="100"/>
      <c r="TE515" s="100"/>
      <c r="TF515" s="100"/>
      <c r="TG515" s="100"/>
      <c r="TH515" s="100"/>
      <c r="TI515" s="100"/>
      <c r="TJ515" s="100"/>
      <c r="TK515" s="100"/>
      <c r="TL515" s="100"/>
      <c r="TM515" s="100"/>
      <c r="TN515" s="100"/>
      <c r="TO515" s="100"/>
      <c r="TP515" s="100"/>
      <c r="TQ515" s="100"/>
      <c r="TR515" s="100"/>
      <c r="TS515" s="100"/>
      <c r="TT515" s="100"/>
      <c r="TU515" s="100"/>
      <c r="TV515" s="100"/>
      <c r="TW515" s="100"/>
      <c r="TX515" s="100"/>
      <c r="TY515" s="100"/>
      <c r="TZ515" s="100"/>
      <c r="UA515" s="100"/>
      <c r="UB515" s="100"/>
      <c r="UC515" s="100"/>
      <c r="UD515" s="100"/>
      <c r="UE515" s="100"/>
      <c r="UF515" s="100"/>
      <c r="UG515" s="100"/>
      <c r="UH515" s="100"/>
      <c r="UI515" s="100"/>
      <c r="UJ515" s="100"/>
      <c r="UK515" s="100"/>
      <c r="UL515" s="100"/>
      <c r="UM515" s="100"/>
      <c r="UN515" s="100"/>
      <c r="UO515" s="100"/>
      <c r="UP515" s="100"/>
      <c r="UQ515" s="100"/>
      <c r="UR515" s="100"/>
      <c r="US515" s="100"/>
      <c r="UT515" s="100"/>
      <c r="UU515" s="100"/>
      <c r="UV515" s="100"/>
      <c r="UW515" s="100"/>
      <c r="UX515" s="100"/>
      <c r="UY515" s="100"/>
      <c r="UZ515" s="100"/>
      <c r="VA515" s="100"/>
      <c r="VB515" s="100"/>
      <c r="VC515" s="100"/>
      <c r="VD515" s="100"/>
      <c r="VE515" s="100"/>
      <c r="VF515" s="100"/>
      <c r="VG515" s="100"/>
      <c r="VH515" s="100"/>
      <c r="VI515" s="100"/>
      <c r="VJ515" s="100"/>
      <c r="VK515" s="100"/>
      <c r="VL515" s="100"/>
      <c r="VM515" s="100"/>
      <c r="VN515" s="100"/>
      <c r="VO515" s="100"/>
      <c r="VP515" s="100"/>
      <c r="VQ515" s="100"/>
      <c r="VR515" s="100"/>
      <c r="VS515" s="100"/>
      <c r="VT515" s="100"/>
      <c r="VU515" s="100"/>
      <c r="VV515" s="100"/>
      <c r="VW515" s="100"/>
      <c r="VX515" s="100"/>
      <c r="VY515" s="100"/>
      <c r="VZ515" s="100"/>
      <c r="WA515" s="100"/>
      <c r="WB515" s="100"/>
      <c r="WC515" s="100"/>
      <c r="WD515" s="100"/>
      <c r="WE515" s="100"/>
      <c r="WF515" s="100"/>
      <c r="WG515" s="100"/>
      <c r="WH515" s="100"/>
      <c r="WI515" s="100"/>
      <c r="WJ515" s="100"/>
      <c r="WK515" s="100"/>
      <c r="WL515" s="100"/>
      <c r="WM515" s="100"/>
      <c r="WN515" s="100"/>
      <c r="WO515" s="100"/>
      <c r="WP515" s="100"/>
      <c r="WQ515" s="100"/>
      <c r="WR515" s="100"/>
      <c r="WS515" s="100"/>
      <c r="WT515" s="100"/>
      <c r="WU515" s="100"/>
      <c r="WV515" s="100"/>
      <c r="WW515" s="100"/>
      <c r="WX515" s="100"/>
      <c r="WY515" s="100"/>
      <c r="WZ515" s="100"/>
      <c r="XA515" s="100"/>
      <c r="XB515" s="100"/>
      <c r="XC515" s="100"/>
      <c r="XD515" s="100"/>
      <c r="XE515" s="100"/>
      <c r="XF515" s="100"/>
      <c r="XG515" s="100"/>
      <c r="XH515" s="100"/>
      <c r="XI515" s="100"/>
      <c r="XJ515" s="100"/>
      <c r="XK515" s="100"/>
      <c r="XL515" s="100"/>
      <c r="XM515" s="100"/>
      <c r="XN515" s="100"/>
      <c r="XO515" s="100"/>
      <c r="XP515" s="100"/>
      <c r="XQ515" s="100"/>
      <c r="XR515" s="100"/>
      <c r="XS515" s="100"/>
      <c r="XT515" s="100"/>
      <c r="XU515" s="100"/>
      <c r="XV515" s="100"/>
      <c r="XW515" s="100"/>
      <c r="XX515" s="100"/>
      <c r="XY515" s="100"/>
      <c r="XZ515" s="100"/>
      <c r="YA515" s="100"/>
      <c r="YB515" s="100"/>
      <c r="YC515" s="100"/>
      <c r="YD515" s="100"/>
      <c r="YE515" s="100"/>
      <c r="YF515" s="100"/>
      <c r="YG515" s="100"/>
      <c r="YH515" s="100"/>
      <c r="YI515" s="100"/>
      <c r="YJ515" s="100"/>
      <c r="YK515" s="100"/>
      <c r="YL515" s="100"/>
      <c r="YM515" s="100"/>
      <c r="YN515" s="100"/>
      <c r="YO515" s="100"/>
      <c r="YP515" s="100"/>
      <c r="YQ515" s="100"/>
      <c r="YR515" s="100"/>
      <c r="YS515" s="100"/>
      <c r="YT515" s="100"/>
      <c r="YU515" s="100"/>
      <c r="YV515" s="100"/>
      <c r="YW515" s="100"/>
      <c r="YX515" s="100"/>
      <c r="YY515" s="100"/>
      <c r="YZ515" s="100"/>
      <c r="ZA515" s="100"/>
      <c r="ZB515" s="100"/>
      <c r="ZC515" s="100"/>
      <c r="ZD515" s="100"/>
      <c r="ZE515" s="100"/>
      <c r="ZF515" s="100"/>
      <c r="ZG515" s="100"/>
      <c r="ZH515" s="100"/>
      <c r="ZI515" s="100"/>
      <c r="ZJ515" s="100"/>
      <c r="ZK515" s="100"/>
      <c r="ZL515" s="100"/>
      <c r="ZM515" s="100"/>
      <c r="ZN515" s="100"/>
      <c r="ZO515" s="100"/>
      <c r="ZP515" s="100"/>
      <c r="ZQ515" s="100"/>
      <c r="ZR515" s="100"/>
      <c r="ZS515" s="100"/>
      <c r="ZT515" s="100"/>
      <c r="ZU515" s="100"/>
      <c r="ZV515" s="100"/>
      <c r="ZW515" s="100"/>
      <c r="ZX515" s="100"/>
      <c r="ZY515" s="100"/>
      <c r="ZZ515" s="100"/>
      <c r="AAA515" s="100"/>
      <c r="AAB515" s="100"/>
      <c r="AAC515" s="100"/>
      <c r="AAD515" s="100"/>
      <c r="AAE515" s="100"/>
      <c r="AAF515" s="100"/>
      <c r="AAG515" s="100"/>
      <c r="AAH515" s="100"/>
      <c r="AAI515" s="100"/>
      <c r="AAJ515" s="100"/>
      <c r="AAK515" s="100"/>
      <c r="AAL515" s="100"/>
      <c r="AAM515" s="100"/>
      <c r="AAN515" s="100"/>
      <c r="AAO515" s="100"/>
      <c r="AAP515" s="100"/>
      <c r="AAQ515" s="100"/>
      <c r="AAR515" s="100"/>
      <c r="AAS515" s="100"/>
      <c r="AAT515" s="100"/>
      <c r="AAU515" s="100"/>
      <c r="AAV515" s="100"/>
      <c r="AAW515" s="100"/>
      <c r="AAX515" s="100"/>
      <c r="AAY515" s="100"/>
      <c r="AAZ515" s="100"/>
      <c r="ABA515" s="100"/>
      <c r="ABB515" s="100"/>
      <c r="ABC515" s="100"/>
      <c r="ABD515" s="100"/>
      <c r="ABE515" s="100"/>
      <c r="ABF515" s="100"/>
      <c r="ABG515" s="100"/>
      <c r="ABH515" s="100"/>
      <c r="ABI515" s="100"/>
      <c r="ABJ515" s="100"/>
      <c r="ABK515" s="100"/>
      <c r="ABL515" s="100"/>
      <c r="ABM515" s="100"/>
      <c r="ABN515" s="100"/>
      <c r="ABO515" s="100"/>
      <c r="ABP515" s="100"/>
      <c r="ABQ515" s="100"/>
      <c r="ABR515" s="100"/>
      <c r="ABS515" s="100"/>
      <c r="ABT515" s="100"/>
      <c r="ABU515" s="100"/>
      <c r="ABV515" s="100"/>
      <c r="ABW515" s="100"/>
      <c r="ABX515" s="100"/>
      <c r="ABY515" s="100"/>
      <c r="ABZ515" s="100"/>
      <c r="ACA515" s="100"/>
      <c r="ACB515" s="100"/>
      <c r="ACC515" s="100"/>
      <c r="ACD515" s="100"/>
      <c r="ACE515" s="100"/>
      <c r="ACF515" s="100"/>
      <c r="ACG515" s="100"/>
      <c r="ACH515" s="100"/>
      <c r="ACI515" s="100"/>
      <c r="ACJ515" s="100"/>
      <c r="ACK515" s="100"/>
      <c r="ACL515" s="100"/>
      <c r="ACM515" s="100"/>
      <c r="ACN515" s="100"/>
      <c r="ACO515" s="100"/>
      <c r="ACP515" s="100"/>
      <c r="ACQ515" s="100"/>
      <c r="ACR515" s="100"/>
      <c r="ACS515" s="100"/>
      <c r="ACT515" s="100"/>
      <c r="ACU515" s="100"/>
      <c r="ACV515" s="100"/>
      <c r="ACW515" s="100"/>
      <c r="ACX515" s="100"/>
      <c r="ACY515" s="100"/>
      <c r="ACZ515" s="100"/>
      <c r="ADA515" s="100"/>
      <c r="ADB515" s="100"/>
      <c r="ADC515" s="100"/>
      <c r="ADD515" s="100"/>
      <c r="ADE515" s="100"/>
      <c r="ADF515" s="100"/>
      <c r="ADG515" s="100"/>
      <c r="ADH515" s="100"/>
      <c r="ADI515" s="100"/>
      <c r="ADJ515" s="100"/>
      <c r="ADK515" s="100"/>
      <c r="ADL515" s="100"/>
      <c r="ADM515" s="100"/>
      <c r="ADN515" s="100"/>
      <c r="ADO515" s="100"/>
      <c r="ADP515" s="100"/>
      <c r="ADQ515" s="100"/>
      <c r="ADR515" s="100"/>
      <c r="ADS515" s="100"/>
      <c r="ADT515" s="100"/>
      <c r="ADU515" s="100"/>
      <c r="ADV515" s="100"/>
      <c r="ADW515" s="100"/>
      <c r="ADX515" s="100"/>
      <c r="ADY515" s="100"/>
      <c r="ADZ515" s="100"/>
      <c r="AEA515" s="100"/>
      <c r="AEB515" s="100"/>
      <c r="AEC515" s="100"/>
      <c r="AED515" s="100"/>
      <c r="AEE515" s="100"/>
      <c r="AEF515" s="100"/>
      <c r="AEG515" s="100"/>
      <c r="AEH515" s="100"/>
      <c r="AEI515" s="100"/>
      <c r="AEJ515" s="100"/>
      <c r="AEK515" s="100"/>
      <c r="AEL515" s="100"/>
      <c r="AEM515" s="100"/>
      <c r="AEN515" s="100"/>
      <c r="AEO515" s="100"/>
      <c r="AEP515" s="100"/>
      <c r="AEQ515" s="100"/>
      <c r="AER515" s="100"/>
      <c r="AES515" s="100"/>
      <c r="AET515" s="100"/>
      <c r="AEU515" s="100"/>
      <c r="AEV515" s="100"/>
      <c r="AEW515" s="100"/>
      <c r="AEX515" s="100"/>
      <c r="AEY515" s="100"/>
      <c r="AEZ515" s="100"/>
      <c r="AFA515" s="100"/>
      <c r="AFB515" s="100"/>
      <c r="AFC515" s="100"/>
      <c r="AFD515" s="100"/>
      <c r="AFE515" s="100"/>
      <c r="AFF515" s="100"/>
      <c r="AFG515" s="100"/>
      <c r="AFH515" s="100"/>
      <c r="AFI515" s="100"/>
      <c r="AFJ515" s="100"/>
      <c r="AFK515" s="100"/>
      <c r="AFL515" s="100"/>
      <c r="AFM515" s="100"/>
      <c r="AFN515" s="100"/>
      <c r="AFO515" s="100"/>
      <c r="AFP515" s="100"/>
      <c r="AFQ515" s="100"/>
      <c r="AFR515" s="100"/>
      <c r="AFS515" s="100"/>
      <c r="AFT515" s="100"/>
      <c r="AFU515" s="100"/>
      <c r="AFV515" s="100"/>
      <c r="AFW515" s="100"/>
      <c r="AFX515" s="100"/>
      <c r="AFY515" s="100"/>
      <c r="AFZ515" s="100"/>
      <c r="AGA515" s="100"/>
      <c r="AGB515" s="100"/>
      <c r="AGC515" s="100"/>
      <c r="AGD515" s="100"/>
      <c r="AGE515" s="100"/>
      <c r="AGF515" s="100"/>
      <c r="AGG515" s="100"/>
      <c r="AGH515" s="100"/>
      <c r="AGI515" s="100"/>
      <c r="AGJ515" s="100"/>
      <c r="AGK515" s="100"/>
      <c r="AGL515" s="100"/>
      <c r="AGM515" s="100"/>
      <c r="AGN515" s="100"/>
      <c r="AGO515" s="100"/>
      <c r="AGP515" s="100"/>
      <c r="AGQ515" s="100"/>
      <c r="AGR515" s="100"/>
      <c r="AGS515" s="100"/>
      <c r="AGT515" s="100"/>
      <c r="AGU515" s="100"/>
      <c r="AGV515" s="100"/>
      <c r="AGW515" s="100"/>
      <c r="AGX515" s="100"/>
      <c r="AGY515" s="100"/>
      <c r="AGZ515" s="100"/>
      <c r="AHA515" s="100"/>
      <c r="AHB515" s="100"/>
      <c r="AHC515" s="100"/>
      <c r="AHD515" s="100"/>
      <c r="AHE515" s="100"/>
      <c r="AHF515" s="100"/>
      <c r="AHG515" s="100"/>
      <c r="AHH515" s="100"/>
      <c r="AHI515" s="100"/>
      <c r="AHJ515" s="100"/>
      <c r="AHK515" s="100"/>
      <c r="AHL515" s="100"/>
      <c r="AHM515" s="100"/>
      <c r="AHN515" s="100"/>
      <c r="AHO515" s="100"/>
      <c r="AHP515" s="100"/>
      <c r="AHQ515" s="100"/>
      <c r="AHR515" s="100"/>
      <c r="AHS515" s="100"/>
      <c r="AHT515" s="100"/>
      <c r="AHU515" s="100"/>
      <c r="AHV515" s="100"/>
      <c r="AHW515" s="100"/>
      <c r="AHX515" s="100"/>
      <c r="AHY515" s="100"/>
      <c r="AHZ515" s="100"/>
      <c r="AIA515" s="100"/>
      <c r="AIB515" s="100"/>
      <c r="AIC515" s="100"/>
      <c r="AID515" s="100"/>
      <c r="AIE515" s="100"/>
      <c r="AIF515" s="100"/>
      <c r="AIG515" s="100"/>
      <c r="AIH515" s="100"/>
      <c r="AII515" s="100"/>
      <c r="AIJ515" s="100"/>
      <c r="AIK515" s="100"/>
      <c r="AIL515" s="100"/>
      <c r="AIM515" s="100"/>
      <c r="AIN515" s="100"/>
      <c r="AIO515" s="100"/>
      <c r="AIP515" s="100"/>
      <c r="AIQ515" s="100"/>
      <c r="AIR515" s="100"/>
      <c r="AIS515" s="100"/>
      <c r="AIT515" s="100"/>
      <c r="AIU515" s="100"/>
      <c r="AIV515" s="100"/>
      <c r="AIW515" s="100"/>
      <c r="AIX515" s="100"/>
      <c r="AIY515" s="100"/>
      <c r="AIZ515" s="100"/>
      <c r="AJA515" s="100"/>
      <c r="AJB515" s="100"/>
      <c r="AJC515" s="100"/>
      <c r="AJD515" s="100"/>
      <c r="AJE515" s="100"/>
      <c r="AJF515" s="100"/>
      <c r="AJG515" s="100"/>
      <c r="AJH515" s="100"/>
      <c r="AJI515" s="100"/>
      <c r="AJJ515" s="100"/>
      <c r="AJK515" s="100"/>
      <c r="AJL515" s="100"/>
      <c r="AJM515" s="100"/>
      <c r="AJN515" s="100"/>
      <c r="AJO515" s="100"/>
      <c r="AJP515" s="100"/>
      <c r="AJQ515" s="100"/>
      <c r="AJR515" s="100"/>
      <c r="AJS515" s="100"/>
      <c r="AJT515" s="100"/>
      <c r="AJU515" s="100"/>
      <c r="AJV515" s="100"/>
      <c r="AJW515" s="100"/>
      <c r="AJX515" s="100"/>
      <c r="AJY515" s="100"/>
      <c r="AJZ515" s="100"/>
      <c r="AKA515" s="100"/>
      <c r="AKB515" s="100"/>
      <c r="AKC515" s="100"/>
      <c r="AKD515" s="100"/>
      <c r="AKE515" s="100"/>
      <c r="AKF515" s="100"/>
      <c r="AKG515" s="100"/>
      <c r="AKH515" s="100"/>
      <c r="AKI515" s="100"/>
      <c r="AKJ515" s="100"/>
      <c r="AKK515" s="100"/>
      <c r="AKL515" s="100"/>
      <c r="AKM515" s="100"/>
      <c r="AKN515" s="100"/>
      <c r="AKO515" s="100"/>
      <c r="AKP515" s="100"/>
      <c r="AKQ515" s="100"/>
      <c r="AKR515" s="100"/>
      <c r="AKS515" s="100"/>
      <c r="AKT515" s="100"/>
      <c r="AKU515" s="100"/>
      <c r="AKV515" s="100"/>
      <c r="AKW515" s="100"/>
      <c r="AKX515" s="100"/>
      <c r="AKY515" s="100"/>
      <c r="AKZ515" s="100"/>
      <c r="ALA515" s="100"/>
      <c r="ALB515" s="100"/>
      <c r="ALC515" s="100"/>
      <c r="ALD515" s="100"/>
      <c r="ALE515" s="100"/>
      <c r="ALF515" s="100"/>
      <c r="ALG515" s="100"/>
      <c r="ALH515" s="100"/>
      <c r="ALI515" s="100"/>
      <c r="ALJ515" s="100"/>
      <c r="ALK515" s="100"/>
      <c r="ALL515" s="100"/>
      <c r="ALM515" s="100"/>
      <c r="ALN515" s="100"/>
      <c r="ALO515" s="100"/>
      <c r="ALP515" s="100"/>
      <c r="ALQ515" s="100"/>
      <c r="ALR515" s="100"/>
      <c r="ALS515" s="100"/>
      <c r="ALT515" s="100"/>
      <c r="ALU515" s="100"/>
      <c r="ALV515" s="100"/>
      <c r="ALW515" s="100"/>
      <c r="ALX515" s="100"/>
      <c r="ALY515" s="100"/>
      <c r="ALZ515" s="100"/>
      <c r="AMA515" s="100"/>
      <c r="AMB515" s="100"/>
      <c r="AMC515" s="100"/>
      <c r="AMD515" s="100"/>
      <c r="AME515" s="100"/>
      <c r="AMF515" s="100"/>
      <c r="AMG515" s="100"/>
      <c r="AMH515" s="100"/>
      <c r="AMI515" s="100"/>
      <c r="AMJ515" s="100"/>
      <c r="AMK515" s="100"/>
      <c r="AML515" s="100"/>
      <c r="AMM515" s="100"/>
    </row>
    <row r="516" spans="3:1027" customFormat="1" ht="37.5">
      <c r="C516" s="94"/>
      <c r="D516" s="15">
        <v>18</v>
      </c>
      <c r="E516" s="95"/>
      <c r="F516" s="96"/>
      <c r="G516" s="95"/>
      <c r="H516" s="95"/>
      <c r="I516" s="95"/>
      <c r="J516" s="95"/>
      <c r="K516" s="97"/>
      <c r="L516" s="97"/>
      <c r="M516" s="102" t="s">
        <v>46</v>
      </c>
      <c r="N516" s="103">
        <f>K515*Q516</f>
        <v>349315.2</v>
      </c>
      <c r="O516" s="103">
        <f>K515*R516</f>
        <v>33631.199999999997</v>
      </c>
      <c r="P516" s="103">
        <f t="shared" si="45"/>
        <v>382946.4</v>
      </c>
      <c r="Q516" s="91">
        <v>161.72</v>
      </c>
      <c r="R516" s="91">
        <v>15.57</v>
      </c>
      <c r="S516" s="104">
        <v>2018</v>
      </c>
      <c r="T516" s="104">
        <v>2019</v>
      </c>
      <c r="U516" s="14" t="s">
        <v>41</v>
      </c>
      <c r="V516" s="14" t="s">
        <v>270</v>
      </c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100"/>
      <c r="AO516" s="100"/>
      <c r="AP516" s="100"/>
      <c r="AQ516" s="100"/>
      <c r="AR516" s="100"/>
      <c r="AS516" s="100"/>
      <c r="AT516" s="100"/>
      <c r="AU516" s="100"/>
      <c r="AV516" s="100"/>
      <c r="AW516" s="100"/>
      <c r="AX516" s="100"/>
      <c r="AY516" s="100"/>
      <c r="AZ516" s="100"/>
      <c r="BA516" s="100"/>
      <c r="BB516" s="100"/>
      <c r="BC516" s="100"/>
      <c r="BD516" s="100"/>
      <c r="BE516" s="100"/>
      <c r="BF516" s="100"/>
      <c r="BG516" s="100"/>
      <c r="BH516" s="100"/>
      <c r="BI516" s="100"/>
      <c r="BJ516" s="100"/>
      <c r="BK516" s="100"/>
      <c r="BL516" s="100"/>
      <c r="BM516" s="100"/>
      <c r="BN516" s="100"/>
      <c r="BO516" s="100"/>
      <c r="BP516" s="100"/>
      <c r="BQ516" s="100"/>
      <c r="BR516" s="100"/>
      <c r="BS516" s="100"/>
      <c r="BT516" s="100"/>
      <c r="BU516" s="100"/>
      <c r="BV516" s="100"/>
      <c r="BW516" s="100"/>
      <c r="BX516" s="100"/>
      <c r="BY516" s="100"/>
      <c r="BZ516" s="100"/>
      <c r="CA516" s="100"/>
      <c r="CB516" s="100"/>
      <c r="CC516" s="100"/>
      <c r="CD516" s="100"/>
      <c r="CE516" s="100"/>
      <c r="CF516" s="100"/>
      <c r="CG516" s="100"/>
      <c r="CH516" s="100"/>
      <c r="CI516" s="100"/>
      <c r="CJ516" s="100"/>
      <c r="CK516" s="100"/>
      <c r="CL516" s="100"/>
      <c r="CM516" s="100"/>
      <c r="CN516" s="100"/>
      <c r="CO516" s="100"/>
      <c r="CP516" s="100"/>
      <c r="CQ516" s="100"/>
      <c r="CR516" s="100"/>
      <c r="CS516" s="100"/>
      <c r="CT516" s="100"/>
      <c r="CU516" s="100"/>
      <c r="CV516" s="100"/>
      <c r="CW516" s="100"/>
      <c r="CX516" s="100"/>
      <c r="CY516" s="100"/>
      <c r="CZ516" s="100"/>
      <c r="DA516" s="100"/>
      <c r="DB516" s="100"/>
      <c r="DC516" s="100"/>
      <c r="DD516" s="100"/>
      <c r="DE516" s="100"/>
      <c r="DF516" s="100"/>
      <c r="DG516" s="100"/>
      <c r="DH516" s="100"/>
      <c r="DI516" s="100"/>
      <c r="DJ516" s="100"/>
      <c r="DK516" s="100"/>
      <c r="DL516" s="100"/>
      <c r="DM516" s="100"/>
      <c r="DN516" s="100"/>
      <c r="DO516" s="100"/>
      <c r="DP516" s="100"/>
      <c r="DQ516" s="100"/>
      <c r="DR516" s="100"/>
      <c r="DS516" s="100"/>
      <c r="DT516" s="100"/>
      <c r="DU516" s="100"/>
      <c r="DV516" s="100"/>
      <c r="DW516" s="100"/>
      <c r="DX516" s="100"/>
      <c r="DY516" s="100"/>
      <c r="DZ516" s="100"/>
      <c r="EA516" s="100"/>
      <c r="EB516" s="100"/>
      <c r="EC516" s="100"/>
      <c r="ED516" s="100"/>
      <c r="EE516" s="100"/>
      <c r="EF516" s="100"/>
      <c r="EG516" s="100"/>
      <c r="EH516" s="100"/>
      <c r="EI516" s="100"/>
      <c r="EJ516" s="100"/>
      <c r="EK516" s="100"/>
      <c r="EL516" s="100"/>
      <c r="EM516" s="100"/>
      <c r="EN516" s="100"/>
      <c r="EO516" s="100"/>
      <c r="EP516" s="100"/>
      <c r="EQ516" s="100"/>
      <c r="ER516" s="100"/>
      <c r="ES516" s="100"/>
      <c r="ET516" s="100"/>
      <c r="EU516" s="100"/>
      <c r="EV516" s="100"/>
      <c r="EW516" s="100"/>
      <c r="EX516" s="100"/>
      <c r="EY516" s="100"/>
      <c r="EZ516" s="100"/>
      <c r="FA516" s="100"/>
      <c r="FB516" s="100"/>
      <c r="FC516" s="100"/>
      <c r="FD516" s="100"/>
      <c r="FE516" s="100"/>
      <c r="FF516" s="100"/>
      <c r="FG516" s="100"/>
      <c r="FH516" s="100"/>
      <c r="FI516" s="100"/>
      <c r="FJ516" s="100"/>
      <c r="FK516" s="100"/>
      <c r="FL516" s="100"/>
      <c r="FM516" s="100"/>
      <c r="FN516" s="100"/>
      <c r="FO516" s="100"/>
      <c r="FP516" s="100"/>
      <c r="FQ516" s="100"/>
      <c r="FR516" s="100"/>
      <c r="FS516" s="100"/>
      <c r="FT516" s="100"/>
      <c r="FU516" s="100"/>
      <c r="FV516" s="100"/>
      <c r="FW516" s="100"/>
      <c r="FX516" s="100"/>
      <c r="FY516" s="100"/>
      <c r="FZ516" s="100"/>
      <c r="GA516" s="100"/>
      <c r="GB516" s="100"/>
      <c r="GC516" s="100"/>
      <c r="GD516" s="100"/>
      <c r="GE516" s="100"/>
      <c r="GF516" s="100"/>
      <c r="GG516" s="100"/>
      <c r="GH516" s="100"/>
      <c r="GI516" s="100"/>
      <c r="GJ516" s="100"/>
      <c r="GK516" s="100"/>
      <c r="GL516" s="100"/>
      <c r="GM516" s="100"/>
      <c r="GN516" s="100"/>
      <c r="GO516" s="100"/>
      <c r="GP516" s="100"/>
      <c r="GQ516" s="100"/>
      <c r="GR516" s="100"/>
      <c r="GS516" s="100"/>
      <c r="GT516" s="100"/>
      <c r="GU516" s="100"/>
      <c r="GV516" s="100"/>
      <c r="GW516" s="100"/>
      <c r="GX516" s="100"/>
      <c r="GY516" s="100"/>
      <c r="GZ516" s="100"/>
      <c r="HA516" s="100"/>
      <c r="HB516" s="100"/>
      <c r="HC516" s="100"/>
      <c r="HD516" s="100"/>
      <c r="HE516" s="100"/>
      <c r="HF516" s="100"/>
      <c r="HG516" s="100"/>
      <c r="HH516" s="100"/>
      <c r="HI516" s="100"/>
      <c r="HJ516" s="100"/>
      <c r="HK516" s="100"/>
      <c r="HL516" s="100"/>
      <c r="HM516" s="100"/>
      <c r="HN516" s="100"/>
      <c r="HO516" s="100"/>
      <c r="HP516" s="100"/>
      <c r="HQ516" s="100"/>
      <c r="HR516" s="100"/>
      <c r="HS516" s="100"/>
      <c r="HT516" s="100"/>
      <c r="HU516" s="100"/>
      <c r="HV516" s="100"/>
      <c r="HW516" s="100"/>
      <c r="HX516" s="100"/>
      <c r="HY516" s="100"/>
      <c r="HZ516" s="100"/>
      <c r="IA516" s="100"/>
      <c r="IB516" s="100"/>
      <c r="IC516" s="100"/>
      <c r="ID516" s="100"/>
      <c r="IE516" s="100"/>
      <c r="IF516" s="100"/>
      <c r="IG516" s="100"/>
      <c r="IH516" s="100"/>
      <c r="II516" s="100"/>
      <c r="IJ516" s="100"/>
      <c r="IK516" s="100"/>
      <c r="IL516" s="100"/>
      <c r="IM516" s="100"/>
      <c r="IN516" s="100"/>
      <c r="IO516" s="100"/>
      <c r="IP516" s="100"/>
      <c r="IQ516" s="100"/>
      <c r="IR516" s="100"/>
      <c r="IS516" s="100"/>
      <c r="IT516" s="100"/>
      <c r="IU516" s="100"/>
      <c r="IV516" s="100"/>
      <c r="IW516" s="100"/>
      <c r="IX516" s="100"/>
      <c r="IY516" s="100"/>
      <c r="IZ516" s="100"/>
      <c r="JA516" s="100"/>
      <c r="JB516" s="100"/>
      <c r="JC516" s="100"/>
      <c r="JD516" s="100"/>
      <c r="JE516" s="100"/>
      <c r="JF516" s="100"/>
      <c r="JG516" s="100"/>
      <c r="JH516" s="100"/>
      <c r="JI516" s="100"/>
      <c r="JJ516" s="100"/>
      <c r="JK516" s="100"/>
      <c r="JL516" s="100"/>
      <c r="JM516" s="100"/>
      <c r="JN516" s="100"/>
      <c r="JO516" s="100"/>
      <c r="JP516" s="100"/>
      <c r="JQ516" s="100"/>
      <c r="JR516" s="100"/>
      <c r="JS516" s="100"/>
      <c r="JT516" s="100"/>
      <c r="JU516" s="100"/>
      <c r="JV516" s="100"/>
      <c r="JW516" s="100"/>
      <c r="JX516" s="100"/>
      <c r="JY516" s="100"/>
      <c r="JZ516" s="100"/>
      <c r="KA516" s="100"/>
      <c r="KB516" s="100"/>
      <c r="KC516" s="100"/>
      <c r="KD516" s="100"/>
      <c r="KE516" s="100"/>
      <c r="KF516" s="100"/>
      <c r="KG516" s="100"/>
      <c r="KH516" s="100"/>
      <c r="KI516" s="100"/>
      <c r="KJ516" s="100"/>
      <c r="KK516" s="100"/>
      <c r="KL516" s="100"/>
      <c r="KM516" s="100"/>
      <c r="KN516" s="100"/>
      <c r="KO516" s="100"/>
      <c r="KP516" s="100"/>
      <c r="KQ516" s="100"/>
      <c r="KR516" s="100"/>
      <c r="KS516" s="100"/>
      <c r="KT516" s="100"/>
      <c r="KU516" s="100"/>
      <c r="KV516" s="100"/>
      <c r="KW516" s="100"/>
      <c r="KX516" s="100"/>
      <c r="KY516" s="100"/>
      <c r="KZ516" s="100"/>
      <c r="LA516" s="100"/>
      <c r="LB516" s="100"/>
      <c r="LC516" s="100"/>
      <c r="LD516" s="100"/>
      <c r="LE516" s="100"/>
      <c r="LF516" s="100"/>
      <c r="LG516" s="100"/>
      <c r="LH516" s="100"/>
      <c r="LI516" s="100"/>
      <c r="LJ516" s="100"/>
      <c r="LK516" s="100"/>
      <c r="LL516" s="100"/>
      <c r="LM516" s="100"/>
      <c r="LN516" s="100"/>
      <c r="LO516" s="100"/>
      <c r="LP516" s="100"/>
      <c r="LQ516" s="100"/>
      <c r="LR516" s="100"/>
      <c r="LS516" s="100"/>
      <c r="LT516" s="100"/>
      <c r="LU516" s="100"/>
      <c r="LV516" s="100"/>
      <c r="LW516" s="100"/>
      <c r="LX516" s="100"/>
      <c r="LY516" s="100"/>
      <c r="LZ516" s="100"/>
      <c r="MA516" s="100"/>
      <c r="MB516" s="100"/>
      <c r="MC516" s="100"/>
      <c r="MD516" s="100"/>
      <c r="ME516" s="100"/>
      <c r="MF516" s="100"/>
      <c r="MG516" s="100"/>
      <c r="MH516" s="100"/>
      <c r="MI516" s="100"/>
      <c r="MJ516" s="100"/>
      <c r="MK516" s="100"/>
      <c r="ML516" s="100"/>
      <c r="MM516" s="100"/>
      <c r="MN516" s="100"/>
      <c r="MO516" s="100"/>
      <c r="MP516" s="100"/>
      <c r="MQ516" s="100"/>
      <c r="MR516" s="100"/>
      <c r="MS516" s="100"/>
      <c r="MT516" s="100"/>
      <c r="MU516" s="100"/>
      <c r="MV516" s="100"/>
      <c r="MW516" s="100"/>
      <c r="MX516" s="100"/>
      <c r="MY516" s="100"/>
      <c r="MZ516" s="100"/>
      <c r="NA516" s="100"/>
      <c r="NB516" s="100"/>
      <c r="NC516" s="100"/>
      <c r="ND516" s="100"/>
      <c r="NE516" s="100"/>
      <c r="NF516" s="100"/>
      <c r="NG516" s="100"/>
      <c r="NH516" s="100"/>
      <c r="NI516" s="100"/>
      <c r="NJ516" s="100"/>
      <c r="NK516" s="100"/>
      <c r="NL516" s="100"/>
      <c r="NM516" s="100"/>
      <c r="NN516" s="100"/>
      <c r="NO516" s="100"/>
      <c r="NP516" s="100"/>
      <c r="NQ516" s="100"/>
      <c r="NR516" s="100"/>
      <c r="NS516" s="100"/>
      <c r="NT516" s="100"/>
      <c r="NU516" s="100"/>
      <c r="NV516" s="100"/>
      <c r="NW516" s="100"/>
      <c r="NX516" s="100"/>
      <c r="NY516" s="100"/>
      <c r="NZ516" s="100"/>
      <c r="OA516" s="100"/>
      <c r="OB516" s="100"/>
      <c r="OC516" s="100"/>
      <c r="OD516" s="100"/>
      <c r="OE516" s="100"/>
      <c r="OF516" s="100"/>
      <c r="OG516" s="100"/>
      <c r="OH516" s="100"/>
      <c r="OI516" s="100"/>
      <c r="OJ516" s="100"/>
      <c r="OK516" s="100"/>
      <c r="OL516" s="100"/>
      <c r="OM516" s="100"/>
      <c r="ON516" s="100"/>
      <c r="OO516" s="100"/>
      <c r="OP516" s="100"/>
      <c r="OQ516" s="100"/>
      <c r="OR516" s="100"/>
      <c r="OS516" s="100"/>
      <c r="OT516" s="100"/>
      <c r="OU516" s="100"/>
      <c r="OV516" s="100"/>
      <c r="OW516" s="100"/>
      <c r="OX516" s="100"/>
      <c r="OY516" s="100"/>
      <c r="OZ516" s="100"/>
      <c r="PA516" s="100"/>
      <c r="PB516" s="100"/>
      <c r="PC516" s="100"/>
      <c r="PD516" s="100"/>
      <c r="PE516" s="100"/>
      <c r="PF516" s="100"/>
      <c r="PG516" s="100"/>
      <c r="PH516" s="100"/>
      <c r="PI516" s="100"/>
      <c r="PJ516" s="100"/>
      <c r="PK516" s="100"/>
      <c r="PL516" s="100"/>
      <c r="PM516" s="100"/>
      <c r="PN516" s="100"/>
      <c r="PO516" s="100"/>
      <c r="PP516" s="100"/>
      <c r="PQ516" s="100"/>
      <c r="PR516" s="100"/>
      <c r="PS516" s="100"/>
      <c r="PT516" s="100"/>
      <c r="PU516" s="100"/>
      <c r="PV516" s="100"/>
      <c r="PW516" s="100"/>
      <c r="PX516" s="100"/>
      <c r="PY516" s="100"/>
      <c r="PZ516" s="100"/>
      <c r="QA516" s="100"/>
      <c r="QB516" s="100"/>
      <c r="QC516" s="100"/>
      <c r="QD516" s="100"/>
      <c r="QE516" s="100"/>
      <c r="QF516" s="100"/>
      <c r="QG516" s="100"/>
      <c r="QH516" s="100"/>
      <c r="QI516" s="100"/>
      <c r="QJ516" s="100"/>
      <c r="QK516" s="100"/>
      <c r="QL516" s="100"/>
      <c r="QM516" s="100"/>
      <c r="QN516" s="100"/>
      <c r="QO516" s="100"/>
      <c r="QP516" s="100"/>
      <c r="QQ516" s="100"/>
      <c r="QR516" s="100"/>
      <c r="QS516" s="100"/>
      <c r="QT516" s="100"/>
      <c r="QU516" s="100"/>
      <c r="QV516" s="100"/>
      <c r="QW516" s="100"/>
      <c r="QX516" s="100"/>
      <c r="QY516" s="100"/>
      <c r="QZ516" s="100"/>
      <c r="RA516" s="100"/>
      <c r="RB516" s="100"/>
      <c r="RC516" s="100"/>
      <c r="RD516" s="100"/>
      <c r="RE516" s="100"/>
      <c r="RF516" s="100"/>
      <c r="RG516" s="100"/>
      <c r="RH516" s="100"/>
      <c r="RI516" s="100"/>
      <c r="RJ516" s="100"/>
      <c r="RK516" s="100"/>
      <c r="RL516" s="100"/>
      <c r="RM516" s="100"/>
      <c r="RN516" s="100"/>
      <c r="RO516" s="100"/>
      <c r="RP516" s="100"/>
      <c r="RQ516" s="100"/>
      <c r="RR516" s="100"/>
      <c r="RS516" s="100"/>
      <c r="RT516" s="100"/>
      <c r="RU516" s="100"/>
      <c r="RV516" s="100"/>
      <c r="RW516" s="100"/>
      <c r="RX516" s="100"/>
      <c r="RY516" s="100"/>
      <c r="RZ516" s="100"/>
      <c r="SA516" s="100"/>
      <c r="SB516" s="100"/>
      <c r="SC516" s="100"/>
      <c r="SD516" s="100"/>
      <c r="SE516" s="100"/>
      <c r="SF516" s="100"/>
      <c r="SG516" s="100"/>
      <c r="SH516" s="100"/>
      <c r="SI516" s="100"/>
      <c r="SJ516" s="100"/>
      <c r="SK516" s="100"/>
      <c r="SL516" s="100"/>
      <c r="SM516" s="100"/>
      <c r="SN516" s="100"/>
      <c r="SO516" s="100"/>
      <c r="SP516" s="100"/>
      <c r="SQ516" s="100"/>
      <c r="SR516" s="100"/>
      <c r="SS516" s="100"/>
      <c r="ST516" s="100"/>
      <c r="SU516" s="100"/>
      <c r="SV516" s="100"/>
      <c r="SW516" s="100"/>
      <c r="SX516" s="100"/>
      <c r="SY516" s="100"/>
      <c r="SZ516" s="100"/>
      <c r="TA516" s="100"/>
      <c r="TB516" s="100"/>
      <c r="TC516" s="100"/>
      <c r="TD516" s="100"/>
      <c r="TE516" s="100"/>
      <c r="TF516" s="100"/>
      <c r="TG516" s="100"/>
      <c r="TH516" s="100"/>
      <c r="TI516" s="100"/>
      <c r="TJ516" s="100"/>
      <c r="TK516" s="100"/>
      <c r="TL516" s="100"/>
      <c r="TM516" s="100"/>
      <c r="TN516" s="100"/>
      <c r="TO516" s="100"/>
      <c r="TP516" s="100"/>
      <c r="TQ516" s="100"/>
      <c r="TR516" s="100"/>
      <c r="TS516" s="100"/>
      <c r="TT516" s="100"/>
      <c r="TU516" s="100"/>
      <c r="TV516" s="100"/>
      <c r="TW516" s="100"/>
      <c r="TX516" s="100"/>
      <c r="TY516" s="100"/>
      <c r="TZ516" s="100"/>
      <c r="UA516" s="100"/>
      <c r="UB516" s="100"/>
      <c r="UC516" s="100"/>
      <c r="UD516" s="100"/>
      <c r="UE516" s="100"/>
      <c r="UF516" s="100"/>
      <c r="UG516" s="100"/>
      <c r="UH516" s="100"/>
      <c r="UI516" s="100"/>
      <c r="UJ516" s="100"/>
      <c r="UK516" s="100"/>
      <c r="UL516" s="100"/>
      <c r="UM516" s="100"/>
      <c r="UN516" s="100"/>
      <c r="UO516" s="100"/>
      <c r="UP516" s="100"/>
      <c r="UQ516" s="100"/>
      <c r="UR516" s="100"/>
      <c r="US516" s="100"/>
      <c r="UT516" s="100"/>
      <c r="UU516" s="100"/>
      <c r="UV516" s="100"/>
      <c r="UW516" s="100"/>
      <c r="UX516" s="100"/>
      <c r="UY516" s="100"/>
      <c r="UZ516" s="100"/>
      <c r="VA516" s="100"/>
      <c r="VB516" s="100"/>
      <c r="VC516" s="100"/>
      <c r="VD516" s="100"/>
      <c r="VE516" s="100"/>
      <c r="VF516" s="100"/>
      <c r="VG516" s="100"/>
      <c r="VH516" s="100"/>
      <c r="VI516" s="100"/>
      <c r="VJ516" s="100"/>
      <c r="VK516" s="100"/>
      <c r="VL516" s="100"/>
      <c r="VM516" s="100"/>
      <c r="VN516" s="100"/>
      <c r="VO516" s="100"/>
      <c r="VP516" s="100"/>
      <c r="VQ516" s="100"/>
      <c r="VR516" s="100"/>
      <c r="VS516" s="100"/>
      <c r="VT516" s="100"/>
      <c r="VU516" s="100"/>
      <c r="VV516" s="100"/>
      <c r="VW516" s="100"/>
      <c r="VX516" s="100"/>
      <c r="VY516" s="100"/>
      <c r="VZ516" s="100"/>
      <c r="WA516" s="100"/>
      <c r="WB516" s="100"/>
      <c r="WC516" s="100"/>
      <c r="WD516" s="100"/>
      <c r="WE516" s="100"/>
      <c r="WF516" s="100"/>
      <c r="WG516" s="100"/>
      <c r="WH516" s="100"/>
      <c r="WI516" s="100"/>
      <c r="WJ516" s="100"/>
      <c r="WK516" s="100"/>
      <c r="WL516" s="100"/>
      <c r="WM516" s="100"/>
      <c r="WN516" s="100"/>
      <c r="WO516" s="100"/>
      <c r="WP516" s="100"/>
      <c r="WQ516" s="100"/>
      <c r="WR516" s="100"/>
      <c r="WS516" s="100"/>
      <c r="WT516" s="100"/>
      <c r="WU516" s="100"/>
      <c r="WV516" s="100"/>
      <c r="WW516" s="100"/>
      <c r="WX516" s="100"/>
      <c r="WY516" s="100"/>
      <c r="WZ516" s="100"/>
      <c r="XA516" s="100"/>
      <c r="XB516" s="100"/>
      <c r="XC516" s="100"/>
      <c r="XD516" s="100"/>
      <c r="XE516" s="100"/>
      <c r="XF516" s="100"/>
      <c r="XG516" s="100"/>
      <c r="XH516" s="100"/>
      <c r="XI516" s="100"/>
      <c r="XJ516" s="100"/>
      <c r="XK516" s="100"/>
      <c r="XL516" s="100"/>
      <c r="XM516" s="100"/>
      <c r="XN516" s="100"/>
      <c r="XO516" s="100"/>
      <c r="XP516" s="100"/>
      <c r="XQ516" s="100"/>
      <c r="XR516" s="100"/>
      <c r="XS516" s="100"/>
      <c r="XT516" s="100"/>
      <c r="XU516" s="100"/>
      <c r="XV516" s="100"/>
      <c r="XW516" s="100"/>
      <c r="XX516" s="100"/>
      <c r="XY516" s="100"/>
      <c r="XZ516" s="100"/>
      <c r="YA516" s="100"/>
      <c r="YB516" s="100"/>
      <c r="YC516" s="100"/>
      <c r="YD516" s="100"/>
      <c r="YE516" s="100"/>
      <c r="YF516" s="100"/>
      <c r="YG516" s="100"/>
      <c r="YH516" s="100"/>
      <c r="YI516" s="100"/>
      <c r="YJ516" s="100"/>
      <c r="YK516" s="100"/>
      <c r="YL516" s="100"/>
      <c r="YM516" s="100"/>
      <c r="YN516" s="100"/>
      <c r="YO516" s="100"/>
      <c r="YP516" s="100"/>
      <c r="YQ516" s="100"/>
      <c r="YR516" s="100"/>
      <c r="YS516" s="100"/>
      <c r="YT516" s="100"/>
      <c r="YU516" s="100"/>
      <c r="YV516" s="100"/>
      <c r="YW516" s="100"/>
      <c r="YX516" s="100"/>
      <c r="YY516" s="100"/>
      <c r="YZ516" s="100"/>
      <c r="ZA516" s="100"/>
      <c r="ZB516" s="100"/>
      <c r="ZC516" s="100"/>
      <c r="ZD516" s="100"/>
      <c r="ZE516" s="100"/>
      <c r="ZF516" s="100"/>
      <c r="ZG516" s="100"/>
      <c r="ZH516" s="100"/>
      <c r="ZI516" s="100"/>
      <c r="ZJ516" s="100"/>
      <c r="ZK516" s="100"/>
      <c r="ZL516" s="100"/>
      <c r="ZM516" s="100"/>
      <c r="ZN516" s="100"/>
      <c r="ZO516" s="100"/>
      <c r="ZP516" s="100"/>
      <c r="ZQ516" s="100"/>
      <c r="ZR516" s="100"/>
      <c r="ZS516" s="100"/>
      <c r="ZT516" s="100"/>
      <c r="ZU516" s="100"/>
      <c r="ZV516" s="100"/>
      <c r="ZW516" s="100"/>
      <c r="ZX516" s="100"/>
      <c r="ZY516" s="100"/>
      <c r="ZZ516" s="100"/>
      <c r="AAA516" s="100"/>
      <c r="AAB516" s="100"/>
      <c r="AAC516" s="100"/>
      <c r="AAD516" s="100"/>
      <c r="AAE516" s="100"/>
      <c r="AAF516" s="100"/>
      <c r="AAG516" s="100"/>
      <c r="AAH516" s="100"/>
      <c r="AAI516" s="100"/>
      <c r="AAJ516" s="100"/>
      <c r="AAK516" s="100"/>
      <c r="AAL516" s="100"/>
      <c r="AAM516" s="100"/>
      <c r="AAN516" s="100"/>
      <c r="AAO516" s="100"/>
      <c r="AAP516" s="100"/>
      <c r="AAQ516" s="100"/>
      <c r="AAR516" s="100"/>
      <c r="AAS516" s="100"/>
      <c r="AAT516" s="100"/>
      <c r="AAU516" s="100"/>
      <c r="AAV516" s="100"/>
      <c r="AAW516" s="100"/>
      <c r="AAX516" s="100"/>
      <c r="AAY516" s="100"/>
      <c r="AAZ516" s="100"/>
      <c r="ABA516" s="100"/>
      <c r="ABB516" s="100"/>
      <c r="ABC516" s="100"/>
      <c r="ABD516" s="100"/>
      <c r="ABE516" s="100"/>
      <c r="ABF516" s="100"/>
      <c r="ABG516" s="100"/>
      <c r="ABH516" s="100"/>
      <c r="ABI516" s="100"/>
      <c r="ABJ516" s="100"/>
      <c r="ABK516" s="100"/>
      <c r="ABL516" s="100"/>
      <c r="ABM516" s="100"/>
      <c r="ABN516" s="100"/>
      <c r="ABO516" s="100"/>
      <c r="ABP516" s="100"/>
      <c r="ABQ516" s="100"/>
      <c r="ABR516" s="100"/>
      <c r="ABS516" s="100"/>
      <c r="ABT516" s="100"/>
      <c r="ABU516" s="100"/>
      <c r="ABV516" s="100"/>
      <c r="ABW516" s="100"/>
      <c r="ABX516" s="100"/>
      <c r="ABY516" s="100"/>
      <c r="ABZ516" s="100"/>
      <c r="ACA516" s="100"/>
      <c r="ACB516" s="100"/>
      <c r="ACC516" s="100"/>
      <c r="ACD516" s="100"/>
      <c r="ACE516" s="100"/>
      <c r="ACF516" s="100"/>
      <c r="ACG516" s="100"/>
      <c r="ACH516" s="100"/>
      <c r="ACI516" s="100"/>
      <c r="ACJ516" s="100"/>
      <c r="ACK516" s="100"/>
      <c r="ACL516" s="100"/>
      <c r="ACM516" s="100"/>
      <c r="ACN516" s="100"/>
      <c r="ACO516" s="100"/>
      <c r="ACP516" s="100"/>
      <c r="ACQ516" s="100"/>
      <c r="ACR516" s="100"/>
      <c r="ACS516" s="100"/>
      <c r="ACT516" s="100"/>
      <c r="ACU516" s="100"/>
      <c r="ACV516" s="100"/>
      <c r="ACW516" s="100"/>
      <c r="ACX516" s="100"/>
      <c r="ACY516" s="100"/>
      <c r="ACZ516" s="100"/>
      <c r="ADA516" s="100"/>
      <c r="ADB516" s="100"/>
      <c r="ADC516" s="100"/>
      <c r="ADD516" s="100"/>
      <c r="ADE516" s="100"/>
      <c r="ADF516" s="100"/>
      <c r="ADG516" s="100"/>
      <c r="ADH516" s="100"/>
      <c r="ADI516" s="100"/>
      <c r="ADJ516" s="100"/>
      <c r="ADK516" s="100"/>
      <c r="ADL516" s="100"/>
      <c r="ADM516" s="100"/>
      <c r="ADN516" s="100"/>
      <c r="ADO516" s="100"/>
      <c r="ADP516" s="100"/>
      <c r="ADQ516" s="100"/>
      <c r="ADR516" s="100"/>
      <c r="ADS516" s="100"/>
      <c r="ADT516" s="100"/>
      <c r="ADU516" s="100"/>
      <c r="ADV516" s="100"/>
      <c r="ADW516" s="100"/>
      <c r="ADX516" s="100"/>
      <c r="ADY516" s="100"/>
      <c r="ADZ516" s="100"/>
      <c r="AEA516" s="100"/>
      <c r="AEB516" s="100"/>
      <c r="AEC516" s="100"/>
      <c r="AED516" s="100"/>
      <c r="AEE516" s="100"/>
      <c r="AEF516" s="100"/>
      <c r="AEG516" s="100"/>
      <c r="AEH516" s="100"/>
      <c r="AEI516" s="100"/>
      <c r="AEJ516" s="100"/>
      <c r="AEK516" s="100"/>
      <c r="AEL516" s="100"/>
      <c r="AEM516" s="100"/>
      <c r="AEN516" s="100"/>
      <c r="AEO516" s="100"/>
      <c r="AEP516" s="100"/>
      <c r="AEQ516" s="100"/>
      <c r="AER516" s="100"/>
      <c r="AES516" s="100"/>
      <c r="AET516" s="100"/>
      <c r="AEU516" s="100"/>
      <c r="AEV516" s="100"/>
      <c r="AEW516" s="100"/>
      <c r="AEX516" s="100"/>
      <c r="AEY516" s="100"/>
      <c r="AEZ516" s="100"/>
      <c r="AFA516" s="100"/>
      <c r="AFB516" s="100"/>
      <c r="AFC516" s="100"/>
      <c r="AFD516" s="100"/>
      <c r="AFE516" s="100"/>
      <c r="AFF516" s="100"/>
      <c r="AFG516" s="100"/>
      <c r="AFH516" s="100"/>
      <c r="AFI516" s="100"/>
      <c r="AFJ516" s="100"/>
      <c r="AFK516" s="100"/>
      <c r="AFL516" s="100"/>
      <c r="AFM516" s="100"/>
      <c r="AFN516" s="100"/>
      <c r="AFO516" s="100"/>
      <c r="AFP516" s="100"/>
      <c r="AFQ516" s="100"/>
      <c r="AFR516" s="100"/>
      <c r="AFS516" s="100"/>
      <c r="AFT516" s="100"/>
      <c r="AFU516" s="100"/>
      <c r="AFV516" s="100"/>
      <c r="AFW516" s="100"/>
      <c r="AFX516" s="100"/>
      <c r="AFY516" s="100"/>
      <c r="AFZ516" s="100"/>
      <c r="AGA516" s="100"/>
      <c r="AGB516" s="100"/>
      <c r="AGC516" s="100"/>
      <c r="AGD516" s="100"/>
      <c r="AGE516" s="100"/>
      <c r="AGF516" s="100"/>
      <c r="AGG516" s="100"/>
      <c r="AGH516" s="100"/>
      <c r="AGI516" s="100"/>
      <c r="AGJ516" s="100"/>
      <c r="AGK516" s="100"/>
      <c r="AGL516" s="100"/>
      <c r="AGM516" s="100"/>
      <c r="AGN516" s="100"/>
      <c r="AGO516" s="100"/>
      <c r="AGP516" s="100"/>
      <c r="AGQ516" s="100"/>
      <c r="AGR516" s="100"/>
      <c r="AGS516" s="100"/>
      <c r="AGT516" s="100"/>
      <c r="AGU516" s="100"/>
      <c r="AGV516" s="100"/>
      <c r="AGW516" s="100"/>
      <c r="AGX516" s="100"/>
      <c r="AGY516" s="100"/>
      <c r="AGZ516" s="100"/>
      <c r="AHA516" s="100"/>
      <c r="AHB516" s="100"/>
      <c r="AHC516" s="100"/>
      <c r="AHD516" s="100"/>
      <c r="AHE516" s="100"/>
      <c r="AHF516" s="100"/>
      <c r="AHG516" s="100"/>
      <c r="AHH516" s="100"/>
      <c r="AHI516" s="100"/>
      <c r="AHJ516" s="100"/>
      <c r="AHK516" s="100"/>
      <c r="AHL516" s="100"/>
      <c r="AHM516" s="100"/>
      <c r="AHN516" s="100"/>
      <c r="AHO516" s="100"/>
      <c r="AHP516" s="100"/>
      <c r="AHQ516" s="100"/>
      <c r="AHR516" s="100"/>
      <c r="AHS516" s="100"/>
      <c r="AHT516" s="100"/>
      <c r="AHU516" s="100"/>
      <c r="AHV516" s="100"/>
      <c r="AHW516" s="100"/>
      <c r="AHX516" s="100"/>
      <c r="AHY516" s="100"/>
      <c r="AHZ516" s="100"/>
      <c r="AIA516" s="100"/>
      <c r="AIB516" s="100"/>
      <c r="AIC516" s="100"/>
      <c r="AID516" s="100"/>
      <c r="AIE516" s="100"/>
      <c r="AIF516" s="100"/>
      <c r="AIG516" s="100"/>
      <c r="AIH516" s="100"/>
      <c r="AII516" s="100"/>
      <c r="AIJ516" s="100"/>
      <c r="AIK516" s="100"/>
      <c r="AIL516" s="100"/>
      <c r="AIM516" s="100"/>
      <c r="AIN516" s="100"/>
      <c r="AIO516" s="100"/>
      <c r="AIP516" s="100"/>
      <c r="AIQ516" s="100"/>
      <c r="AIR516" s="100"/>
      <c r="AIS516" s="100"/>
      <c r="AIT516" s="100"/>
      <c r="AIU516" s="100"/>
      <c r="AIV516" s="100"/>
      <c r="AIW516" s="100"/>
      <c r="AIX516" s="100"/>
      <c r="AIY516" s="100"/>
      <c r="AIZ516" s="100"/>
      <c r="AJA516" s="100"/>
      <c r="AJB516" s="100"/>
      <c r="AJC516" s="100"/>
      <c r="AJD516" s="100"/>
      <c r="AJE516" s="100"/>
      <c r="AJF516" s="100"/>
      <c r="AJG516" s="100"/>
      <c r="AJH516" s="100"/>
      <c r="AJI516" s="100"/>
      <c r="AJJ516" s="100"/>
      <c r="AJK516" s="100"/>
      <c r="AJL516" s="100"/>
      <c r="AJM516" s="100"/>
      <c r="AJN516" s="100"/>
      <c r="AJO516" s="100"/>
      <c r="AJP516" s="100"/>
      <c r="AJQ516" s="100"/>
      <c r="AJR516" s="100"/>
      <c r="AJS516" s="100"/>
      <c r="AJT516" s="100"/>
      <c r="AJU516" s="100"/>
      <c r="AJV516" s="100"/>
      <c r="AJW516" s="100"/>
      <c r="AJX516" s="100"/>
      <c r="AJY516" s="100"/>
      <c r="AJZ516" s="100"/>
      <c r="AKA516" s="100"/>
      <c r="AKB516" s="100"/>
      <c r="AKC516" s="100"/>
      <c r="AKD516" s="100"/>
      <c r="AKE516" s="100"/>
      <c r="AKF516" s="100"/>
      <c r="AKG516" s="100"/>
      <c r="AKH516" s="100"/>
      <c r="AKI516" s="100"/>
      <c r="AKJ516" s="100"/>
      <c r="AKK516" s="100"/>
      <c r="AKL516" s="100"/>
      <c r="AKM516" s="100"/>
      <c r="AKN516" s="100"/>
      <c r="AKO516" s="100"/>
      <c r="AKP516" s="100"/>
      <c r="AKQ516" s="100"/>
      <c r="AKR516" s="100"/>
      <c r="AKS516" s="100"/>
      <c r="AKT516" s="100"/>
      <c r="AKU516" s="100"/>
      <c r="AKV516" s="100"/>
      <c r="AKW516" s="100"/>
      <c r="AKX516" s="100"/>
      <c r="AKY516" s="100"/>
      <c r="AKZ516" s="100"/>
      <c r="ALA516" s="100"/>
      <c r="ALB516" s="100"/>
      <c r="ALC516" s="100"/>
      <c r="ALD516" s="100"/>
      <c r="ALE516" s="100"/>
      <c r="ALF516" s="100"/>
      <c r="ALG516" s="100"/>
      <c r="ALH516" s="100"/>
      <c r="ALI516" s="100"/>
      <c r="ALJ516" s="100"/>
      <c r="ALK516" s="100"/>
      <c r="ALL516" s="100"/>
      <c r="ALM516" s="100"/>
      <c r="ALN516" s="100"/>
      <c r="ALO516" s="100"/>
      <c r="ALP516" s="100"/>
      <c r="ALQ516" s="100"/>
      <c r="ALR516" s="100"/>
      <c r="ALS516" s="100"/>
      <c r="ALT516" s="100"/>
      <c r="ALU516" s="100"/>
      <c r="ALV516" s="100"/>
      <c r="ALW516" s="100"/>
      <c r="ALX516" s="100"/>
      <c r="ALY516" s="100"/>
      <c r="ALZ516" s="100"/>
      <c r="AMA516" s="100"/>
      <c r="AMB516" s="100"/>
      <c r="AMC516" s="100"/>
      <c r="AMD516" s="100"/>
      <c r="AME516" s="100"/>
      <c r="AMF516" s="100"/>
      <c r="AMG516" s="100"/>
      <c r="AMH516" s="100"/>
      <c r="AMI516" s="100"/>
      <c r="AMJ516" s="100"/>
      <c r="AMK516" s="100"/>
      <c r="AML516" s="100"/>
      <c r="AMM516" s="100"/>
    </row>
    <row r="517" spans="3:1027" customFormat="1" ht="37.5">
      <c r="C517" s="94" t="s">
        <v>280</v>
      </c>
      <c r="D517" s="15">
        <v>19</v>
      </c>
      <c r="E517" s="95">
        <v>6</v>
      </c>
      <c r="F517" s="96" t="s">
        <v>404</v>
      </c>
      <c r="G517" s="95">
        <v>1989</v>
      </c>
      <c r="H517" s="95" t="s">
        <v>37</v>
      </c>
      <c r="I517" s="95" t="s">
        <v>38</v>
      </c>
      <c r="J517" s="95">
        <v>3</v>
      </c>
      <c r="K517" s="97">
        <v>2160</v>
      </c>
      <c r="L517" s="97">
        <v>1021.7</v>
      </c>
      <c r="M517" s="105" t="s">
        <v>46</v>
      </c>
      <c r="N517" s="106">
        <f>K517*Q517</f>
        <v>349315.2</v>
      </c>
      <c r="O517" s="106">
        <f>K517*R517</f>
        <v>33631.199999999997</v>
      </c>
      <c r="P517" s="106">
        <f t="shared" si="45"/>
        <v>382946.4</v>
      </c>
      <c r="Q517" s="91">
        <v>161.72</v>
      </c>
      <c r="R517" s="91">
        <v>15.57</v>
      </c>
      <c r="S517" s="107">
        <v>2018</v>
      </c>
      <c r="T517" s="107">
        <v>2019</v>
      </c>
      <c r="U517" s="14" t="s">
        <v>41</v>
      </c>
      <c r="V517" s="14" t="s">
        <v>270</v>
      </c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  <c r="AJ517" s="100"/>
      <c r="AK517" s="100"/>
      <c r="AL517" s="100"/>
      <c r="AM517" s="100"/>
      <c r="AN517" s="100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  <c r="BM517" s="100"/>
      <c r="BN517" s="100"/>
      <c r="BO517" s="100"/>
      <c r="BP517" s="100"/>
      <c r="BQ517" s="100"/>
      <c r="BR517" s="100"/>
      <c r="BS517" s="100"/>
      <c r="BT517" s="100"/>
      <c r="BU517" s="100"/>
      <c r="BV517" s="100"/>
      <c r="BW517" s="100"/>
      <c r="BX517" s="100"/>
      <c r="BY517" s="100"/>
      <c r="BZ517" s="100"/>
      <c r="CA517" s="100"/>
      <c r="CB517" s="100"/>
      <c r="CC517" s="100"/>
      <c r="CD517" s="100"/>
      <c r="CE517" s="100"/>
      <c r="CF517" s="100"/>
      <c r="CG517" s="100"/>
      <c r="CH517" s="100"/>
      <c r="CI517" s="100"/>
      <c r="CJ517" s="100"/>
      <c r="CK517" s="100"/>
      <c r="CL517" s="100"/>
      <c r="CM517" s="100"/>
      <c r="CN517" s="100"/>
      <c r="CO517" s="100"/>
      <c r="CP517" s="100"/>
      <c r="CQ517" s="100"/>
      <c r="CR517" s="100"/>
      <c r="CS517" s="100"/>
      <c r="CT517" s="100"/>
      <c r="CU517" s="100"/>
      <c r="CV517" s="100"/>
      <c r="CW517" s="100"/>
      <c r="CX517" s="100"/>
      <c r="CY517" s="100"/>
      <c r="CZ517" s="100"/>
      <c r="DA517" s="100"/>
      <c r="DB517" s="100"/>
      <c r="DC517" s="100"/>
      <c r="DD517" s="100"/>
      <c r="DE517" s="100"/>
      <c r="DF517" s="100"/>
      <c r="DG517" s="100"/>
      <c r="DH517" s="100"/>
      <c r="DI517" s="100"/>
      <c r="DJ517" s="100"/>
      <c r="DK517" s="100"/>
      <c r="DL517" s="100"/>
      <c r="DM517" s="100"/>
      <c r="DN517" s="100"/>
      <c r="DO517" s="100"/>
      <c r="DP517" s="100"/>
      <c r="DQ517" s="100"/>
      <c r="DR517" s="100"/>
      <c r="DS517" s="100"/>
      <c r="DT517" s="100"/>
      <c r="DU517" s="100"/>
      <c r="DV517" s="100"/>
      <c r="DW517" s="100"/>
      <c r="DX517" s="100"/>
      <c r="DY517" s="100"/>
      <c r="DZ517" s="100"/>
      <c r="EA517" s="100"/>
      <c r="EB517" s="100"/>
      <c r="EC517" s="100"/>
      <c r="ED517" s="100"/>
      <c r="EE517" s="100"/>
      <c r="EF517" s="100"/>
      <c r="EG517" s="100"/>
      <c r="EH517" s="100"/>
      <c r="EI517" s="100"/>
      <c r="EJ517" s="100"/>
      <c r="EK517" s="100"/>
      <c r="EL517" s="100"/>
      <c r="EM517" s="100"/>
      <c r="EN517" s="100"/>
      <c r="EO517" s="100"/>
      <c r="EP517" s="100"/>
      <c r="EQ517" s="100"/>
      <c r="ER517" s="100"/>
      <c r="ES517" s="100"/>
      <c r="ET517" s="100"/>
      <c r="EU517" s="100"/>
      <c r="EV517" s="100"/>
      <c r="EW517" s="100"/>
      <c r="EX517" s="100"/>
      <c r="EY517" s="100"/>
      <c r="EZ517" s="100"/>
      <c r="FA517" s="100"/>
      <c r="FB517" s="100"/>
      <c r="FC517" s="100"/>
      <c r="FD517" s="100"/>
      <c r="FE517" s="100"/>
      <c r="FF517" s="100"/>
      <c r="FG517" s="100"/>
      <c r="FH517" s="100"/>
      <c r="FI517" s="100"/>
      <c r="FJ517" s="100"/>
      <c r="FK517" s="100"/>
      <c r="FL517" s="100"/>
      <c r="FM517" s="100"/>
      <c r="FN517" s="100"/>
      <c r="FO517" s="100"/>
      <c r="FP517" s="100"/>
      <c r="FQ517" s="100"/>
      <c r="FR517" s="100"/>
      <c r="FS517" s="100"/>
      <c r="FT517" s="100"/>
      <c r="FU517" s="100"/>
      <c r="FV517" s="100"/>
      <c r="FW517" s="100"/>
      <c r="FX517" s="100"/>
      <c r="FY517" s="100"/>
      <c r="FZ517" s="100"/>
      <c r="GA517" s="100"/>
      <c r="GB517" s="100"/>
      <c r="GC517" s="100"/>
      <c r="GD517" s="100"/>
      <c r="GE517" s="100"/>
      <c r="GF517" s="100"/>
      <c r="GG517" s="100"/>
      <c r="GH517" s="100"/>
      <c r="GI517" s="100"/>
      <c r="GJ517" s="100"/>
      <c r="GK517" s="100"/>
      <c r="GL517" s="100"/>
      <c r="GM517" s="100"/>
      <c r="GN517" s="100"/>
      <c r="GO517" s="100"/>
      <c r="GP517" s="100"/>
      <c r="GQ517" s="100"/>
      <c r="GR517" s="100"/>
      <c r="GS517" s="100"/>
      <c r="GT517" s="100"/>
      <c r="GU517" s="100"/>
      <c r="GV517" s="100"/>
      <c r="GW517" s="100"/>
      <c r="GX517" s="100"/>
      <c r="GY517" s="100"/>
      <c r="GZ517" s="100"/>
      <c r="HA517" s="100"/>
      <c r="HB517" s="100"/>
      <c r="HC517" s="100"/>
      <c r="HD517" s="100"/>
      <c r="HE517" s="100"/>
      <c r="HF517" s="100"/>
      <c r="HG517" s="100"/>
      <c r="HH517" s="100"/>
      <c r="HI517" s="100"/>
      <c r="HJ517" s="100"/>
      <c r="HK517" s="100"/>
      <c r="HL517" s="100"/>
      <c r="HM517" s="100"/>
      <c r="HN517" s="100"/>
      <c r="HO517" s="100"/>
      <c r="HP517" s="100"/>
      <c r="HQ517" s="100"/>
      <c r="HR517" s="100"/>
      <c r="HS517" s="100"/>
      <c r="HT517" s="100"/>
      <c r="HU517" s="100"/>
      <c r="HV517" s="100"/>
      <c r="HW517" s="100"/>
      <c r="HX517" s="100"/>
      <c r="HY517" s="100"/>
      <c r="HZ517" s="100"/>
      <c r="IA517" s="100"/>
      <c r="IB517" s="100"/>
      <c r="IC517" s="100"/>
      <c r="ID517" s="100"/>
      <c r="IE517" s="100"/>
      <c r="IF517" s="100"/>
      <c r="IG517" s="100"/>
      <c r="IH517" s="100"/>
      <c r="II517" s="100"/>
      <c r="IJ517" s="100"/>
      <c r="IK517" s="100"/>
      <c r="IL517" s="100"/>
      <c r="IM517" s="100"/>
      <c r="IN517" s="100"/>
      <c r="IO517" s="100"/>
      <c r="IP517" s="100"/>
      <c r="IQ517" s="100"/>
      <c r="IR517" s="100"/>
      <c r="IS517" s="100"/>
      <c r="IT517" s="100"/>
      <c r="IU517" s="100"/>
      <c r="IV517" s="100"/>
      <c r="IW517" s="100"/>
      <c r="IX517" s="100"/>
      <c r="IY517" s="100"/>
      <c r="IZ517" s="100"/>
      <c r="JA517" s="100"/>
      <c r="JB517" s="100"/>
      <c r="JC517" s="100"/>
      <c r="JD517" s="100"/>
      <c r="JE517" s="100"/>
      <c r="JF517" s="100"/>
      <c r="JG517" s="100"/>
      <c r="JH517" s="100"/>
      <c r="JI517" s="100"/>
      <c r="JJ517" s="100"/>
      <c r="JK517" s="100"/>
      <c r="JL517" s="100"/>
      <c r="JM517" s="100"/>
      <c r="JN517" s="100"/>
      <c r="JO517" s="100"/>
      <c r="JP517" s="100"/>
      <c r="JQ517" s="100"/>
      <c r="JR517" s="100"/>
      <c r="JS517" s="100"/>
      <c r="JT517" s="100"/>
      <c r="JU517" s="100"/>
      <c r="JV517" s="100"/>
      <c r="JW517" s="100"/>
      <c r="JX517" s="100"/>
      <c r="JY517" s="100"/>
      <c r="JZ517" s="100"/>
      <c r="KA517" s="100"/>
      <c r="KB517" s="100"/>
      <c r="KC517" s="100"/>
      <c r="KD517" s="100"/>
      <c r="KE517" s="100"/>
      <c r="KF517" s="100"/>
      <c r="KG517" s="100"/>
      <c r="KH517" s="100"/>
      <c r="KI517" s="100"/>
      <c r="KJ517" s="100"/>
      <c r="KK517" s="100"/>
      <c r="KL517" s="100"/>
      <c r="KM517" s="100"/>
      <c r="KN517" s="100"/>
      <c r="KO517" s="100"/>
      <c r="KP517" s="100"/>
      <c r="KQ517" s="100"/>
      <c r="KR517" s="100"/>
      <c r="KS517" s="100"/>
      <c r="KT517" s="100"/>
      <c r="KU517" s="100"/>
      <c r="KV517" s="100"/>
      <c r="KW517" s="100"/>
      <c r="KX517" s="100"/>
      <c r="KY517" s="100"/>
      <c r="KZ517" s="100"/>
      <c r="LA517" s="100"/>
      <c r="LB517" s="100"/>
      <c r="LC517" s="100"/>
      <c r="LD517" s="100"/>
      <c r="LE517" s="100"/>
      <c r="LF517" s="100"/>
      <c r="LG517" s="100"/>
      <c r="LH517" s="100"/>
      <c r="LI517" s="100"/>
      <c r="LJ517" s="100"/>
      <c r="LK517" s="100"/>
      <c r="LL517" s="100"/>
      <c r="LM517" s="100"/>
      <c r="LN517" s="100"/>
      <c r="LO517" s="100"/>
      <c r="LP517" s="100"/>
      <c r="LQ517" s="100"/>
      <c r="LR517" s="100"/>
      <c r="LS517" s="100"/>
      <c r="LT517" s="100"/>
      <c r="LU517" s="100"/>
      <c r="LV517" s="100"/>
      <c r="LW517" s="100"/>
      <c r="LX517" s="100"/>
      <c r="LY517" s="100"/>
      <c r="LZ517" s="100"/>
      <c r="MA517" s="100"/>
      <c r="MB517" s="100"/>
      <c r="MC517" s="100"/>
      <c r="MD517" s="100"/>
      <c r="ME517" s="100"/>
      <c r="MF517" s="100"/>
      <c r="MG517" s="100"/>
      <c r="MH517" s="100"/>
      <c r="MI517" s="100"/>
      <c r="MJ517" s="100"/>
      <c r="MK517" s="100"/>
      <c r="ML517" s="100"/>
      <c r="MM517" s="100"/>
      <c r="MN517" s="100"/>
      <c r="MO517" s="100"/>
      <c r="MP517" s="100"/>
      <c r="MQ517" s="100"/>
      <c r="MR517" s="100"/>
      <c r="MS517" s="100"/>
      <c r="MT517" s="100"/>
      <c r="MU517" s="100"/>
      <c r="MV517" s="100"/>
      <c r="MW517" s="100"/>
      <c r="MX517" s="100"/>
      <c r="MY517" s="100"/>
      <c r="MZ517" s="100"/>
      <c r="NA517" s="100"/>
      <c r="NB517" s="100"/>
      <c r="NC517" s="100"/>
      <c r="ND517" s="100"/>
      <c r="NE517" s="100"/>
      <c r="NF517" s="100"/>
      <c r="NG517" s="100"/>
      <c r="NH517" s="100"/>
      <c r="NI517" s="100"/>
      <c r="NJ517" s="100"/>
      <c r="NK517" s="100"/>
      <c r="NL517" s="100"/>
      <c r="NM517" s="100"/>
      <c r="NN517" s="100"/>
      <c r="NO517" s="100"/>
      <c r="NP517" s="100"/>
      <c r="NQ517" s="100"/>
      <c r="NR517" s="100"/>
      <c r="NS517" s="100"/>
      <c r="NT517" s="100"/>
      <c r="NU517" s="100"/>
      <c r="NV517" s="100"/>
      <c r="NW517" s="100"/>
      <c r="NX517" s="100"/>
      <c r="NY517" s="100"/>
      <c r="NZ517" s="100"/>
      <c r="OA517" s="100"/>
      <c r="OB517" s="100"/>
      <c r="OC517" s="100"/>
      <c r="OD517" s="100"/>
      <c r="OE517" s="100"/>
      <c r="OF517" s="100"/>
      <c r="OG517" s="100"/>
      <c r="OH517" s="100"/>
      <c r="OI517" s="100"/>
      <c r="OJ517" s="100"/>
      <c r="OK517" s="100"/>
      <c r="OL517" s="100"/>
      <c r="OM517" s="100"/>
      <c r="ON517" s="100"/>
      <c r="OO517" s="100"/>
      <c r="OP517" s="100"/>
      <c r="OQ517" s="100"/>
      <c r="OR517" s="100"/>
      <c r="OS517" s="100"/>
      <c r="OT517" s="100"/>
      <c r="OU517" s="100"/>
      <c r="OV517" s="100"/>
      <c r="OW517" s="100"/>
      <c r="OX517" s="100"/>
      <c r="OY517" s="100"/>
      <c r="OZ517" s="100"/>
      <c r="PA517" s="100"/>
      <c r="PB517" s="100"/>
      <c r="PC517" s="100"/>
      <c r="PD517" s="100"/>
      <c r="PE517" s="100"/>
      <c r="PF517" s="100"/>
      <c r="PG517" s="100"/>
      <c r="PH517" s="100"/>
      <c r="PI517" s="100"/>
      <c r="PJ517" s="100"/>
      <c r="PK517" s="100"/>
      <c r="PL517" s="100"/>
      <c r="PM517" s="100"/>
      <c r="PN517" s="100"/>
      <c r="PO517" s="100"/>
      <c r="PP517" s="100"/>
      <c r="PQ517" s="100"/>
      <c r="PR517" s="100"/>
      <c r="PS517" s="100"/>
      <c r="PT517" s="100"/>
      <c r="PU517" s="100"/>
      <c r="PV517" s="100"/>
      <c r="PW517" s="100"/>
      <c r="PX517" s="100"/>
      <c r="PY517" s="100"/>
      <c r="PZ517" s="100"/>
      <c r="QA517" s="100"/>
      <c r="QB517" s="100"/>
      <c r="QC517" s="100"/>
      <c r="QD517" s="100"/>
      <c r="QE517" s="100"/>
      <c r="QF517" s="100"/>
      <c r="QG517" s="100"/>
      <c r="QH517" s="100"/>
      <c r="QI517" s="100"/>
      <c r="QJ517" s="100"/>
      <c r="QK517" s="100"/>
      <c r="QL517" s="100"/>
      <c r="QM517" s="100"/>
      <c r="QN517" s="100"/>
      <c r="QO517" s="100"/>
      <c r="QP517" s="100"/>
      <c r="QQ517" s="100"/>
      <c r="QR517" s="100"/>
      <c r="QS517" s="100"/>
      <c r="QT517" s="100"/>
      <c r="QU517" s="100"/>
      <c r="QV517" s="100"/>
      <c r="QW517" s="100"/>
      <c r="QX517" s="100"/>
      <c r="QY517" s="100"/>
      <c r="QZ517" s="100"/>
      <c r="RA517" s="100"/>
      <c r="RB517" s="100"/>
      <c r="RC517" s="100"/>
      <c r="RD517" s="100"/>
      <c r="RE517" s="100"/>
      <c r="RF517" s="100"/>
      <c r="RG517" s="100"/>
      <c r="RH517" s="100"/>
      <c r="RI517" s="100"/>
      <c r="RJ517" s="100"/>
      <c r="RK517" s="100"/>
      <c r="RL517" s="100"/>
      <c r="RM517" s="100"/>
      <c r="RN517" s="100"/>
      <c r="RO517" s="100"/>
      <c r="RP517" s="100"/>
      <c r="RQ517" s="100"/>
      <c r="RR517" s="100"/>
      <c r="RS517" s="100"/>
      <c r="RT517" s="100"/>
      <c r="RU517" s="100"/>
      <c r="RV517" s="100"/>
      <c r="RW517" s="100"/>
      <c r="RX517" s="100"/>
      <c r="RY517" s="100"/>
      <c r="RZ517" s="100"/>
      <c r="SA517" s="100"/>
      <c r="SB517" s="100"/>
      <c r="SC517" s="100"/>
      <c r="SD517" s="100"/>
      <c r="SE517" s="100"/>
      <c r="SF517" s="100"/>
      <c r="SG517" s="100"/>
      <c r="SH517" s="100"/>
      <c r="SI517" s="100"/>
      <c r="SJ517" s="100"/>
      <c r="SK517" s="100"/>
      <c r="SL517" s="100"/>
      <c r="SM517" s="100"/>
      <c r="SN517" s="100"/>
      <c r="SO517" s="100"/>
      <c r="SP517" s="100"/>
      <c r="SQ517" s="100"/>
      <c r="SR517" s="100"/>
      <c r="SS517" s="100"/>
      <c r="ST517" s="100"/>
      <c r="SU517" s="100"/>
      <c r="SV517" s="100"/>
      <c r="SW517" s="100"/>
      <c r="SX517" s="100"/>
      <c r="SY517" s="100"/>
      <c r="SZ517" s="100"/>
      <c r="TA517" s="100"/>
      <c r="TB517" s="100"/>
      <c r="TC517" s="100"/>
      <c r="TD517" s="100"/>
      <c r="TE517" s="100"/>
      <c r="TF517" s="100"/>
      <c r="TG517" s="100"/>
      <c r="TH517" s="100"/>
      <c r="TI517" s="100"/>
      <c r="TJ517" s="100"/>
      <c r="TK517" s="100"/>
      <c r="TL517" s="100"/>
      <c r="TM517" s="100"/>
      <c r="TN517" s="100"/>
      <c r="TO517" s="100"/>
      <c r="TP517" s="100"/>
      <c r="TQ517" s="100"/>
      <c r="TR517" s="100"/>
      <c r="TS517" s="100"/>
      <c r="TT517" s="100"/>
      <c r="TU517" s="100"/>
      <c r="TV517" s="100"/>
      <c r="TW517" s="100"/>
      <c r="TX517" s="100"/>
      <c r="TY517" s="100"/>
      <c r="TZ517" s="100"/>
      <c r="UA517" s="100"/>
      <c r="UB517" s="100"/>
      <c r="UC517" s="100"/>
      <c r="UD517" s="100"/>
      <c r="UE517" s="100"/>
      <c r="UF517" s="100"/>
      <c r="UG517" s="100"/>
      <c r="UH517" s="100"/>
      <c r="UI517" s="100"/>
      <c r="UJ517" s="100"/>
      <c r="UK517" s="100"/>
      <c r="UL517" s="100"/>
      <c r="UM517" s="100"/>
      <c r="UN517" s="100"/>
      <c r="UO517" s="100"/>
      <c r="UP517" s="100"/>
      <c r="UQ517" s="100"/>
      <c r="UR517" s="100"/>
      <c r="US517" s="100"/>
      <c r="UT517" s="100"/>
      <c r="UU517" s="100"/>
      <c r="UV517" s="100"/>
      <c r="UW517" s="100"/>
      <c r="UX517" s="100"/>
      <c r="UY517" s="100"/>
      <c r="UZ517" s="100"/>
      <c r="VA517" s="100"/>
      <c r="VB517" s="100"/>
      <c r="VC517" s="100"/>
      <c r="VD517" s="100"/>
      <c r="VE517" s="100"/>
      <c r="VF517" s="100"/>
      <c r="VG517" s="100"/>
      <c r="VH517" s="100"/>
      <c r="VI517" s="100"/>
      <c r="VJ517" s="100"/>
      <c r="VK517" s="100"/>
      <c r="VL517" s="100"/>
      <c r="VM517" s="100"/>
      <c r="VN517" s="100"/>
      <c r="VO517" s="100"/>
      <c r="VP517" s="100"/>
      <c r="VQ517" s="100"/>
      <c r="VR517" s="100"/>
      <c r="VS517" s="100"/>
      <c r="VT517" s="100"/>
      <c r="VU517" s="100"/>
      <c r="VV517" s="100"/>
      <c r="VW517" s="100"/>
      <c r="VX517" s="100"/>
      <c r="VY517" s="100"/>
      <c r="VZ517" s="100"/>
      <c r="WA517" s="100"/>
      <c r="WB517" s="100"/>
      <c r="WC517" s="100"/>
      <c r="WD517" s="100"/>
      <c r="WE517" s="100"/>
      <c r="WF517" s="100"/>
      <c r="WG517" s="100"/>
      <c r="WH517" s="100"/>
      <c r="WI517" s="100"/>
      <c r="WJ517" s="100"/>
      <c r="WK517" s="100"/>
      <c r="WL517" s="100"/>
      <c r="WM517" s="100"/>
      <c r="WN517" s="100"/>
      <c r="WO517" s="100"/>
      <c r="WP517" s="100"/>
      <c r="WQ517" s="100"/>
      <c r="WR517" s="100"/>
      <c r="WS517" s="100"/>
      <c r="WT517" s="100"/>
      <c r="WU517" s="100"/>
      <c r="WV517" s="100"/>
      <c r="WW517" s="100"/>
      <c r="WX517" s="100"/>
      <c r="WY517" s="100"/>
      <c r="WZ517" s="100"/>
      <c r="XA517" s="100"/>
      <c r="XB517" s="100"/>
      <c r="XC517" s="100"/>
      <c r="XD517" s="100"/>
      <c r="XE517" s="100"/>
      <c r="XF517" s="100"/>
      <c r="XG517" s="100"/>
      <c r="XH517" s="100"/>
      <c r="XI517" s="100"/>
      <c r="XJ517" s="100"/>
      <c r="XK517" s="100"/>
      <c r="XL517" s="100"/>
      <c r="XM517" s="100"/>
      <c r="XN517" s="100"/>
      <c r="XO517" s="100"/>
      <c r="XP517" s="100"/>
      <c r="XQ517" s="100"/>
      <c r="XR517" s="100"/>
      <c r="XS517" s="100"/>
      <c r="XT517" s="100"/>
      <c r="XU517" s="100"/>
      <c r="XV517" s="100"/>
      <c r="XW517" s="100"/>
      <c r="XX517" s="100"/>
      <c r="XY517" s="100"/>
      <c r="XZ517" s="100"/>
      <c r="YA517" s="100"/>
      <c r="YB517" s="100"/>
      <c r="YC517" s="100"/>
      <c r="YD517" s="100"/>
      <c r="YE517" s="100"/>
      <c r="YF517" s="100"/>
      <c r="YG517" s="100"/>
      <c r="YH517" s="100"/>
      <c r="YI517" s="100"/>
      <c r="YJ517" s="100"/>
      <c r="YK517" s="100"/>
      <c r="YL517" s="100"/>
      <c r="YM517" s="100"/>
      <c r="YN517" s="100"/>
      <c r="YO517" s="100"/>
      <c r="YP517" s="100"/>
      <c r="YQ517" s="100"/>
      <c r="YR517" s="100"/>
      <c r="YS517" s="100"/>
      <c r="YT517" s="100"/>
      <c r="YU517" s="100"/>
      <c r="YV517" s="100"/>
      <c r="YW517" s="100"/>
      <c r="YX517" s="100"/>
      <c r="YY517" s="100"/>
      <c r="YZ517" s="100"/>
      <c r="ZA517" s="100"/>
      <c r="ZB517" s="100"/>
      <c r="ZC517" s="100"/>
      <c r="ZD517" s="100"/>
      <c r="ZE517" s="100"/>
      <c r="ZF517" s="100"/>
      <c r="ZG517" s="100"/>
      <c r="ZH517" s="100"/>
      <c r="ZI517" s="100"/>
      <c r="ZJ517" s="100"/>
      <c r="ZK517" s="100"/>
      <c r="ZL517" s="100"/>
      <c r="ZM517" s="100"/>
      <c r="ZN517" s="100"/>
      <c r="ZO517" s="100"/>
      <c r="ZP517" s="100"/>
      <c r="ZQ517" s="100"/>
      <c r="ZR517" s="100"/>
      <c r="ZS517" s="100"/>
      <c r="ZT517" s="100"/>
      <c r="ZU517" s="100"/>
      <c r="ZV517" s="100"/>
      <c r="ZW517" s="100"/>
      <c r="ZX517" s="100"/>
      <c r="ZY517" s="100"/>
      <c r="ZZ517" s="100"/>
      <c r="AAA517" s="100"/>
      <c r="AAB517" s="100"/>
      <c r="AAC517" s="100"/>
      <c r="AAD517" s="100"/>
      <c r="AAE517" s="100"/>
      <c r="AAF517" s="100"/>
      <c r="AAG517" s="100"/>
      <c r="AAH517" s="100"/>
      <c r="AAI517" s="100"/>
      <c r="AAJ517" s="100"/>
      <c r="AAK517" s="100"/>
      <c r="AAL517" s="100"/>
      <c r="AAM517" s="100"/>
      <c r="AAN517" s="100"/>
      <c r="AAO517" s="100"/>
      <c r="AAP517" s="100"/>
      <c r="AAQ517" s="100"/>
      <c r="AAR517" s="100"/>
      <c r="AAS517" s="100"/>
      <c r="AAT517" s="100"/>
      <c r="AAU517" s="100"/>
      <c r="AAV517" s="100"/>
      <c r="AAW517" s="100"/>
      <c r="AAX517" s="100"/>
      <c r="AAY517" s="100"/>
      <c r="AAZ517" s="100"/>
      <c r="ABA517" s="100"/>
      <c r="ABB517" s="100"/>
      <c r="ABC517" s="100"/>
      <c r="ABD517" s="100"/>
      <c r="ABE517" s="100"/>
      <c r="ABF517" s="100"/>
      <c r="ABG517" s="100"/>
      <c r="ABH517" s="100"/>
      <c r="ABI517" s="100"/>
      <c r="ABJ517" s="100"/>
      <c r="ABK517" s="100"/>
      <c r="ABL517" s="100"/>
      <c r="ABM517" s="100"/>
      <c r="ABN517" s="100"/>
      <c r="ABO517" s="100"/>
      <c r="ABP517" s="100"/>
      <c r="ABQ517" s="100"/>
      <c r="ABR517" s="100"/>
      <c r="ABS517" s="100"/>
      <c r="ABT517" s="100"/>
      <c r="ABU517" s="100"/>
      <c r="ABV517" s="100"/>
      <c r="ABW517" s="100"/>
      <c r="ABX517" s="100"/>
      <c r="ABY517" s="100"/>
      <c r="ABZ517" s="100"/>
      <c r="ACA517" s="100"/>
      <c r="ACB517" s="100"/>
      <c r="ACC517" s="100"/>
      <c r="ACD517" s="100"/>
      <c r="ACE517" s="100"/>
      <c r="ACF517" s="100"/>
      <c r="ACG517" s="100"/>
      <c r="ACH517" s="100"/>
      <c r="ACI517" s="100"/>
      <c r="ACJ517" s="100"/>
      <c r="ACK517" s="100"/>
      <c r="ACL517" s="100"/>
      <c r="ACM517" s="100"/>
      <c r="ACN517" s="100"/>
      <c r="ACO517" s="100"/>
      <c r="ACP517" s="100"/>
      <c r="ACQ517" s="100"/>
      <c r="ACR517" s="100"/>
      <c r="ACS517" s="100"/>
      <c r="ACT517" s="100"/>
      <c r="ACU517" s="100"/>
      <c r="ACV517" s="100"/>
      <c r="ACW517" s="100"/>
      <c r="ACX517" s="100"/>
      <c r="ACY517" s="100"/>
      <c r="ACZ517" s="100"/>
      <c r="ADA517" s="100"/>
      <c r="ADB517" s="100"/>
      <c r="ADC517" s="100"/>
      <c r="ADD517" s="100"/>
      <c r="ADE517" s="100"/>
      <c r="ADF517" s="100"/>
      <c r="ADG517" s="100"/>
      <c r="ADH517" s="100"/>
      <c r="ADI517" s="100"/>
      <c r="ADJ517" s="100"/>
      <c r="ADK517" s="100"/>
      <c r="ADL517" s="100"/>
      <c r="ADM517" s="100"/>
      <c r="ADN517" s="100"/>
      <c r="ADO517" s="100"/>
      <c r="ADP517" s="100"/>
      <c r="ADQ517" s="100"/>
      <c r="ADR517" s="100"/>
      <c r="ADS517" s="100"/>
      <c r="ADT517" s="100"/>
      <c r="ADU517" s="100"/>
      <c r="ADV517" s="100"/>
      <c r="ADW517" s="100"/>
      <c r="ADX517" s="100"/>
      <c r="ADY517" s="100"/>
      <c r="ADZ517" s="100"/>
      <c r="AEA517" s="100"/>
      <c r="AEB517" s="100"/>
      <c r="AEC517" s="100"/>
      <c r="AED517" s="100"/>
      <c r="AEE517" s="100"/>
      <c r="AEF517" s="100"/>
      <c r="AEG517" s="100"/>
      <c r="AEH517" s="100"/>
      <c r="AEI517" s="100"/>
      <c r="AEJ517" s="100"/>
      <c r="AEK517" s="100"/>
      <c r="AEL517" s="100"/>
      <c r="AEM517" s="100"/>
      <c r="AEN517" s="100"/>
      <c r="AEO517" s="100"/>
      <c r="AEP517" s="100"/>
      <c r="AEQ517" s="100"/>
      <c r="AER517" s="100"/>
      <c r="AES517" s="100"/>
      <c r="AET517" s="100"/>
      <c r="AEU517" s="100"/>
      <c r="AEV517" s="100"/>
      <c r="AEW517" s="100"/>
      <c r="AEX517" s="100"/>
      <c r="AEY517" s="100"/>
      <c r="AEZ517" s="100"/>
      <c r="AFA517" s="100"/>
      <c r="AFB517" s="100"/>
      <c r="AFC517" s="100"/>
      <c r="AFD517" s="100"/>
      <c r="AFE517" s="100"/>
      <c r="AFF517" s="100"/>
      <c r="AFG517" s="100"/>
      <c r="AFH517" s="100"/>
      <c r="AFI517" s="100"/>
      <c r="AFJ517" s="100"/>
      <c r="AFK517" s="100"/>
      <c r="AFL517" s="100"/>
      <c r="AFM517" s="100"/>
      <c r="AFN517" s="100"/>
      <c r="AFO517" s="100"/>
      <c r="AFP517" s="100"/>
      <c r="AFQ517" s="100"/>
      <c r="AFR517" s="100"/>
      <c r="AFS517" s="100"/>
      <c r="AFT517" s="100"/>
      <c r="AFU517" s="100"/>
      <c r="AFV517" s="100"/>
      <c r="AFW517" s="100"/>
      <c r="AFX517" s="100"/>
      <c r="AFY517" s="100"/>
      <c r="AFZ517" s="100"/>
      <c r="AGA517" s="100"/>
      <c r="AGB517" s="100"/>
      <c r="AGC517" s="100"/>
      <c r="AGD517" s="100"/>
      <c r="AGE517" s="100"/>
      <c r="AGF517" s="100"/>
      <c r="AGG517" s="100"/>
      <c r="AGH517" s="100"/>
      <c r="AGI517" s="100"/>
      <c r="AGJ517" s="100"/>
      <c r="AGK517" s="100"/>
      <c r="AGL517" s="100"/>
      <c r="AGM517" s="100"/>
      <c r="AGN517" s="100"/>
      <c r="AGO517" s="100"/>
      <c r="AGP517" s="100"/>
      <c r="AGQ517" s="100"/>
      <c r="AGR517" s="100"/>
      <c r="AGS517" s="100"/>
      <c r="AGT517" s="100"/>
      <c r="AGU517" s="100"/>
      <c r="AGV517" s="100"/>
      <c r="AGW517" s="100"/>
      <c r="AGX517" s="100"/>
      <c r="AGY517" s="100"/>
      <c r="AGZ517" s="100"/>
      <c r="AHA517" s="100"/>
      <c r="AHB517" s="100"/>
      <c r="AHC517" s="100"/>
      <c r="AHD517" s="100"/>
      <c r="AHE517" s="100"/>
      <c r="AHF517" s="100"/>
      <c r="AHG517" s="100"/>
      <c r="AHH517" s="100"/>
      <c r="AHI517" s="100"/>
      <c r="AHJ517" s="100"/>
      <c r="AHK517" s="100"/>
      <c r="AHL517" s="100"/>
      <c r="AHM517" s="100"/>
      <c r="AHN517" s="100"/>
      <c r="AHO517" s="100"/>
      <c r="AHP517" s="100"/>
      <c r="AHQ517" s="100"/>
      <c r="AHR517" s="100"/>
      <c r="AHS517" s="100"/>
      <c r="AHT517" s="100"/>
      <c r="AHU517" s="100"/>
      <c r="AHV517" s="100"/>
      <c r="AHW517" s="100"/>
      <c r="AHX517" s="100"/>
      <c r="AHY517" s="100"/>
      <c r="AHZ517" s="100"/>
      <c r="AIA517" s="100"/>
      <c r="AIB517" s="100"/>
      <c r="AIC517" s="100"/>
      <c r="AID517" s="100"/>
      <c r="AIE517" s="100"/>
      <c r="AIF517" s="100"/>
      <c r="AIG517" s="100"/>
      <c r="AIH517" s="100"/>
      <c r="AII517" s="100"/>
      <c r="AIJ517" s="100"/>
      <c r="AIK517" s="100"/>
      <c r="AIL517" s="100"/>
      <c r="AIM517" s="100"/>
      <c r="AIN517" s="100"/>
      <c r="AIO517" s="100"/>
      <c r="AIP517" s="100"/>
      <c r="AIQ517" s="100"/>
      <c r="AIR517" s="100"/>
      <c r="AIS517" s="100"/>
      <c r="AIT517" s="100"/>
      <c r="AIU517" s="100"/>
      <c r="AIV517" s="100"/>
      <c r="AIW517" s="100"/>
      <c r="AIX517" s="100"/>
      <c r="AIY517" s="100"/>
      <c r="AIZ517" s="100"/>
      <c r="AJA517" s="100"/>
      <c r="AJB517" s="100"/>
      <c r="AJC517" s="100"/>
      <c r="AJD517" s="100"/>
      <c r="AJE517" s="100"/>
      <c r="AJF517" s="100"/>
      <c r="AJG517" s="100"/>
      <c r="AJH517" s="100"/>
      <c r="AJI517" s="100"/>
      <c r="AJJ517" s="100"/>
      <c r="AJK517" s="100"/>
      <c r="AJL517" s="100"/>
      <c r="AJM517" s="100"/>
      <c r="AJN517" s="100"/>
      <c r="AJO517" s="100"/>
      <c r="AJP517" s="100"/>
      <c r="AJQ517" s="100"/>
      <c r="AJR517" s="100"/>
      <c r="AJS517" s="100"/>
      <c r="AJT517" s="100"/>
      <c r="AJU517" s="100"/>
      <c r="AJV517" s="100"/>
      <c r="AJW517" s="100"/>
      <c r="AJX517" s="100"/>
      <c r="AJY517" s="100"/>
      <c r="AJZ517" s="100"/>
      <c r="AKA517" s="100"/>
      <c r="AKB517" s="100"/>
      <c r="AKC517" s="100"/>
      <c r="AKD517" s="100"/>
      <c r="AKE517" s="100"/>
      <c r="AKF517" s="100"/>
      <c r="AKG517" s="100"/>
      <c r="AKH517" s="100"/>
      <c r="AKI517" s="100"/>
      <c r="AKJ517" s="100"/>
      <c r="AKK517" s="100"/>
      <c r="AKL517" s="100"/>
      <c r="AKM517" s="100"/>
      <c r="AKN517" s="100"/>
      <c r="AKO517" s="100"/>
      <c r="AKP517" s="100"/>
      <c r="AKQ517" s="100"/>
      <c r="AKR517" s="100"/>
      <c r="AKS517" s="100"/>
      <c r="AKT517" s="100"/>
      <c r="AKU517" s="100"/>
      <c r="AKV517" s="100"/>
      <c r="AKW517" s="100"/>
      <c r="AKX517" s="100"/>
      <c r="AKY517" s="100"/>
      <c r="AKZ517" s="100"/>
      <c r="ALA517" s="100"/>
      <c r="ALB517" s="100"/>
      <c r="ALC517" s="100"/>
      <c r="ALD517" s="100"/>
      <c r="ALE517" s="100"/>
      <c r="ALF517" s="100"/>
      <c r="ALG517" s="100"/>
      <c r="ALH517" s="100"/>
      <c r="ALI517" s="100"/>
      <c r="ALJ517" s="100"/>
      <c r="ALK517" s="100"/>
      <c r="ALL517" s="100"/>
      <c r="ALM517" s="100"/>
      <c r="ALN517" s="100"/>
      <c r="ALO517" s="100"/>
      <c r="ALP517" s="100"/>
      <c r="ALQ517" s="100"/>
      <c r="ALR517" s="100"/>
      <c r="ALS517" s="100"/>
      <c r="ALT517" s="100"/>
      <c r="ALU517" s="100"/>
      <c r="ALV517" s="100"/>
      <c r="ALW517" s="100"/>
      <c r="ALX517" s="100"/>
      <c r="ALY517" s="100"/>
      <c r="ALZ517" s="100"/>
      <c r="AMA517" s="100"/>
      <c r="AMB517" s="100"/>
      <c r="AMC517" s="100"/>
      <c r="AMD517" s="100"/>
      <c r="AME517" s="100"/>
      <c r="AMF517" s="100"/>
      <c r="AMG517" s="100"/>
      <c r="AMH517" s="100"/>
      <c r="AMI517" s="100"/>
      <c r="AMJ517" s="100"/>
      <c r="AMK517" s="100"/>
      <c r="AML517" s="100"/>
      <c r="AMM517" s="100"/>
    </row>
    <row r="518" spans="3:1027" customFormat="1" ht="37.5">
      <c r="C518" s="94"/>
      <c r="D518" s="15">
        <v>20</v>
      </c>
      <c r="E518" s="95"/>
      <c r="F518" s="96"/>
      <c r="G518" s="96"/>
      <c r="H518" s="95"/>
      <c r="I518" s="96"/>
      <c r="J518" s="96"/>
      <c r="K518" s="97"/>
      <c r="L518" s="97"/>
      <c r="M518" s="105" t="s">
        <v>57</v>
      </c>
      <c r="N518" s="106">
        <f>K517*Q518</f>
        <v>76744.800000000003</v>
      </c>
      <c r="O518" s="106">
        <f>K517*R518</f>
        <v>24645.599999999999</v>
      </c>
      <c r="P518" s="106">
        <f t="shared" si="45"/>
        <v>101390.39999999999</v>
      </c>
      <c r="Q518" s="91">
        <v>35.53</v>
      </c>
      <c r="R518" s="91">
        <v>11.41</v>
      </c>
      <c r="S518" s="107">
        <v>2018</v>
      </c>
      <c r="T518" s="107">
        <v>2019</v>
      </c>
      <c r="U518" s="14" t="s">
        <v>41</v>
      </c>
      <c r="V518" s="14" t="s">
        <v>270</v>
      </c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100"/>
      <c r="BE518" s="100"/>
      <c r="BF518" s="100"/>
      <c r="BG518" s="100"/>
      <c r="BH518" s="100"/>
      <c r="BI518" s="100"/>
      <c r="BJ518" s="100"/>
      <c r="BK518" s="100"/>
      <c r="BL518" s="100"/>
      <c r="BM518" s="100"/>
      <c r="BN518" s="100"/>
      <c r="BO518" s="100"/>
      <c r="BP518" s="100"/>
      <c r="BQ518" s="100"/>
      <c r="BR518" s="100"/>
      <c r="BS518" s="100"/>
      <c r="BT518" s="100"/>
      <c r="BU518" s="100"/>
      <c r="BV518" s="100"/>
      <c r="BW518" s="100"/>
      <c r="BX518" s="100"/>
      <c r="BY518" s="100"/>
      <c r="BZ518" s="100"/>
      <c r="CA518" s="100"/>
      <c r="CB518" s="100"/>
      <c r="CC518" s="100"/>
      <c r="CD518" s="100"/>
      <c r="CE518" s="100"/>
      <c r="CF518" s="100"/>
      <c r="CG518" s="100"/>
      <c r="CH518" s="100"/>
      <c r="CI518" s="100"/>
      <c r="CJ518" s="100"/>
      <c r="CK518" s="100"/>
      <c r="CL518" s="100"/>
      <c r="CM518" s="100"/>
      <c r="CN518" s="100"/>
      <c r="CO518" s="100"/>
      <c r="CP518" s="100"/>
      <c r="CQ518" s="100"/>
      <c r="CR518" s="100"/>
      <c r="CS518" s="100"/>
      <c r="CT518" s="100"/>
      <c r="CU518" s="100"/>
      <c r="CV518" s="100"/>
      <c r="CW518" s="100"/>
      <c r="CX518" s="100"/>
      <c r="CY518" s="100"/>
      <c r="CZ518" s="100"/>
      <c r="DA518" s="100"/>
      <c r="DB518" s="100"/>
      <c r="DC518" s="100"/>
      <c r="DD518" s="100"/>
      <c r="DE518" s="100"/>
      <c r="DF518" s="100"/>
      <c r="DG518" s="100"/>
      <c r="DH518" s="100"/>
      <c r="DI518" s="100"/>
      <c r="DJ518" s="100"/>
      <c r="DK518" s="100"/>
      <c r="DL518" s="100"/>
      <c r="DM518" s="100"/>
      <c r="DN518" s="100"/>
      <c r="DO518" s="100"/>
      <c r="DP518" s="100"/>
      <c r="DQ518" s="100"/>
      <c r="DR518" s="100"/>
      <c r="DS518" s="100"/>
      <c r="DT518" s="100"/>
      <c r="DU518" s="100"/>
      <c r="DV518" s="100"/>
      <c r="DW518" s="100"/>
      <c r="DX518" s="100"/>
      <c r="DY518" s="100"/>
      <c r="DZ518" s="100"/>
      <c r="EA518" s="100"/>
      <c r="EB518" s="100"/>
      <c r="EC518" s="100"/>
      <c r="ED518" s="100"/>
      <c r="EE518" s="100"/>
      <c r="EF518" s="100"/>
      <c r="EG518" s="100"/>
      <c r="EH518" s="100"/>
      <c r="EI518" s="100"/>
      <c r="EJ518" s="100"/>
      <c r="EK518" s="100"/>
      <c r="EL518" s="100"/>
      <c r="EM518" s="100"/>
      <c r="EN518" s="100"/>
      <c r="EO518" s="100"/>
      <c r="EP518" s="100"/>
      <c r="EQ518" s="100"/>
      <c r="ER518" s="100"/>
      <c r="ES518" s="100"/>
      <c r="ET518" s="100"/>
      <c r="EU518" s="100"/>
      <c r="EV518" s="100"/>
      <c r="EW518" s="100"/>
      <c r="EX518" s="100"/>
      <c r="EY518" s="100"/>
      <c r="EZ518" s="100"/>
      <c r="FA518" s="100"/>
      <c r="FB518" s="100"/>
      <c r="FC518" s="100"/>
      <c r="FD518" s="100"/>
      <c r="FE518" s="100"/>
      <c r="FF518" s="100"/>
      <c r="FG518" s="100"/>
      <c r="FH518" s="100"/>
      <c r="FI518" s="100"/>
      <c r="FJ518" s="100"/>
      <c r="FK518" s="100"/>
      <c r="FL518" s="100"/>
      <c r="FM518" s="100"/>
      <c r="FN518" s="100"/>
      <c r="FO518" s="100"/>
      <c r="FP518" s="100"/>
      <c r="FQ518" s="100"/>
      <c r="FR518" s="100"/>
      <c r="FS518" s="100"/>
      <c r="FT518" s="100"/>
      <c r="FU518" s="100"/>
      <c r="FV518" s="100"/>
      <c r="FW518" s="100"/>
      <c r="FX518" s="100"/>
      <c r="FY518" s="100"/>
      <c r="FZ518" s="100"/>
      <c r="GA518" s="100"/>
      <c r="GB518" s="100"/>
      <c r="GC518" s="100"/>
      <c r="GD518" s="100"/>
      <c r="GE518" s="100"/>
      <c r="GF518" s="100"/>
      <c r="GG518" s="100"/>
      <c r="GH518" s="100"/>
      <c r="GI518" s="100"/>
      <c r="GJ518" s="100"/>
      <c r="GK518" s="100"/>
      <c r="GL518" s="100"/>
      <c r="GM518" s="100"/>
      <c r="GN518" s="100"/>
      <c r="GO518" s="100"/>
      <c r="GP518" s="100"/>
      <c r="GQ518" s="100"/>
      <c r="GR518" s="100"/>
      <c r="GS518" s="100"/>
      <c r="GT518" s="100"/>
      <c r="GU518" s="100"/>
      <c r="GV518" s="100"/>
      <c r="GW518" s="100"/>
      <c r="GX518" s="100"/>
      <c r="GY518" s="100"/>
      <c r="GZ518" s="100"/>
      <c r="HA518" s="100"/>
      <c r="HB518" s="100"/>
      <c r="HC518" s="100"/>
      <c r="HD518" s="100"/>
      <c r="HE518" s="100"/>
      <c r="HF518" s="100"/>
      <c r="HG518" s="100"/>
      <c r="HH518" s="100"/>
      <c r="HI518" s="100"/>
      <c r="HJ518" s="100"/>
      <c r="HK518" s="100"/>
      <c r="HL518" s="100"/>
      <c r="HM518" s="100"/>
      <c r="HN518" s="100"/>
      <c r="HO518" s="100"/>
      <c r="HP518" s="100"/>
      <c r="HQ518" s="100"/>
      <c r="HR518" s="100"/>
      <c r="HS518" s="100"/>
      <c r="HT518" s="100"/>
      <c r="HU518" s="100"/>
      <c r="HV518" s="100"/>
      <c r="HW518" s="100"/>
      <c r="HX518" s="100"/>
      <c r="HY518" s="100"/>
      <c r="HZ518" s="100"/>
      <c r="IA518" s="100"/>
      <c r="IB518" s="100"/>
      <c r="IC518" s="100"/>
      <c r="ID518" s="100"/>
      <c r="IE518" s="100"/>
      <c r="IF518" s="100"/>
      <c r="IG518" s="100"/>
      <c r="IH518" s="100"/>
      <c r="II518" s="100"/>
      <c r="IJ518" s="100"/>
      <c r="IK518" s="100"/>
      <c r="IL518" s="100"/>
      <c r="IM518" s="100"/>
      <c r="IN518" s="100"/>
      <c r="IO518" s="100"/>
      <c r="IP518" s="100"/>
      <c r="IQ518" s="100"/>
      <c r="IR518" s="100"/>
      <c r="IS518" s="100"/>
      <c r="IT518" s="100"/>
      <c r="IU518" s="100"/>
      <c r="IV518" s="100"/>
      <c r="IW518" s="100"/>
      <c r="IX518" s="100"/>
      <c r="IY518" s="100"/>
      <c r="IZ518" s="100"/>
      <c r="JA518" s="100"/>
      <c r="JB518" s="100"/>
      <c r="JC518" s="100"/>
      <c r="JD518" s="100"/>
      <c r="JE518" s="100"/>
      <c r="JF518" s="100"/>
      <c r="JG518" s="100"/>
      <c r="JH518" s="100"/>
      <c r="JI518" s="100"/>
      <c r="JJ518" s="100"/>
      <c r="JK518" s="100"/>
      <c r="JL518" s="100"/>
      <c r="JM518" s="100"/>
      <c r="JN518" s="100"/>
      <c r="JO518" s="100"/>
      <c r="JP518" s="100"/>
      <c r="JQ518" s="100"/>
      <c r="JR518" s="100"/>
      <c r="JS518" s="100"/>
      <c r="JT518" s="100"/>
      <c r="JU518" s="100"/>
      <c r="JV518" s="100"/>
      <c r="JW518" s="100"/>
      <c r="JX518" s="100"/>
      <c r="JY518" s="100"/>
      <c r="JZ518" s="100"/>
      <c r="KA518" s="100"/>
      <c r="KB518" s="100"/>
      <c r="KC518" s="100"/>
      <c r="KD518" s="100"/>
      <c r="KE518" s="100"/>
      <c r="KF518" s="100"/>
      <c r="KG518" s="100"/>
      <c r="KH518" s="100"/>
      <c r="KI518" s="100"/>
      <c r="KJ518" s="100"/>
      <c r="KK518" s="100"/>
      <c r="KL518" s="100"/>
      <c r="KM518" s="100"/>
      <c r="KN518" s="100"/>
      <c r="KO518" s="100"/>
      <c r="KP518" s="100"/>
      <c r="KQ518" s="100"/>
      <c r="KR518" s="100"/>
      <c r="KS518" s="100"/>
      <c r="KT518" s="100"/>
      <c r="KU518" s="100"/>
      <c r="KV518" s="100"/>
      <c r="KW518" s="100"/>
      <c r="KX518" s="100"/>
      <c r="KY518" s="100"/>
      <c r="KZ518" s="100"/>
      <c r="LA518" s="100"/>
      <c r="LB518" s="100"/>
      <c r="LC518" s="100"/>
      <c r="LD518" s="100"/>
      <c r="LE518" s="100"/>
      <c r="LF518" s="100"/>
      <c r="LG518" s="100"/>
      <c r="LH518" s="100"/>
      <c r="LI518" s="100"/>
      <c r="LJ518" s="100"/>
      <c r="LK518" s="100"/>
      <c r="LL518" s="100"/>
      <c r="LM518" s="100"/>
      <c r="LN518" s="100"/>
      <c r="LO518" s="100"/>
      <c r="LP518" s="100"/>
      <c r="LQ518" s="100"/>
      <c r="LR518" s="100"/>
      <c r="LS518" s="100"/>
      <c r="LT518" s="100"/>
      <c r="LU518" s="100"/>
      <c r="LV518" s="100"/>
      <c r="LW518" s="100"/>
      <c r="LX518" s="100"/>
      <c r="LY518" s="100"/>
      <c r="LZ518" s="100"/>
      <c r="MA518" s="100"/>
      <c r="MB518" s="100"/>
      <c r="MC518" s="100"/>
      <c r="MD518" s="100"/>
      <c r="ME518" s="100"/>
      <c r="MF518" s="100"/>
      <c r="MG518" s="100"/>
      <c r="MH518" s="100"/>
      <c r="MI518" s="100"/>
      <c r="MJ518" s="100"/>
      <c r="MK518" s="100"/>
      <c r="ML518" s="100"/>
      <c r="MM518" s="100"/>
      <c r="MN518" s="100"/>
      <c r="MO518" s="100"/>
      <c r="MP518" s="100"/>
      <c r="MQ518" s="100"/>
      <c r="MR518" s="100"/>
      <c r="MS518" s="100"/>
      <c r="MT518" s="100"/>
      <c r="MU518" s="100"/>
      <c r="MV518" s="100"/>
      <c r="MW518" s="100"/>
      <c r="MX518" s="100"/>
      <c r="MY518" s="100"/>
      <c r="MZ518" s="100"/>
      <c r="NA518" s="100"/>
      <c r="NB518" s="100"/>
      <c r="NC518" s="100"/>
      <c r="ND518" s="100"/>
      <c r="NE518" s="100"/>
      <c r="NF518" s="100"/>
      <c r="NG518" s="100"/>
      <c r="NH518" s="100"/>
      <c r="NI518" s="100"/>
      <c r="NJ518" s="100"/>
      <c r="NK518" s="100"/>
      <c r="NL518" s="100"/>
      <c r="NM518" s="100"/>
      <c r="NN518" s="100"/>
      <c r="NO518" s="100"/>
      <c r="NP518" s="100"/>
      <c r="NQ518" s="100"/>
      <c r="NR518" s="100"/>
      <c r="NS518" s="100"/>
      <c r="NT518" s="100"/>
      <c r="NU518" s="100"/>
      <c r="NV518" s="100"/>
      <c r="NW518" s="100"/>
      <c r="NX518" s="100"/>
      <c r="NY518" s="100"/>
      <c r="NZ518" s="100"/>
      <c r="OA518" s="100"/>
      <c r="OB518" s="100"/>
      <c r="OC518" s="100"/>
      <c r="OD518" s="100"/>
      <c r="OE518" s="100"/>
      <c r="OF518" s="100"/>
      <c r="OG518" s="100"/>
      <c r="OH518" s="100"/>
      <c r="OI518" s="100"/>
      <c r="OJ518" s="100"/>
      <c r="OK518" s="100"/>
      <c r="OL518" s="100"/>
      <c r="OM518" s="100"/>
      <c r="ON518" s="100"/>
      <c r="OO518" s="100"/>
      <c r="OP518" s="100"/>
      <c r="OQ518" s="100"/>
      <c r="OR518" s="100"/>
      <c r="OS518" s="100"/>
      <c r="OT518" s="100"/>
      <c r="OU518" s="100"/>
      <c r="OV518" s="100"/>
      <c r="OW518" s="100"/>
      <c r="OX518" s="100"/>
      <c r="OY518" s="100"/>
      <c r="OZ518" s="100"/>
      <c r="PA518" s="100"/>
      <c r="PB518" s="100"/>
      <c r="PC518" s="100"/>
      <c r="PD518" s="100"/>
      <c r="PE518" s="100"/>
      <c r="PF518" s="100"/>
      <c r="PG518" s="100"/>
      <c r="PH518" s="100"/>
      <c r="PI518" s="100"/>
      <c r="PJ518" s="100"/>
      <c r="PK518" s="100"/>
      <c r="PL518" s="100"/>
      <c r="PM518" s="100"/>
      <c r="PN518" s="100"/>
      <c r="PO518" s="100"/>
      <c r="PP518" s="100"/>
      <c r="PQ518" s="100"/>
      <c r="PR518" s="100"/>
      <c r="PS518" s="100"/>
      <c r="PT518" s="100"/>
      <c r="PU518" s="100"/>
      <c r="PV518" s="100"/>
      <c r="PW518" s="100"/>
      <c r="PX518" s="100"/>
      <c r="PY518" s="100"/>
      <c r="PZ518" s="100"/>
      <c r="QA518" s="100"/>
      <c r="QB518" s="100"/>
      <c r="QC518" s="100"/>
      <c r="QD518" s="100"/>
      <c r="QE518" s="100"/>
      <c r="QF518" s="100"/>
      <c r="QG518" s="100"/>
      <c r="QH518" s="100"/>
      <c r="QI518" s="100"/>
      <c r="QJ518" s="100"/>
      <c r="QK518" s="100"/>
      <c r="QL518" s="100"/>
      <c r="QM518" s="100"/>
      <c r="QN518" s="100"/>
      <c r="QO518" s="100"/>
      <c r="QP518" s="100"/>
      <c r="QQ518" s="100"/>
      <c r="QR518" s="100"/>
      <c r="QS518" s="100"/>
      <c r="QT518" s="100"/>
      <c r="QU518" s="100"/>
      <c r="QV518" s="100"/>
      <c r="QW518" s="100"/>
      <c r="QX518" s="100"/>
      <c r="QY518" s="100"/>
      <c r="QZ518" s="100"/>
      <c r="RA518" s="100"/>
      <c r="RB518" s="100"/>
      <c r="RC518" s="100"/>
      <c r="RD518" s="100"/>
      <c r="RE518" s="100"/>
      <c r="RF518" s="100"/>
      <c r="RG518" s="100"/>
      <c r="RH518" s="100"/>
      <c r="RI518" s="100"/>
      <c r="RJ518" s="100"/>
      <c r="RK518" s="100"/>
      <c r="RL518" s="100"/>
      <c r="RM518" s="100"/>
      <c r="RN518" s="100"/>
      <c r="RO518" s="100"/>
      <c r="RP518" s="100"/>
      <c r="RQ518" s="100"/>
      <c r="RR518" s="100"/>
      <c r="RS518" s="100"/>
      <c r="RT518" s="100"/>
      <c r="RU518" s="100"/>
      <c r="RV518" s="100"/>
      <c r="RW518" s="100"/>
      <c r="RX518" s="100"/>
      <c r="RY518" s="100"/>
      <c r="RZ518" s="100"/>
      <c r="SA518" s="100"/>
      <c r="SB518" s="100"/>
      <c r="SC518" s="100"/>
      <c r="SD518" s="100"/>
      <c r="SE518" s="100"/>
      <c r="SF518" s="100"/>
      <c r="SG518" s="100"/>
      <c r="SH518" s="100"/>
      <c r="SI518" s="100"/>
      <c r="SJ518" s="100"/>
      <c r="SK518" s="100"/>
      <c r="SL518" s="100"/>
      <c r="SM518" s="100"/>
      <c r="SN518" s="100"/>
      <c r="SO518" s="100"/>
      <c r="SP518" s="100"/>
      <c r="SQ518" s="100"/>
      <c r="SR518" s="100"/>
      <c r="SS518" s="100"/>
      <c r="ST518" s="100"/>
      <c r="SU518" s="100"/>
      <c r="SV518" s="100"/>
      <c r="SW518" s="100"/>
      <c r="SX518" s="100"/>
      <c r="SY518" s="100"/>
      <c r="SZ518" s="100"/>
      <c r="TA518" s="100"/>
      <c r="TB518" s="100"/>
      <c r="TC518" s="100"/>
      <c r="TD518" s="100"/>
      <c r="TE518" s="100"/>
      <c r="TF518" s="100"/>
      <c r="TG518" s="100"/>
      <c r="TH518" s="100"/>
      <c r="TI518" s="100"/>
      <c r="TJ518" s="100"/>
      <c r="TK518" s="100"/>
      <c r="TL518" s="100"/>
      <c r="TM518" s="100"/>
      <c r="TN518" s="100"/>
      <c r="TO518" s="100"/>
      <c r="TP518" s="100"/>
      <c r="TQ518" s="100"/>
      <c r="TR518" s="100"/>
      <c r="TS518" s="100"/>
      <c r="TT518" s="100"/>
      <c r="TU518" s="100"/>
      <c r="TV518" s="100"/>
      <c r="TW518" s="100"/>
      <c r="TX518" s="100"/>
      <c r="TY518" s="100"/>
      <c r="TZ518" s="100"/>
      <c r="UA518" s="100"/>
      <c r="UB518" s="100"/>
      <c r="UC518" s="100"/>
      <c r="UD518" s="100"/>
      <c r="UE518" s="100"/>
      <c r="UF518" s="100"/>
      <c r="UG518" s="100"/>
      <c r="UH518" s="100"/>
      <c r="UI518" s="100"/>
      <c r="UJ518" s="100"/>
      <c r="UK518" s="100"/>
      <c r="UL518" s="100"/>
      <c r="UM518" s="100"/>
      <c r="UN518" s="100"/>
      <c r="UO518" s="100"/>
      <c r="UP518" s="100"/>
      <c r="UQ518" s="100"/>
      <c r="UR518" s="100"/>
      <c r="US518" s="100"/>
      <c r="UT518" s="100"/>
      <c r="UU518" s="100"/>
      <c r="UV518" s="100"/>
      <c r="UW518" s="100"/>
      <c r="UX518" s="100"/>
      <c r="UY518" s="100"/>
      <c r="UZ518" s="100"/>
      <c r="VA518" s="100"/>
      <c r="VB518" s="100"/>
      <c r="VC518" s="100"/>
      <c r="VD518" s="100"/>
      <c r="VE518" s="100"/>
      <c r="VF518" s="100"/>
      <c r="VG518" s="100"/>
      <c r="VH518" s="100"/>
      <c r="VI518" s="100"/>
      <c r="VJ518" s="100"/>
      <c r="VK518" s="100"/>
      <c r="VL518" s="100"/>
      <c r="VM518" s="100"/>
      <c r="VN518" s="100"/>
      <c r="VO518" s="100"/>
      <c r="VP518" s="100"/>
      <c r="VQ518" s="100"/>
      <c r="VR518" s="100"/>
      <c r="VS518" s="100"/>
      <c r="VT518" s="100"/>
      <c r="VU518" s="100"/>
      <c r="VV518" s="100"/>
      <c r="VW518" s="100"/>
      <c r="VX518" s="100"/>
      <c r="VY518" s="100"/>
      <c r="VZ518" s="100"/>
      <c r="WA518" s="100"/>
      <c r="WB518" s="100"/>
      <c r="WC518" s="100"/>
      <c r="WD518" s="100"/>
      <c r="WE518" s="100"/>
      <c r="WF518" s="100"/>
      <c r="WG518" s="100"/>
      <c r="WH518" s="100"/>
      <c r="WI518" s="100"/>
      <c r="WJ518" s="100"/>
      <c r="WK518" s="100"/>
      <c r="WL518" s="100"/>
      <c r="WM518" s="100"/>
      <c r="WN518" s="100"/>
      <c r="WO518" s="100"/>
      <c r="WP518" s="100"/>
      <c r="WQ518" s="100"/>
      <c r="WR518" s="100"/>
      <c r="WS518" s="100"/>
      <c r="WT518" s="100"/>
      <c r="WU518" s="100"/>
      <c r="WV518" s="100"/>
      <c r="WW518" s="100"/>
      <c r="WX518" s="100"/>
      <c r="WY518" s="100"/>
      <c r="WZ518" s="100"/>
      <c r="XA518" s="100"/>
      <c r="XB518" s="100"/>
      <c r="XC518" s="100"/>
      <c r="XD518" s="100"/>
      <c r="XE518" s="100"/>
      <c r="XF518" s="100"/>
      <c r="XG518" s="100"/>
      <c r="XH518" s="100"/>
      <c r="XI518" s="100"/>
      <c r="XJ518" s="100"/>
      <c r="XK518" s="100"/>
      <c r="XL518" s="100"/>
      <c r="XM518" s="100"/>
      <c r="XN518" s="100"/>
      <c r="XO518" s="100"/>
      <c r="XP518" s="100"/>
      <c r="XQ518" s="100"/>
      <c r="XR518" s="100"/>
      <c r="XS518" s="100"/>
      <c r="XT518" s="100"/>
      <c r="XU518" s="100"/>
      <c r="XV518" s="100"/>
      <c r="XW518" s="100"/>
      <c r="XX518" s="100"/>
      <c r="XY518" s="100"/>
      <c r="XZ518" s="100"/>
      <c r="YA518" s="100"/>
      <c r="YB518" s="100"/>
      <c r="YC518" s="100"/>
      <c r="YD518" s="100"/>
      <c r="YE518" s="100"/>
      <c r="YF518" s="100"/>
      <c r="YG518" s="100"/>
      <c r="YH518" s="100"/>
      <c r="YI518" s="100"/>
      <c r="YJ518" s="100"/>
      <c r="YK518" s="100"/>
      <c r="YL518" s="100"/>
      <c r="YM518" s="100"/>
      <c r="YN518" s="100"/>
      <c r="YO518" s="100"/>
      <c r="YP518" s="100"/>
      <c r="YQ518" s="100"/>
      <c r="YR518" s="100"/>
      <c r="YS518" s="100"/>
      <c r="YT518" s="100"/>
      <c r="YU518" s="100"/>
      <c r="YV518" s="100"/>
      <c r="YW518" s="100"/>
      <c r="YX518" s="100"/>
      <c r="YY518" s="100"/>
      <c r="YZ518" s="100"/>
      <c r="ZA518" s="100"/>
      <c r="ZB518" s="100"/>
      <c r="ZC518" s="100"/>
      <c r="ZD518" s="100"/>
      <c r="ZE518" s="100"/>
      <c r="ZF518" s="100"/>
      <c r="ZG518" s="100"/>
      <c r="ZH518" s="100"/>
      <c r="ZI518" s="100"/>
      <c r="ZJ518" s="100"/>
      <c r="ZK518" s="100"/>
      <c r="ZL518" s="100"/>
      <c r="ZM518" s="100"/>
      <c r="ZN518" s="100"/>
      <c r="ZO518" s="100"/>
      <c r="ZP518" s="100"/>
      <c r="ZQ518" s="100"/>
      <c r="ZR518" s="100"/>
      <c r="ZS518" s="100"/>
      <c r="ZT518" s="100"/>
      <c r="ZU518" s="100"/>
      <c r="ZV518" s="100"/>
      <c r="ZW518" s="100"/>
      <c r="ZX518" s="100"/>
      <c r="ZY518" s="100"/>
      <c r="ZZ518" s="100"/>
      <c r="AAA518" s="100"/>
      <c r="AAB518" s="100"/>
      <c r="AAC518" s="100"/>
      <c r="AAD518" s="100"/>
      <c r="AAE518" s="100"/>
      <c r="AAF518" s="100"/>
      <c r="AAG518" s="100"/>
      <c r="AAH518" s="100"/>
      <c r="AAI518" s="100"/>
      <c r="AAJ518" s="100"/>
      <c r="AAK518" s="100"/>
      <c r="AAL518" s="100"/>
      <c r="AAM518" s="100"/>
      <c r="AAN518" s="100"/>
      <c r="AAO518" s="100"/>
      <c r="AAP518" s="100"/>
      <c r="AAQ518" s="100"/>
      <c r="AAR518" s="100"/>
      <c r="AAS518" s="100"/>
      <c r="AAT518" s="100"/>
      <c r="AAU518" s="100"/>
      <c r="AAV518" s="100"/>
      <c r="AAW518" s="100"/>
      <c r="AAX518" s="100"/>
      <c r="AAY518" s="100"/>
      <c r="AAZ518" s="100"/>
      <c r="ABA518" s="100"/>
      <c r="ABB518" s="100"/>
      <c r="ABC518" s="100"/>
      <c r="ABD518" s="100"/>
      <c r="ABE518" s="100"/>
      <c r="ABF518" s="100"/>
      <c r="ABG518" s="100"/>
      <c r="ABH518" s="100"/>
      <c r="ABI518" s="100"/>
      <c r="ABJ518" s="100"/>
      <c r="ABK518" s="100"/>
      <c r="ABL518" s="100"/>
      <c r="ABM518" s="100"/>
      <c r="ABN518" s="100"/>
      <c r="ABO518" s="100"/>
      <c r="ABP518" s="100"/>
      <c r="ABQ518" s="100"/>
      <c r="ABR518" s="100"/>
      <c r="ABS518" s="100"/>
      <c r="ABT518" s="100"/>
      <c r="ABU518" s="100"/>
      <c r="ABV518" s="100"/>
      <c r="ABW518" s="100"/>
      <c r="ABX518" s="100"/>
      <c r="ABY518" s="100"/>
      <c r="ABZ518" s="100"/>
      <c r="ACA518" s="100"/>
      <c r="ACB518" s="100"/>
      <c r="ACC518" s="100"/>
      <c r="ACD518" s="100"/>
      <c r="ACE518" s="100"/>
      <c r="ACF518" s="100"/>
      <c r="ACG518" s="100"/>
      <c r="ACH518" s="100"/>
      <c r="ACI518" s="100"/>
      <c r="ACJ518" s="100"/>
      <c r="ACK518" s="100"/>
      <c r="ACL518" s="100"/>
      <c r="ACM518" s="100"/>
      <c r="ACN518" s="100"/>
      <c r="ACO518" s="100"/>
      <c r="ACP518" s="100"/>
      <c r="ACQ518" s="100"/>
      <c r="ACR518" s="100"/>
      <c r="ACS518" s="100"/>
      <c r="ACT518" s="100"/>
      <c r="ACU518" s="100"/>
      <c r="ACV518" s="100"/>
      <c r="ACW518" s="100"/>
      <c r="ACX518" s="100"/>
      <c r="ACY518" s="100"/>
      <c r="ACZ518" s="100"/>
      <c r="ADA518" s="100"/>
      <c r="ADB518" s="100"/>
      <c r="ADC518" s="100"/>
      <c r="ADD518" s="100"/>
      <c r="ADE518" s="100"/>
      <c r="ADF518" s="100"/>
      <c r="ADG518" s="100"/>
      <c r="ADH518" s="100"/>
      <c r="ADI518" s="100"/>
      <c r="ADJ518" s="100"/>
      <c r="ADK518" s="100"/>
      <c r="ADL518" s="100"/>
      <c r="ADM518" s="100"/>
      <c r="ADN518" s="100"/>
      <c r="ADO518" s="100"/>
      <c r="ADP518" s="100"/>
      <c r="ADQ518" s="100"/>
      <c r="ADR518" s="100"/>
      <c r="ADS518" s="100"/>
      <c r="ADT518" s="100"/>
      <c r="ADU518" s="100"/>
      <c r="ADV518" s="100"/>
      <c r="ADW518" s="100"/>
      <c r="ADX518" s="100"/>
      <c r="ADY518" s="100"/>
      <c r="ADZ518" s="100"/>
      <c r="AEA518" s="100"/>
      <c r="AEB518" s="100"/>
      <c r="AEC518" s="100"/>
      <c r="AED518" s="100"/>
      <c r="AEE518" s="100"/>
      <c r="AEF518" s="100"/>
      <c r="AEG518" s="100"/>
      <c r="AEH518" s="100"/>
      <c r="AEI518" s="100"/>
      <c r="AEJ518" s="100"/>
      <c r="AEK518" s="100"/>
      <c r="AEL518" s="100"/>
      <c r="AEM518" s="100"/>
      <c r="AEN518" s="100"/>
      <c r="AEO518" s="100"/>
      <c r="AEP518" s="100"/>
      <c r="AEQ518" s="100"/>
      <c r="AER518" s="100"/>
      <c r="AES518" s="100"/>
      <c r="AET518" s="100"/>
      <c r="AEU518" s="100"/>
      <c r="AEV518" s="100"/>
      <c r="AEW518" s="100"/>
      <c r="AEX518" s="100"/>
      <c r="AEY518" s="100"/>
      <c r="AEZ518" s="100"/>
      <c r="AFA518" s="100"/>
      <c r="AFB518" s="100"/>
      <c r="AFC518" s="100"/>
      <c r="AFD518" s="100"/>
      <c r="AFE518" s="100"/>
      <c r="AFF518" s="100"/>
      <c r="AFG518" s="100"/>
      <c r="AFH518" s="100"/>
      <c r="AFI518" s="100"/>
      <c r="AFJ518" s="100"/>
      <c r="AFK518" s="100"/>
      <c r="AFL518" s="100"/>
      <c r="AFM518" s="100"/>
      <c r="AFN518" s="100"/>
      <c r="AFO518" s="100"/>
      <c r="AFP518" s="100"/>
      <c r="AFQ518" s="100"/>
      <c r="AFR518" s="100"/>
      <c r="AFS518" s="100"/>
      <c r="AFT518" s="100"/>
      <c r="AFU518" s="100"/>
      <c r="AFV518" s="100"/>
      <c r="AFW518" s="100"/>
      <c r="AFX518" s="100"/>
      <c r="AFY518" s="100"/>
      <c r="AFZ518" s="100"/>
      <c r="AGA518" s="100"/>
      <c r="AGB518" s="100"/>
      <c r="AGC518" s="100"/>
      <c r="AGD518" s="100"/>
      <c r="AGE518" s="100"/>
      <c r="AGF518" s="100"/>
      <c r="AGG518" s="100"/>
      <c r="AGH518" s="100"/>
      <c r="AGI518" s="100"/>
      <c r="AGJ518" s="100"/>
      <c r="AGK518" s="100"/>
      <c r="AGL518" s="100"/>
      <c r="AGM518" s="100"/>
      <c r="AGN518" s="100"/>
      <c r="AGO518" s="100"/>
      <c r="AGP518" s="100"/>
      <c r="AGQ518" s="100"/>
      <c r="AGR518" s="100"/>
      <c r="AGS518" s="100"/>
      <c r="AGT518" s="100"/>
      <c r="AGU518" s="100"/>
      <c r="AGV518" s="100"/>
      <c r="AGW518" s="100"/>
      <c r="AGX518" s="100"/>
      <c r="AGY518" s="100"/>
      <c r="AGZ518" s="100"/>
      <c r="AHA518" s="100"/>
      <c r="AHB518" s="100"/>
      <c r="AHC518" s="100"/>
      <c r="AHD518" s="100"/>
      <c r="AHE518" s="100"/>
      <c r="AHF518" s="100"/>
      <c r="AHG518" s="100"/>
      <c r="AHH518" s="100"/>
      <c r="AHI518" s="100"/>
      <c r="AHJ518" s="100"/>
      <c r="AHK518" s="100"/>
      <c r="AHL518" s="100"/>
      <c r="AHM518" s="100"/>
      <c r="AHN518" s="100"/>
      <c r="AHO518" s="100"/>
      <c r="AHP518" s="100"/>
      <c r="AHQ518" s="100"/>
      <c r="AHR518" s="100"/>
      <c r="AHS518" s="100"/>
      <c r="AHT518" s="100"/>
      <c r="AHU518" s="100"/>
      <c r="AHV518" s="100"/>
      <c r="AHW518" s="100"/>
      <c r="AHX518" s="100"/>
      <c r="AHY518" s="100"/>
      <c r="AHZ518" s="100"/>
      <c r="AIA518" s="100"/>
      <c r="AIB518" s="100"/>
      <c r="AIC518" s="100"/>
      <c r="AID518" s="100"/>
      <c r="AIE518" s="100"/>
      <c r="AIF518" s="100"/>
      <c r="AIG518" s="100"/>
      <c r="AIH518" s="100"/>
      <c r="AII518" s="100"/>
      <c r="AIJ518" s="100"/>
      <c r="AIK518" s="100"/>
      <c r="AIL518" s="100"/>
      <c r="AIM518" s="100"/>
      <c r="AIN518" s="100"/>
      <c r="AIO518" s="100"/>
      <c r="AIP518" s="100"/>
      <c r="AIQ518" s="100"/>
      <c r="AIR518" s="100"/>
      <c r="AIS518" s="100"/>
      <c r="AIT518" s="100"/>
      <c r="AIU518" s="100"/>
      <c r="AIV518" s="100"/>
      <c r="AIW518" s="100"/>
      <c r="AIX518" s="100"/>
      <c r="AIY518" s="100"/>
      <c r="AIZ518" s="100"/>
      <c r="AJA518" s="100"/>
      <c r="AJB518" s="100"/>
      <c r="AJC518" s="100"/>
      <c r="AJD518" s="100"/>
      <c r="AJE518" s="100"/>
      <c r="AJF518" s="100"/>
      <c r="AJG518" s="100"/>
      <c r="AJH518" s="100"/>
      <c r="AJI518" s="100"/>
      <c r="AJJ518" s="100"/>
      <c r="AJK518" s="100"/>
      <c r="AJL518" s="100"/>
      <c r="AJM518" s="100"/>
      <c r="AJN518" s="100"/>
      <c r="AJO518" s="100"/>
      <c r="AJP518" s="100"/>
      <c r="AJQ518" s="100"/>
      <c r="AJR518" s="100"/>
      <c r="AJS518" s="100"/>
      <c r="AJT518" s="100"/>
      <c r="AJU518" s="100"/>
      <c r="AJV518" s="100"/>
      <c r="AJW518" s="100"/>
      <c r="AJX518" s="100"/>
      <c r="AJY518" s="100"/>
      <c r="AJZ518" s="100"/>
      <c r="AKA518" s="100"/>
      <c r="AKB518" s="100"/>
      <c r="AKC518" s="100"/>
      <c r="AKD518" s="100"/>
      <c r="AKE518" s="100"/>
      <c r="AKF518" s="100"/>
      <c r="AKG518" s="100"/>
      <c r="AKH518" s="100"/>
      <c r="AKI518" s="100"/>
      <c r="AKJ518" s="100"/>
      <c r="AKK518" s="100"/>
      <c r="AKL518" s="100"/>
      <c r="AKM518" s="100"/>
      <c r="AKN518" s="100"/>
      <c r="AKO518" s="100"/>
      <c r="AKP518" s="100"/>
      <c r="AKQ518" s="100"/>
      <c r="AKR518" s="100"/>
      <c r="AKS518" s="100"/>
      <c r="AKT518" s="100"/>
      <c r="AKU518" s="100"/>
      <c r="AKV518" s="100"/>
      <c r="AKW518" s="100"/>
      <c r="AKX518" s="100"/>
      <c r="AKY518" s="100"/>
      <c r="AKZ518" s="100"/>
      <c r="ALA518" s="100"/>
      <c r="ALB518" s="100"/>
      <c r="ALC518" s="100"/>
      <c r="ALD518" s="100"/>
      <c r="ALE518" s="100"/>
      <c r="ALF518" s="100"/>
      <c r="ALG518" s="100"/>
      <c r="ALH518" s="100"/>
      <c r="ALI518" s="100"/>
      <c r="ALJ518" s="100"/>
      <c r="ALK518" s="100"/>
      <c r="ALL518" s="100"/>
      <c r="ALM518" s="100"/>
      <c r="ALN518" s="100"/>
      <c r="ALO518" s="100"/>
      <c r="ALP518" s="100"/>
      <c r="ALQ518" s="100"/>
      <c r="ALR518" s="100"/>
      <c r="ALS518" s="100"/>
      <c r="ALT518" s="100"/>
      <c r="ALU518" s="100"/>
      <c r="ALV518" s="100"/>
      <c r="ALW518" s="100"/>
      <c r="ALX518" s="100"/>
      <c r="ALY518" s="100"/>
      <c r="ALZ518" s="100"/>
      <c r="AMA518" s="100"/>
      <c r="AMB518" s="100"/>
      <c r="AMC518" s="100"/>
      <c r="AMD518" s="100"/>
      <c r="AME518" s="100"/>
      <c r="AMF518" s="100"/>
      <c r="AMG518" s="100"/>
      <c r="AMH518" s="100"/>
      <c r="AMI518" s="100"/>
      <c r="AMJ518" s="100"/>
      <c r="AMK518" s="100"/>
      <c r="AML518" s="100"/>
      <c r="AMM518" s="100"/>
    </row>
    <row r="519" spans="3:1027" s="67" customFormat="1">
      <c r="C519" s="24"/>
      <c r="D519" s="15"/>
      <c r="E519" s="16"/>
      <c r="F519" s="65" t="s">
        <v>405</v>
      </c>
      <c r="G519" s="33"/>
      <c r="H519" s="33"/>
      <c r="I519" s="33"/>
      <c r="J519" s="33"/>
      <c r="K519" s="27">
        <f>SUM(K520:K530)</f>
        <v>29923.949999999997</v>
      </c>
      <c r="L519" s="27"/>
      <c r="M519" s="28"/>
      <c r="N519" s="31">
        <f>SUM(N520:N531)</f>
        <v>15233944.783999998</v>
      </c>
      <c r="O519" s="31">
        <f>SUM(O520:O531)</f>
        <v>728614.19</v>
      </c>
      <c r="P519" s="31">
        <f>SUM(P520:P531)</f>
        <v>15962558.973999999</v>
      </c>
      <c r="Q519" s="31"/>
      <c r="R519" s="32"/>
      <c r="S519" s="31"/>
      <c r="T519" s="31"/>
      <c r="U519" s="31"/>
      <c r="V519" s="49"/>
    </row>
    <row r="520" spans="3:1027" ht="37.5">
      <c r="C520" s="14" t="s">
        <v>306</v>
      </c>
      <c r="D520" s="15">
        <v>1</v>
      </c>
      <c r="E520" s="16">
        <v>1</v>
      </c>
      <c r="F520" s="68" t="s">
        <v>406</v>
      </c>
      <c r="G520" s="16">
        <v>1985</v>
      </c>
      <c r="H520" s="16" t="s">
        <v>37</v>
      </c>
      <c r="I520" s="16" t="s">
        <v>87</v>
      </c>
      <c r="J520" s="16">
        <v>5</v>
      </c>
      <c r="K520" s="21">
        <v>9753.5</v>
      </c>
      <c r="L520" s="21">
        <v>5581.2</v>
      </c>
      <c r="M520" s="69" t="s">
        <v>46</v>
      </c>
      <c r="N520" s="21">
        <f t="shared" ref="N520:N531" si="46">K520*Q520</f>
        <v>1499308.02</v>
      </c>
      <c r="O520" s="32">
        <f t="shared" ref="O520:O531" si="47">K520*R520</f>
        <v>151276.785</v>
      </c>
      <c r="P520" s="32">
        <f t="shared" ref="P520:P531" si="48">N520+O520</f>
        <v>1650584.8049999999</v>
      </c>
      <c r="Q520" s="32">
        <v>153.72</v>
      </c>
      <c r="R520" s="32">
        <v>15.51</v>
      </c>
      <c r="S520" s="31"/>
      <c r="T520" s="32"/>
      <c r="U520" s="14" t="s">
        <v>41</v>
      </c>
      <c r="V520" s="14" t="s">
        <v>270</v>
      </c>
    </row>
    <row r="521" spans="3:1027" ht="37.5">
      <c r="C521" s="14" t="s">
        <v>331</v>
      </c>
      <c r="D521" s="15">
        <v>2</v>
      </c>
      <c r="E521" s="16">
        <v>2</v>
      </c>
      <c r="F521" s="68" t="s">
        <v>407</v>
      </c>
      <c r="G521" s="16">
        <v>1994</v>
      </c>
      <c r="H521" s="16" t="s">
        <v>37</v>
      </c>
      <c r="I521" s="16" t="s">
        <v>67</v>
      </c>
      <c r="J521" s="16">
        <v>2</v>
      </c>
      <c r="K521" s="21">
        <v>826.3</v>
      </c>
      <c r="L521" s="21">
        <v>481.9</v>
      </c>
      <c r="M521" s="69" t="s">
        <v>46</v>
      </c>
      <c r="N521" s="341">
        <f t="shared" si="46"/>
        <v>200038.967</v>
      </c>
      <c r="O521" s="342">
        <f t="shared" si="47"/>
        <v>18137.285</v>
      </c>
      <c r="P521" s="342">
        <f t="shared" si="48"/>
        <v>218176.25200000001</v>
      </c>
      <c r="Q521" s="342">
        <v>242.09</v>
      </c>
      <c r="R521" s="342">
        <v>21.95</v>
      </c>
      <c r="S521" s="31"/>
      <c r="T521" s="32"/>
      <c r="U521" s="14" t="s">
        <v>41</v>
      </c>
      <c r="V521" s="14" t="s">
        <v>270</v>
      </c>
    </row>
    <row r="522" spans="3:1027" ht="37.5">
      <c r="C522" s="14" t="s">
        <v>306</v>
      </c>
      <c r="D522" s="15">
        <v>3</v>
      </c>
      <c r="E522" s="16">
        <v>3</v>
      </c>
      <c r="F522" s="68" t="s">
        <v>408</v>
      </c>
      <c r="G522" s="16">
        <v>1983</v>
      </c>
      <c r="H522" s="16" t="s">
        <v>37</v>
      </c>
      <c r="I522" s="16" t="s">
        <v>38</v>
      </c>
      <c r="J522" s="16">
        <v>3</v>
      </c>
      <c r="K522" s="21">
        <v>2012.06</v>
      </c>
      <c r="L522" s="21">
        <v>952.2</v>
      </c>
      <c r="M522" s="69" t="s">
        <v>46</v>
      </c>
      <c r="N522" s="21">
        <f t="shared" si="46"/>
        <v>321929.59999999998</v>
      </c>
      <c r="O522" s="32">
        <f t="shared" si="47"/>
        <v>31307.653600000001</v>
      </c>
      <c r="P522" s="32">
        <f t="shared" si="48"/>
        <v>353237.2536</v>
      </c>
      <c r="Q522" s="32">
        <v>160</v>
      </c>
      <c r="R522" s="32">
        <v>15.56</v>
      </c>
      <c r="S522" s="31"/>
      <c r="T522" s="32"/>
      <c r="U522" s="14" t="s">
        <v>41</v>
      </c>
      <c r="V522" s="14" t="s">
        <v>270</v>
      </c>
    </row>
    <row r="523" spans="3:1027" ht="37.5">
      <c r="C523" s="14" t="s">
        <v>306</v>
      </c>
      <c r="D523" s="15">
        <v>4</v>
      </c>
      <c r="E523" s="16">
        <v>4</v>
      </c>
      <c r="F523" s="68" t="s">
        <v>409</v>
      </c>
      <c r="G523" s="16">
        <v>1983</v>
      </c>
      <c r="H523" s="16" t="s">
        <v>37</v>
      </c>
      <c r="I523" s="16" t="s">
        <v>38</v>
      </c>
      <c r="J523" s="16">
        <v>3</v>
      </c>
      <c r="K523" s="21">
        <v>1604.89</v>
      </c>
      <c r="L523" s="21">
        <v>949.7</v>
      </c>
      <c r="M523" s="69" t="s">
        <v>46</v>
      </c>
      <c r="N523" s="21">
        <f t="shared" si="46"/>
        <v>256782.40000000002</v>
      </c>
      <c r="O523" s="32">
        <f t="shared" si="47"/>
        <v>24972.088400000001</v>
      </c>
      <c r="P523" s="32">
        <f t="shared" si="48"/>
        <v>281754.48840000003</v>
      </c>
      <c r="Q523" s="32">
        <v>160</v>
      </c>
      <c r="R523" s="32">
        <v>15.56</v>
      </c>
      <c r="S523" s="31"/>
      <c r="T523" s="32"/>
      <c r="U523" s="14" t="s">
        <v>41</v>
      </c>
      <c r="V523" s="14" t="s">
        <v>270</v>
      </c>
    </row>
    <row r="524" spans="3:1027" ht="37.5">
      <c r="C524" s="14" t="s">
        <v>306</v>
      </c>
      <c r="D524" s="15">
        <v>5</v>
      </c>
      <c r="E524" s="16">
        <v>5</v>
      </c>
      <c r="F524" s="68" t="s">
        <v>410</v>
      </c>
      <c r="G524" s="16">
        <v>1988</v>
      </c>
      <c r="H524" s="16" t="s">
        <v>37</v>
      </c>
      <c r="I524" s="16" t="s">
        <v>87</v>
      </c>
      <c r="J524" s="16">
        <v>5</v>
      </c>
      <c r="K524" s="21">
        <v>8367.2999999999993</v>
      </c>
      <c r="L524" s="21">
        <v>5226.3</v>
      </c>
      <c r="M524" s="69" t="s">
        <v>46</v>
      </c>
      <c r="N524" s="21">
        <f t="shared" si="46"/>
        <v>1286221.3559999999</v>
      </c>
      <c r="O524" s="32">
        <f t="shared" si="47"/>
        <v>129776.82299999999</v>
      </c>
      <c r="P524" s="32">
        <f t="shared" si="48"/>
        <v>1415998.179</v>
      </c>
      <c r="Q524" s="32">
        <v>153.72</v>
      </c>
      <c r="R524" s="32">
        <v>15.51</v>
      </c>
      <c r="S524" s="31"/>
      <c r="T524" s="32"/>
      <c r="U524" s="14" t="s">
        <v>41</v>
      </c>
      <c r="V524" s="14" t="s">
        <v>270</v>
      </c>
    </row>
    <row r="525" spans="3:1027" ht="37.5">
      <c r="C525" s="14" t="s">
        <v>331</v>
      </c>
      <c r="D525" s="15">
        <v>6</v>
      </c>
      <c r="E525" s="16">
        <v>6</v>
      </c>
      <c r="F525" s="68" t="s">
        <v>411</v>
      </c>
      <c r="G525" s="16">
        <v>1980</v>
      </c>
      <c r="H525" s="16" t="s">
        <v>37</v>
      </c>
      <c r="I525" s="16" t="s">
        <v>67</v>
      </c>
      <c r="J525" s="16">
        <v>2</v>
      </c>
      <c r="K525" s="21">
        <v>1193.8</v>
      </c>
      <c r="L525" s="21">
        <v>713.7</v>
      </c>
      <c r="M525" s="69" t="s">
        <v>46</v>
      </c>
      <c r="N525" s="341">
        <f t="shared" si="46"/>
        <v>289007.04200000002</v>
      </c>
      <c r="O525" s="342">
        <f t="shared" si="47"/>
        <v>26203.91</v>
      </c>
      <c r="P525" s="342">
        <f t="shared" si="48"/>
        <v>315210.95199999999</v>
      </c>
      <c r="Q525" s="342">
        <v>242.09</v>
      </c>
      <c r="R525" s="342">
        <v>21.95</v>
      </c>
      <c r="S525" s="31"/>
      <c r="T525" s="32"/>
      <c r="U525" s="14" t="s">
        <v>41</v>
      </c>
      <c r="V525" s="14" t="s">
        <v>270</v>
      </c>
    </row>
    <row r="526" spans="3:1027" ht="37.5">
      <c r="C526" s="14" t="s">
        <v>331</v>
      </c>
      <c r="D526" s="15">
        <v>7</v>
      </c>
      <c r="E526" s="16">
        <v>7</v>
      </c>
      <c r="F526" s="68" t="s">
        <v>412</v>
      </c>
      <c r="G526" s="16">
        <v>1988</v>
      </c>
      <c r="H526" s="16" t="s">
        <v>37</v>
      </c>
      <c r="I526" s="16" t="s">
        <v>67</v>
      </c>
      <c r="J526" s="16">
        <v>2</v>
      </c>
      <c r="K526" s="21">
        <v>1204.7</v>
      </c>
      <c r="L526" s="21">
        <v>748.1</v>
      </c>
      <c r="M526" s="69" t="s">
        <v>46</v>
      </c>
      <c r="N526" s="341">
        <f t="shared" si="46"/>
        <v>291645.82300000003</v>
      </c>
      <c r="O526" s="342">
        <f t="shared" si="47"/>
        <v>26443.165000000001</v>
      </c>
      <c r="P526" s="342">
        <f t="shared" si="48"/>
        <v>318088.98800000001</v>
      </c>
      <c r="Q526" s="342">
        <v>242.09</v>
      </c>
      <c r="R526" s="342">
        <v>21.95</v>
      </c>
      <c r="S526" s="31"/>
      <c r="T526" s="32"/>
      <c r="U526" s="14" t="s">
        <v>41</v>
      </c>
      <c r="V526" s="14" t="s">
        <v>270</v>
      </c>
    </row>
    <row r="527" spans="3:1027" ht="37.5">
      <c r="C527" s="14" t="s">
        <v>331</v>
      </c>
      <c r="D527" s="15">
        <v>8</v>
      </c>
      <c r="E527" s="16">
        <v>8</v>
      </c>
      <c r="F527" s="68" t="s">
        <v>413</v>
      </c>
      <c r="G527" s="16">
        <v>1989</v>
      </c>
      <c r="H527" s="16" t="s">
        <v>37</v>
      </c>
      <c r="I527" s="16" t="s">
        <v>67</v>
      </c>
      <c r="J527" s="16">
        <v>2</v>
      </c>
      <c r="K527" s="21">
        <v>1260.2</v>
      </c>
      <c r="L527" s="21">
        <v>725.3</v>
      </c>
      <c r="M527" s="69" t="s">
        <v>46</v>
      </c>
      <c r="N527" s="341">
        <f t="shared" si="46"/>
        <v>305081.81800000003</v>
      </c>
      <c r="O527" s="342">
        <f t="shared" si="47"/>
        <v>27661.39</v>
      </c>
      <c r="P527" s="342">
        <f t="shared" si="48"/>
        <v>332743.20800000004</v>
      </c>
      <c r="Q527" s="342">
        <v>242.09</v>
      </c>
      <c r="R527" s="342">
        <v>21.95</v>
      </c>
      <c r="S527" s="31"/>
      <c r="T527" s="32"/>
      <c r="U527" s="14" t="s">
        <v>41</v>
      </c>
      <c r="V527" s="14" t="s">
        <v>270</v>
      </c>
    </row>
    <row r="528" spans="3:1027" ht="37.5">
      <c r="C528" s="14" t="s">
        <v>331</v>
      </c>
      <c r="D528" s="15">
        <v>9</v>
      </c>
      <c r="E528" s="16">
        <v>9</v>
      </c>
      <c r="F528" s="68" t="s">
        <v>414</v>
      </c>
      <c r="G528" s="16">
        <v>1990</v>
      </c>
      <c r="H528" s="16" t="s">
        <v>37</v>
      </c>
      <c r="I528" s="16" t="s">
        <v>67</v>
      </c>
      <c r="J528" s="16">
        <v>2</v>
      </c>
      <c r="K528" s="21">
        <v>1244.9000000000001</v>
      </c>
      <c r="L528" s="21">
        <v>741.4</v>
      </c>
      <c r="M528" s="69" t="s">
        <v>46</v>
      </c>
      <c r="N528" s="341">
        <f t="shared" si="46"/>
        <v>301377.84100000001</v>
      </c>
      <c r="O528" s="342">
        <f t="shared" si="47"/>
        <v>27325.555</v>
      </c>
      <c r="P528" s="342">
        <f t="shared" si="48"/>
        <v>328703.39600000001</v>
      </c>
      <c r="Q528" s="342">
        <v>242.09</v>
      </c>
      <c r="R528" s="342">
        <v>21.95</v>
      </c>
      <c r="S528" s="31"/>
      <c r="T528" s="32"/>
      <c r="U528" s="14" t="s">
        <v>41</v>
      </c>
      <c r="V528" s="14" t="s">
        <v>270</v>
      </c>
    </row>
    <row r="529" spans="2:22" ht="37.5">
      <c r="C529" s="14" t="s">
        <v>331</v>
      </c>
      <c r="D529" s="15">
        <v>10</v>
      </c>
      <c r="E529" s="16">
        <v>10</v>
      </c>
      <c r="F529" s="68" t="s">
        <v>415</v>
      </c>
      <c r="G529" s="16">
        <v>1990</v>
      </c>
      <c r="H529" s="16" t="s">
        <v>37</v>
      </c>
      <c r="I529" s="16" t="s">
        <v>67</v>
      </c>
      <c r="J529" s="16">
        <v>2</v>
      </c>
      <c r="K529" s="21">
        <v>1261.8</v>
      </c>
      <c r="L529" s="21">
        <v>778.9</v>
      </c>
      <c r="M529" s="69" t="s">
        <v>46</v>
      </c>
      <c r="N529" s="341">
        <f t="shared" si="46"/>
        <v>305469.16200000001</v>
      </c>
      <c r="O529" s="342">
        <f t="shared" si="47"/>
        <v>27696.51</v>
      </c>
      <c r="P529" s="342">
        <f t="shared" si="48"/>
        <v>333165.67200000002</v>
      </c>
      <c r="Q529" s="342">
        <v>242.09</v>
      </c>
      <c r="R529" s="342">
        <v>21.95</v>
      </c>
      <c r="S529" s="31"/>
      <c r="T529" s="32"/>
      <c r="U529" s="14" t="s">
        <v>41</v>
      </c>
      <c r="V529" s="14" t="s">
        <v>270</v>
      </c>
    </row>
    <row r="530" spans="2:22" ht="37.5">
      <c r="C530" s="14" t="s">
        <v>331</v>
      </c>
      <c r="D530" s="15">
        <v>11</v>
      </c>
      <c r="E530" s="16">
        <v>11</v>
      </c>
      <c r="F530" s="68" t="s">
        <v>416</v>
      </c>
      <c r="G530" s="16">
        <v>1989</v>
      </c>
      <c r="H530" s="16" t="s">
        <v>37</v>
      </c>
      <c r="I530" s="16" t="s">
        <v>67</v>
      </c>
      <c r="J530" s="16">
        <v>2</v>
      </c>
      <c r="K530" s="21">
        <v>1194.5</v>
      </c>
      <c r="L530" s="21">
        <v>781.7</v>
      </c>
      <c r="M530" s="69" t="s">
        <v>46</v>
      </c>
      <c r="N530" s="341">
        <f t="shared" si="46"/>
        <v>289176.505</v>
      </c>
      <c r="O530" s="342">
        <f t="shared" si="47"/>
        <v>26219.274999999998</v>
      </c>
      <c r="P530" s="342">
        <f t="shared" si="48"/>
        <v>315395.78000000003</v>
      </c>
      <c r="Q530" s="342">
        <v>242.09</v>
      </c>
      <c r="R530" s="342">
        <v>21.95</v>
      </c>
      <c r="S530" s="31"/>
      <c r="T530" s="32"/>
      <c r="U530" s="14" t="s">
        <v>41</v>
      </c>
      <c r="V530" s="14" t="s">
        <v>270</v>
      </c>
    </row>
    <row r="531" spans="2:22" s="78" customFormat="1" ht="37.5">
      <c r="C531" s="79" t="s">
        <v>306</v>
      </c>
      <c r="D531" s="15">
        <v>12</v>
      </c>
      <c r="E531" s="80">
        <v>12</v>
      </c>
      <c r="F531" s="81" t="s">
        <v>417</v>
      </c>
      <c r="G531" s="80">
        <v>1990</v>
      </c>
      <c r="H531" s="80" t="s">
        <v>37</v>
      </c>
      <c r="I531" s="80" t="s">
        <v>87</v>
      </c>
      <c r="J531" s="80">
        <v>5</v>
      </c>
      <c r="K531" s="82">
        <v>9375</v>
      </c>
      <c r="L531" s="82">
        <v>8026</v>
      </c>
      <c r="M531" s="83" t="s">
        <v>234</v>
      </c>
      <c r="N531" s="82">
        <f t="shared" si="46"/>
        <v>9887906.25</v>
      </c>
      <c r="O531" s="84">
        <f t="shared" si="47"/>
        <v>211593.75</v>
      </c>
      <c r="P531" s="84">
        <f t="shared" si="48"/>
        <v>10099500</v>
      </c>
      <c r="Q531" s="84">
        <v>1054.71</v>
      </c>
      <c r="R531" s="84">
        <v>22.57</v>
      </c>
      <c r="S531" s="85"/>
      <c r="T531" s="84"/>
      <c r="U531" s="79" t="s">
        <v>41</v>
      </c>
      <c r="V531" s="79" t="s">
        <v>270</v>
      </c>
    </row>
    <row r="532" spans="2:22" s="67" customFormat="1" ht="44.25" customHeight="1">
      <c r="C532" s="24"/>
      <c r="D532" s="15"/>
      <c r="E532" s="16"/>
      <c r="F532" s="65" t="s">
        <v>141</v>
      </c>
      <c r="G532" s="33"/>
      <c r="H532" s="33"/>
      <c r="I532" s="33"/>
      <c r="J532" s="33"/>
      <c r="K532" s="27">
        <f>SUM(K533:K552)</f>
        <v>18267.600000000002</v>
      </c>
      <c r="L532" s="27"/>
      <c r="M532" s="28"/>
      <c r="N532" s="27">
        <f>SUM(N533:N587)</f>
        <v>33251586.36139999</v>
      </c>
      <c r="O532" s="66">
        <f>SUM(O533:O587)</f>
        <v>1705281.5345999997</v>
      </c>
      <c r="P532" s="31">
        <f>SUM(P533:P587)</f>
        <v>34956867.89599999</v>
      </c>
      <c r="Q532" s="31"/>
      <c r="R532" s="32"/>
      <c r="S532" s="31"/>
      <c r="T532" s="31"/>
      <c r="U532" s="31"/>
      <c r="V532" s="49"/>
    </row>
    <row r="533" spans="2:22" ht="37.5">
      <c r="C533" s="14" t="s">
        <v>289</v>
      </c>
      <c r="D533" s="15">
        <v>1</v>
      </c>
      <c r="E533" s="16">
        <v>1</v>
      </c>
      <c r="F533" s="68" t="s">
        <v>418</v>
      </c>
      <c r="G533" s="16">
        <v>1986</v>
      </c>
      <c r="H533" s="16" t="s">
        <v>37</v>
      </c>
      <c r="I533" s="16" t="s">
        <v>38</v>
      </c>
      <c r="J533" s="16">
        <v>2</v>
      </c>
      <c r="K533" s="21">
        <v>1474.5</v>
      </c>
      <c r="L533" s="21">
        <v>799.5</v>
      </c>
      <c r="M533" s="69" t="s">
        <v>46</v>
      </c>
      <c r="N533" s="341">
        <f>K533*Q533</f>
        <v>371957.37</v>
      </c>
      <c r="O533" s="342">
        <f>K533*R533</f>
        <v>25877.475000000002</v>
      </c>
      <c r="P533" s="342">
        <f t="shared" ref="P533:P587" si="49">N533+O533</f>
        <v>397834.84499999997</v>
      </c>
      <c r="Q533" s="342">
        <v>252.26</v>
      </c>
      <c r="R533" s="342">
        <v>17.55</v>
      </c>
      <c r="S533" s="31"/>
      <c r="T533" s="32"/>
      <c r="U533" s="14" t="s">
        <v>41</v>
      </c>
      <c r="V533" s="14" t="s">
        <v>270</v>
      </c>
    </row>
    <row r="534" spans="2:22" ht="56.25">
      <c r="C534" s="109"/>
      <c r="D534" s="15">
        <v>2</v>
      </c>
      <c r="E534" s="614">
        <v>2</v>
      </c>
      <c r="F534" s="614" t="s">
        <v>419</v>
      </c>
      <c r="G534" s="614">
        <v>1992</v>
      </c>
      <c r="H534" s="614" t="s">
        <v>37</v>
      </c>
      <c r="I534" s="614" t="s">
        <v>38</v>
      </c>
      <c r="J534" s="614">
        <v>2</v>
      </c>
      <c r="K534" s="608">
        <v>1708.62</v>
      </c>
      <c r="L534" s="611">
        <v>675.6</v>
      </c>
      <c r="M534" s="110" t="s">
        <v>88</v>
      </c>
      <c r="N534" s="111">
        <f>K534*Q534</f>
        <v>251355.0882</v>
      </c>
      <c r="O534" s="112">
        <f>K534*R534</f>
        <v>27747.988799999996</v>
      </c>
      <c r="P534" s="112">
        <f t="shared" si="49"/>
        <v>279103.07699999999</v>
      </c>
      <c r="Q534" s="112">
        <v>147.11000000000001</v>
      </c>
      <c r="R534" s="112">
        <v>16.239999999999998</v>
      </c>
      <c r="S534" s="31"/>
      <c r="T534" s="32"/>
      <c r="U534" s="14" t="s">
        <v>41</v>
      </c>
      <c r="V534" s="14" t="s">
        <v>270</v>
      </c>
    </row>
    <row r="535" spans="2:22" ht="37.5">
      <c r="B535" s="1" t="s">
        <v>420</v>
      </c>
      <c r="C535" s="109" t="s">
        <v>421</v>
      </c>
      <c r="D535" s="15">
        <v>3</v>
      </c>
      <c r="E535" s="615"/>
      <c r="F535" s="615"/>
      <c r="G535" s="615"/>
      <c r="H535" s="615"/>
      <c r="I535" s="615"/>
      <c r="J535" s="615"/>
      <c r="K535" s="609"/>
      <c r="L535" s="612"/>
      <c r="M535" s="110" t="s">
        <v>57</v>
      </c>
      <c r="N535" s="111">
        <f>K534*Q535</f>
        <v>62142.509399999988</v>
      </c>
      <c r="O535" s="112">
        <f>K534*R535</f>
        <v>23681.473199999997</v>
      </c>
      <c r="P535" s="112">
        <f t="shared" si="49"/>
        <v>85823.982599999988</v>
      </c>
      <c r="Q535" s="112">
        <v>36.369999999999997</v>
      </c>
      <c r="R535" s="112">
        <v>13.86</v>
      </c>
      <c r="S535" s="31"/>
      <c r="T535" s="32"/>
      <c r="U535" s="14" t="s">
        <v>41</v>
      </c>
      <c r="V535" s="14" t="s">
        <v>270</v>
      </c>
    </row>
    <row r="536" spans="2:22" ht="56.25">
      <c r="C536" s="109"/>
      <c r="D536" s="15">
        <v>4</v>
      </c>
      <c r="E536" s="615"/>
      <c r="F536" s="615"/>
      <c r="G536" s="615"/>
      <c r="H536" s="615"/>
      <c r="I536" s="615"/>
      <c r="J536" s="615"/>
      <c r="K536" s="609"/>
      <c r="L536" s="612"/>
      <c r="M536" s="110" t="s">
        <v>39</v>
      </c>
      <c r="N536" s="111">
        <f>K534*Q536</f>
        <v>99920.097599999994</v>
      </c>
      <c r="O536" s="112">
        <f>K534*R536</f>
        <v>24501.610799999999</v>
      </c>
      <c r="P536" s="112">
        <f t="shared" si="49"/>
        <v>124421.70839999999</v>
      </c>
      <c r="Q536" s="112">
        <v>58.48</v>
      </c>
      <c r="R536" s="112">
        <v>14.34</v>
      </c>
      <c r="S536" s="31"/>
      <c r="T536" s="32"/>
      <c r="U536" s="14" t="s">
        <v>41</v>
      </c>
      <c r="V536" s="14" t="s">
        <v>270</v>
      </c>
    </row>
    <row r="537" spans="2:22">
      <c r="B537" s="1" t="s">
        <v>422</v>
      </c>
      <c r="C537" s="109"/>
      <c r="D537" s="15">
        <v>5</v>
      </c>
      <c r="E537" s="616"/>
      <c r="F537" s="616"/>
      <c r="G537" s="616"/>
      <c r="H537" s="616"/>
      <c r="I537" s="616"/>
      <c r="J537" s="616"/>
      <c r="K537" s="610"/>
      <c r="L537" s="613"/>
      <c r="M537" s="110" t="s">
        <v>52</v>
      </c>
      <c r="N537" s="111">
        <f>K534*Q537</f>
        <v>2562930</v>
      </c>
      <c r="O537" s="112">
        <f>K534*R537</f>
        <v>69643.35119999999</v>
      </c>
      <c r="P537" s="112">
        <f t="shared" si="49"/>
        <v>2632573.3511999999</v>
      </c>
      <c r="Q537" s="112">
        <v>1500</v>
      </c>
      <c r="R537" s="112">
        <v>40.76</v>
      </c>
      <c r="S537" s="31"/>
      <c r="T537" s="32"/>
      <c r="U537" s="14" t="s">
        <v>41</v>
      </c>
      <c r="V537" s="14" t="s">
        <v>270</v>
      </c>
    </row>
    <row r="538" spans="2:22" ht="56.25">
      <c r="B538" s="1" t="s">
        <v>420</v>
      </c>
      <c r="C538" s="109" t="s">
        <v>423</v>
      </c>
      <c r="D538" s="15">
        <v>6</v>
      </c>
      <c r="E538" s="614">
        <v>3</v>
      </c>
      <c r="F538" s="614" t="s">
        <v>424</v>
      </c>
      <c r="G538" s="614">
        <v>2000</v>
      </c>
      <c r="H538" s="614" t="s">
        <v>37</v>
      </c>
      <c r="I538" s="614" t="s">
        <v>425</v>
      </c>
      <c r="J538" s="614">
        <v>3</v>
      </c>
      <c r="K538" s="608">
        <v>4511.1400000000003</v>
      </c>
      <c r="L538" s="611">
        <v>2059.5</v>
      </c>
      <c r="M538" s="110" t="s">
        <v>88</v>
      </c>
      <c r="N538" s="111">
        <f>K538*Q538</f>
        <v>631469.37719999999</v>
      </c>
      <c r="O538" s="112">
        <f>K538*R538</f>
        <v>66403.980800000005</v>
      </c>
      <c r="P538" s="112">
        <f t="shared" si="49"/>
        <v>697873.35800000001</v>
      </c>
      <c r="Q538" s="112">
        <v>139.97999999999999</v>
      </c>
      <c r="R538" s="112">
        <v>14.72</v>
      </c>
      <c r="S538" s="31"/>
      <c r="T538" s="32"/>
      <c r="U538" s="14" t="s">
        <v>41</v>
      </c>
      <c r="V538" s="14" t="s">
        <v>270</v>
      </c>
    </row>
    <row r="539" spans="2:22" ht="37.5">
      <c r="C539" s="109"/>
      <c r="D539" s="15">
        <v>7</v>
      </c>
      <c r="E539" s="615"/>
      <c r="F539" s="615"/>
      <c r="G539" s="615"/>
      <c r="H539" s="615"/>
      <c r="I539" s="615"/>
      <c r="J539" s="615"/>
      <c r="K539" s="609"/>
      <c r="L539" s="612"/>
      <c r="M539" s="110" t="s">
        <v>57</v>
      </c>
      <c r="N539" s="111">
        <f>K538*Q539</f>
        <v>156175.66680000001</v>
      </c>
      <c r="O539" s="112">
        <f>K538*R539</f>
        <v>51426.996000000006</v>
      </c>
      <c r="P539" s="112">
        <f t="shared" si="49"/>
        <v>207602.66280000002</v>
      </c>
      <c r="Q539" s="112">
        <v>34.619999999999997</v>
      </c>
      <c r="R539" s="112">
        <v>11.4</v>
      </c>
      <c r="S539" s="31"/>
      <c r="T539" s="32"/>
      <c r="U539" s="14" t="s">
        <v>41</v>
      </c>
      <c r="V539" s="14" t="s">
        <v>270</v>
      </c>
    </row>
    <row r="540" spans="2:22" ht="56.25">
      <c r="C540" s="109"/>
      <c r="D540" s="15">
        <v>8</v>
      </c>
      <c r="E540" s="615"/>
      <c r="F540" s="615"/>
      <c r="G540" s="615"/>
      <c r="H540" s="615"/>
      <c r="I540" s="615"/>
      <c r="J540" s="615"/>
      <c r="K540" s="609"/>
      <c r="L540" s="612"/>
      <c r="M540" s="110" t="s">
        <v>39</v>
      </c>
      <c r="N540" s="111">
        <f>K538*Q540</f>
        <v>251044.94100000002</v>
      </c>
      <c r="O540" s="112">
        <f>K538*R540</f>
        <v>58283.928800000002</v>
      </c>
      <c r="P540" s="112">
        <f t="shared" si="49"/>
        <v>309328.86980000004</v>
      </c>
      <c r="Q540" s="112">
        <v>55.65</v>
      </c>
      <c r="R540" s="112">
        <v>12.92</v>
      </c>
      <c r="S540" s="31"/>
      <c r="T540" s="32"/>
      <c r="U540" s="14" t="s">
        <v>41</v>
      </c>
      <c r="V540" s="14" t="s">
        <v>270</v>
      </c>
    </row>
    <row r="541" spans="2:22">
      <c r="B541" s="1" t="s">
        <v>422</v>
      </c>
      <c r="C541" s="109"/>
      <c r="D541" s="15">
        <v>9</v>
      </c>
      <c r="E541" s="616"/>
      <c r="F541" s="616"/>
      <c r="G541" s="616"/>
      <c r="H541" s="616"/>
      <c r="I541" s="616"/>
      <c r="J541" s="616"/>
      <c r="K541" s="610"/>
      <c r="L541" s="613"/>
      <c r="M541" s="110" t="s">
        <v>52</v>
      </c>
      <c r="N541" s="111">
        <f>K538*Q541</f>
        <v>4757944.4694000008</v>
      </c>
      <c r="O541" s="112">
        <f>K538*R541</f>
        <v>101816.42980000001</v>
      </c>
      <c r="P541" s="112">
        <f t="shared" si="49"/>
        <v>4859760.8992000008</v>
      </c>
      <c r="Q541" s="112">
        <v>1054.71</v>
      </c>
      <c r="R541" s="112">
        <v>22.57</v>
      </c>
      <c r="S541" s="31"/>
      <c r="T541" s="32"/>
      <c r="U541" s="14" t="s">
        <v>41</v>
      </c>
      <c r="V541" s="14" t="s">
        <v>270</v>
      </c>
    </row>
    <row r="542" spans="2:22" ht="37.5">
      <c r="B542" s="1" t="s">
        <v>420</v>
      </c>
      <c r="C542" s="109" t="s">
        <v>423</v>
      </c>
      <c r="D542" s="15">
        <v>10</v>
      </c>
      <c r="E542" s="614">
        <v>4</v>
      </c>
      <c r="F542" s="614" t="s">
        <v>426</v>
      </c>
      <c r="G542" s="614">
        <v>2000</v>
      </c>
      <c r="H542" s="614" t="s">
        <v>37</v>
      </c>
      <c r="I542" s="614" t="s">
        <v>425</v>
      </c>
      <c r="J542" s="614">
        <v>3</v>
      </c>
      <c r="K542" s="608">
        <v>4624.28</v>
      </c>
      <c r="L542" s="611">
        <v>2137.6999999999998</v>
      </c>
      <c r="M542" s="110" t="s">
        <v>57</v>
      </c>
      <c r="N542" s="111">
        <f>K542*Q542</f>
        <v>160092.57359999997</v>
      </c>
      <c r="O542" s="112">
        <f>K542*R542</f>
        <v>52716.792000000001</v>
      </c>
      <c r="P542" s="112">
        <f t="shared" si="49"/>
        <v>212809.36559999996</v>
      </c>
      <c r="Q542" s="112">
        <v>34.619999999999997</v>
      </c>
      <c r="R542" s="112">
        <v>11.4</v>
      </c>
      <c r="S542" s="31"/>
      <c r="T542" s="32"/>
      <c r="U542" s="14" t="s">
        <v>41</v>
      </c>
      <c r="V542" s="14" t="s">
        <v>270</v>
      </c>
    </row>
    <row r="543" spans="2:22" ht="56.25">
      <c r="C543" s="109"/>
      <c r="D543" s="15">
        <v>11</v>
      </c>
      <c r="E543" s="615"/>
      <c r="F543" s="615"/>
      <c r="G543" s="615"/>
      <c r="H543" s="615"/>
      <c r="I543" s="615"/>
      <c r="J543" s="615"/>
      <c r="K543" s="609"/>
      <c r="L543" s="612"/>
      <c r="M543" s="110" t="s">
        <v>39</v>
      </c>
      <c r="N543" s="111">
        <f>K542*Q543</f>
        <v>257341.18199999997</v>
      </c>
      <c r="O543" s="112">
        <f>K542*R543</f>
        <v>59745.6976</v>
      </c>
      <c r="P543" s="112">
        <f t="shared" si="49"/>
        <v>317086.87959999999</v>
      </c>
      <c r="Q543" s="112">
        <v>55.65</v>
      </c>
      <c r="R543" s="112">
        <v>12.92</v>
      </c>
      <c r="S543" s="31"/>
      <c r="T543" s="32"/>
      <c r="U543" s="14" t="s">
        <v>41</v>
      </c>
      <c r="V543" s="14" t="s">
        <v>270</v>
      </c>
    </row>
    <row r="544" spans="2:22">
      <c r="B544" s="1" t="s">
        <v>422</v>
      </c>
      <c r="C544" s="109"/>
      <c r="D544" s="15">
        <v>12</v>
      </c>
      <c r="E544" s="615"/>
      <c r="F544" s="615"/>
      <c r="G544" s="615"/>
      <c r="H544" s="615"/>
      <c r="I544" s="615"/>
      <c r="J544" s="615"/>
      <c r="K544" s="609"/>
      <c r="L544" s="612"/>
      <c r="M544" s="110" t="s">
        <v>52</v>
      </c>
      <c r="N544" s="111">
        <f>K542*Q544</f>
        <v>4877274.3587999996</v>
      </c>
      <c r="O544" s="112">
        <f>K542*R544</f>
        <v>104369.9996</v>
      </c>
      <c r="P544" s="112">
        <f t="shared" si="49"/>
        <v>4981644.3583999993</v>
      </c>
      <c r="Q544" s="112">
        <v>1054.71</v>
      </c>
      <c r="R544" s="112">
        <v>22.57</v>
      </c>
      <c r="S544" s="31"/>
      <c r="T544" s="32"/>
      <c r="U544" s="14" t="s">
        <v>41</v>
      </c>
      <c r="V544" s="14" t="s">
        <v>270</v>
      </c>
    </row>
    <row r="545" spans="2:23" ht="56.25">
      <c r="C545" s="109"/>
      <c r="D545" s="15">
        <v>13</v>
      </c>
      <c r="E545" s="616"/>
      <c r="F545" s="616"/>
      <c r="G545" s="616"/>
      <c r="H545" s="616"/>
      <c r="I545" s="616"/>
      <c r="J545" s="616"/>
      <c r="K545" s="610"/>
      <c r="L545" s="613"/>
      <c r="M545" s="110" t="s">
        <v>88</v>
      </c>
      <c r="N545" s="111">
        <f>K542*Q545</f>
        <v>647306.71439999994</v>
      </c>
      <c r="O545" s="112">
        <f>K542*R545</f>
        <v>68069.401599999997</v>
      </c>
      <c r="P545" s="112">
        <f t="shared" si="49"/>
        <v>715376.11599999992</v>
      </c>
      <c r="Q545" s="112">
        <v>139.97999999999999</v>
      </c>
      <c r="R545" s="112">
        <v>14.72</v>
      </c>
      <c r="S545" s="31"/>
      <c r="T545" s="32"/>
      <c r="U545" s="14" t="s">
        <v>41</v>
      </c>
      <c r="V545" s="14" t="s">
        <v>270</v>
      </c>
    </row>
    <row r="546" spans="2:23" ht="37.5">
      <c r="C546" s="14" t="s">
        <v>285</v>
      </c>
      <c r="D546" s="15">
        <v>14</v>
      </c>
      <c r="E546" s="16">
        <v>5</v>
      </c>
      <c r="F546" s="68" t="s">
        <v>427</v>
      </c>
      <c r="G546" s="16">
        <v>1981</v>
      </c>
      <c r="H546" s="16" t="s">
        <v>37</v>
      </c>
      <c r="I546" s="16" t="s">
        <v>38</v>
      </c>
      <c r="J546" s="16">
        <v>2</v>
      </c>
      <c r="K546" s="21">
        <v>1553.9</v>
      </c>
      <c r="L546" s="21">
        <v>625.20000000000005</v>
      </c>
      <c r="M546" s="69" t="s">
        <v>46</v>
      </c>
      <c r="N546" s="21">
        <f>K546*Q546</f>
        <v>265716.90000000002</v>
      </c>
      <c r="O546" s="32">
        <f>K546*R546</f>
        <v>24567.159000000003</v>
      </c>
      <c r="P546" s="32">
        <f t="shared" si="49"/>
        <v>290284.05900000001</v>
      </c>
      <c r="Q546" s="32">
        <v>171</v>
      </c>
      <c r="R546" s="32">
        <v>15.81</v>
      </c>
      <c r="S546" s="31"/>
      <c r="T546" s="32"/>
      <c r="U546" s="14" t="s">
        <v>41</v>
      </c>
      <c r="V546" s="14" t="s">
        <v>270</v>
      </c>
    </row>
    <row r="547" spans="2:23" ht="37.5">
      <c r="C547" s="14" t="s">
        <v>331</v>
      </c>
      <c r="D547" s="15">
        <v>15</v>
      </c>
      <c r="E547" s="16">
        <v>6</v>
      </c>
      <c r="F547" s="68" t="s">
        <v>428</v>
      </c>
      <c r="G547" s="16">
        <v>1981</v>
      </c>
      <c r="H547" s="16" t="s">
        <v>37</v>
      </c>
      <c r="I547" s="16" t="s">
        <v>67</v>
      </c>
      <c r="J547" s="16">
        <v>2</v>
      </c>
      <c r="K547" s="21">
        <v>427.4</v>
      </c>
      <c r="L547" s="21">
        <v>243.8</v>
      </c>
      <c r="M547" s="69" t="s">
        <v>46</v>
      </c>
      <c r="N547" s="341">
        <f>K547*Q547</f>
        <v>103469.26599999999</v>
      </c>
      <c r="O547" s="342">
        <f>K547*R547</f>
        <v>9381.4299999999985</v>
      </c>
      <c r="P547" s="342">
        <f t="shared" si="49"/>
        <v>112850.69599999998</v>
      </c>
      <c r="Q547" s="342">
        <v>242.09</v>
      </c>
      <c r="R547" s="342">
        <v>21.95</v>
      </c>
      <c r="S547" s="31"/>
      <c r="T547" s="32"/>
      <c r="U547" s="14" t="s">
        <v>41</v>
      </c>
      <c r="V547" s="14" t="s">
        <v>270</v>
      </c>
    </row>
    <row r="548" spans="2:23">
      <c r="B548" s="1" t="s">
        <v>422</v>
      </c>
      <c r="C548" s="14"/>
      <c r="D548" s="15">
        <v>16</v>
      </c>
      <c r="E548" s="16"/>
      <c r="F548" s="68"/>
      <c r="G548" s="16"/>
      <c r="H548" s="16"/>
      <c r="I548" s="16"/>
      <c r="J548" s="16"/>
      <c r="K548" s="21"/>
      <c r="L548" s="21"/>
      <c r="M548" s="113" t="s">
        <v>52</v>
      </c>
      <c r="N548" s="341">
        <f>K547*Q548</f>
        <v>740555.98</v>
      </c>
      <c r="O548" s="349">
        <f>R548*K547</f>
        <v>19857.004000000001</v>
      </c>
      <c r="P548" s="349">
        <f t="shared" si="49"/>
        <v>760412.98399999994</v>
      </c>
      <c r="Q548" s="349">
        <v>1732.7</v>
      </c>
      <c r="R548" s="349">
        <v>46.46</v>
      </c>
      <c r="S548" s="31"/>
      <c r="T548" s="32"/>
      <c r="U548" s="14" t="s">
        <v>41</v>
      </c>
      <c r="V548" s="14" t="s">
        <v>270</v>
      </c>
    </row>
    <row r="549" spans="2:23" ht="37.5">
      <c r="C549" s="14" t="s">
        <v>331</v>
      </c>
      <c r="D549" s="15">
        <v>17</v>
      </c>
      <c r="E549" s="16">
        <v>7</v>
      </c>
      <c r="F549" s="68" t="s">
        <v>429</v>
      </c>
      <c r="G549" s="16">
        <v>1983</v>
      </c>
      <c r="H549" s="16" t="s">
        <v>37</v>
      </c>
      <c r="I549" s="16" t="s">
        <v>67</v>
      </c>
      <c r="J549" s="16">
        <v>2</v>
      </c>
      <c r="K549" s="115">
        <v>1144.1600000000001</v>
      </c>
      <c r="L549" s="21">
        <v>468</v>
      </c>
      <c r="M549" s="69" t="s">
        <v>46</v>
      </c>
      <c r="N549" s="341">
        <f>K549*Q549</f>
        <v>276989.69440000004</v>
      </c>
      <c r="O549" s="342">
        <f>K549*R549</f>
        <v>25114.312000000002</v>
      </c>
      <c r="P549" s="342">
        <f t="shared" si="49"/>
        <v>302104.00640000001</v>
      </c>
      <c r="Q549" s="342">
        <v>242.09</v>
      </c>
      <c r="R549" s="342">
        <v>21.95</v>
      </c>
      <c r="S549" s="31"/>
      <c r="T549" s="32"/>
      <c r="U549" s="14" t="s">
        <v>41</v>
      </c>
      <c r="V549" s="14" t="s">
        <v>270</v>
      </c>
    </row>
    <row r="550" spans="2:23">
      <c r="B550" s="1" t="s">
        <v>422</v>
      </c>
      <c r="C550" s="14"/>
      <c r="D550" s="15">
        <v>18</v>
      </c>
      <c r="E550" s="16"/>
      <c r="F550" s="68"/>
      <c r="G550" s="16"/>
      <c r="H550" s="16"/>
      <c r="I550" s="16"/>
      <c r="J550" s="16"/>
      <c r="K550" s="21"/>
      <c r="L550" s="21"/>
      <c r="M550" s="116" t="s">
        <v>52</v>
      </c>
      <c r="N550" s="350">
        <f>K549*Q550</f>
        <v>1982486.0320000001</v>
      </c>
      <c r="O550" s="349">
        <f>R550*K549</f>
        <v>53157.673600000002</v>
      </c>
      <c r="P550" s="349">
        <f t="shared" si="49"/>
        <v>2035643.7056000002</v>
      </c>
      <c r="Q550" s="349">
        <v>1732.7</v>
      </c>
      <c r="R550" s="349">
        <v>46.46</v>
      </c>
      <c r="S550" s="31"/>
      <c r="T550" s="32"/>
      <c r="U550" s="14" t="s">
        <v>41</v>
      </c>
      <c r="V550" s="14" t="s">
        <v>270</v>
      </c>
    </row>
    <row r="551" spans="2:23" ht="37.5">
      <c r="C551" s="14" t="s">
        <v>331</v>
      </c>
      <c r="D551" s="15">
        <v>19</v>
      </c>
      <c r="E551" s="16">
        <v>8</v>
      </c>
      <c r="F551" s="68" t="s">
        <v>430</v>
      </c>
      <c r="G551" s="16">
        <v>1950</v>
      </c>
      <c r="H551" s="16" t="s">
        <v>37</v>
      </c>
      <c r="I551" s="16" t="s">
        <v>67</v>
      </c>
      <c r="J551" s="16">
        <v>1</v>
      </c>
      <c r="K551" s="21">
        <v>1319.2</v>
      </c>
      <c r="L551" s="21">
        <v>726.9</v>
      </c>
      <c r="M551" s="69" t="s">
        <v>46</v>
      </c>
      <c r="N551" s="341">
        <f>K551*Q551</f>
        <v>319365.12800000003</v>
      </c>
      <c r="O551" s="342">
        <f>K551*R551</f>
        <v>28956.44</v>
      </c>
      <c r="P551" s="342">
        <f t="shared" si="49"/>
        <v>348321.56800000003</v>
      </c>
      <c r="Q551" s="342">
        <v>242.09</v>
      </c>
      <c r="R551" s="342">
        <v>21.95</v>
      </c>
      <c r="S551" s="31"/>
      <c r="T551" s="32"/>
      <c r="U551" s="14" t="s">
        <v>41</v>
      </c>
      <c r="V551" s="14" t="s">
        <v>270</v>
      </c>
    </row>
    <row r="552" spans="2:23" ht="37.5">
      <c r="C552" s="14" t="s">
        <v>331</v>
      </c>
      <c r="D552" s="15">
        <v>20</v>
      </c>
      <c r="E552" s="16">
        <v>9</v>
      </c>
      <c r="F552" s="68" t="s">
        <v>431</v>
      </c>
      <c r="G552" s="16">
        <v>1982</v>
      </c>
      <c r="H552" s="16" t="s">
        <v>37</v>
      </c>
      <c r="I552" s="16" t="s">
        <v>67</v>
      </c>
      <c r="J552" s="16">
        <v>2</v>
      </c>
      <c r="K552" s="115">
        <v>1504.4</v>
      </c>
      <c r="L552" s="21">
        <v>685.2</v>
      </c>
      <c r="M552" s="69" t="s">
        <v>46</v>
      </c>
      <c r="N552" s="341">
        <f>K552*Q552</f>
        <v>364200.19600000005</v>
      </c>
      <c r="O552" s="342">
        <f>K552*R552</f>
        <v>33021.58</v>
      </c>
      <c r="P552" s="342">
        <f t="shared" si="49"/>
        <v>397221.77600000007</v>
      </c>
      <c r="Q552" s="342">
        <v>242.09</v>
      </c>
      <c r="R552" s="342">
        <v>21.95</v>
      </c>
      <c r="S552" s="31"/>
      <c r="T552" s="32"/>
      <c r="U552" s="14" t="s">
        <v>41</v>
      </c>
      <c r="V552" s="14" t="s">
        <v>270</v>
      </c>
    </row>
    <row r="553" spans="2:23" s="117" customFormat="1">
      <c r="B553" s="117" t="s">
        <v>420</v>
      </c>
      <c r="C553" s="118"/>
      <c r="D553" s="15">
        <v>21</v>
      </c>
      <c r="E553" s="119"/>
      <c r="F553" s="120"/>
      <c r="G553" s="119"/>
      <c r="H553" s="119"/>
      <c r="I553" s="119"/>
      <c r="J553" s="119"/>
      <c r="K553" s="115"/>
      <c r="L553" s="119"/>
      <c r="M553" s="116" t="s">
        <v>52</v>
      </c>
      <c r="N553" s="350">
        <f>K552*Q553</f>
        <v>2606673.8800000004</v>
      </c>
      <c r="O553" s="349">
        <f>K552*R553</f>
        <v>69894.423999999999</v>
      </c>
      <c r="P553" s="349">
        <f t="shared" si="49"/>
        <v>2676568.3040000005</v>
      </c>
      <c r="Q553" s="349">
        <v>1732.7</v>
      </c>
      <c r="R553" s="349">
        <v>46.46</v>
      </c>
      <c r="S553" s="121"/>
      <c r="T553" s="114"/>
      <c r="U553" s="122" t="s">
        <v>41</v>
      </c>
      <c r="V553" s="122" t="s">
        <v>41</v>
      </c>
    </row>
    <row r="554" spans="2:23" s="117" customFormat="1" ht="51" customHeight="1">
      <c r="B554" s="117" t="s">
        <v>420</v>
      </c>
      <c r="C554" s="118"/>
      <c r="D554" s="15">
        <v>22</v>
      </c>
      <c r="E554" s="119">
        <v>10</v>
      </c>
      <c r="F554" s="120" t="s">
        <v>432</v>
      </c>
      <c r="G554" s="119">
        <v>1982</v>
      </c>
      <c r="H554" s="119" t="s">
        <v>37</v>
      </c>
      <c r="I554" s="119" t="s">
        <v>67</v>
      </c>
      <c r="J554" s="123">
        <v>2</v>
      </c>
      <c r="K554" s="115">
        <v>1130.2</v>
      </c>
      <c r="L554" s="119"/>
      <c r="M554" s="116" t="s">
        <v>52</v>
      </c>
      <c r="N554" s="349">
        <f>Q554*K554</f>
        <v>1958297.54</v>
      </c>
      <c r="O554" s="349">
        <f>R554*K554</f>
        <v>52509.092000000004</v>
      </c>
      <c r="P554" s="349">
        <f t="shared" si="49"/>
        <v>2010806.632</v>
      </c>
      <c r="Q554" s="349">
        <v>1732.7</v>
      </c>
      <c r="R554" s="349">
        <v>46.46</v>
      </c>
      <c r="S554" s="122"/>
      <c r="T554" s="122"/>
      <c r="U554" s="122" t="s">
        <v>41</v>
      </c>
      <c r="V554" s="122" t="s">
        <v>41</v>
      </c>
    </row>
    <row r="555" spans="2:23" s="124" customFormat="1" ht="37.5">
      <c r="B555" s="124" t="s">
        <v>420</v>
      </c>
      <c r="C555" s="125"/>
      <c r="D555" s="15">
        <v>23</v>
      </c>
      <c r="E555" s="600">
        <v>11</v>
      </c>
      <c r="F555" s="600" t="s">
        <v>433</v>
      </c>
      <c r="G555" s="600">
        <v>1989</v>
      </c>
      <c r="H555" s="600" t="s">
        <v>37</v>
      </c>
      <c r="I555" s="600" t="s">
        <v>38</v>
      </c>
      <c r="J555" s="600">
        <v>4</v>
      </c>
      <c r="K555" s="597">
        <v>1128.53</v>
      </c>
      <c r="L555" s="600">
        <v>847.9</v>
      </c>
      <c r="M555" s="113" t="s">
        <v>46</v>
      </c>
      <c r="N555" s="115">
        <f>K555*Q555</f>
        <v>180564.8</v>
      </c>
      <c r="O555" s="114">
        <v>17559.93</v>
      </c>
      <c r="P555" s="114">
        <f t="shared" si="49"/>
        <v>198124.72999999998</v>
      </c>
      <c r="Q555" s="114">
        <v>160</v>
      </c>
      <c r="R555" s="114">
        <v>15.56</v>
      </c>
      <c r="S555" s="121"/>
      <c r="T555" s="121"/>
      <c r="U555" s="122" t="s">
        <v>41</v>
      </c>
      <c r="V555" s="122" t="s">
        <v>270</v>
      </c>
    </row>
    <row r="556" spans="2:23" s="124" customFormat="1" ht="37.5">
      <c r="C556" s="125"/>
      <c r="D556" s="15">
        <v>24</v>
      </c>
      <c r="E556" s="601"/>
      <c r="F556" s="601"/>
      <c r="G556" s="601"/>
      <c r="H556" s="601"/>
      <c r="I556" s="601"/>
      <c r="J556" s="601"/>
      <c r="K556" s="598"/>
      <c r="L556" s="601"/>
      <c r="M556" s="113" t="s">
        <v>57</v>
      </c>
      <c r="N556" s="115">
        <f>K555*Q556</f>
        <v>40096.670899999997</v>
      </c>
      <c r="O556" s="114">
        <f>R556*K555</f>
        <v>12876.5273</v>
      </c>
      <c r="P556" s="114">
        <f t="shared" si="49"/>
        <v>52973.198199999999</v>
      </c>
      <c r="Q556" s="114">
        <v>35.53</v>
      </c>
      <c r="R556" s="114">
        <v>11.41</v>
      </c>
      <c r="S556" s="121"/>
      <c r="T556" s="121"/>
      <c r="U556" s="122" t="s">
        <v>41</v>
      </c>
      <c r="V556" s="122" t="s">
        <v>270</v>
      </c>
    </row>
    <row r="557" spans="2:23" s="124" customFormat="1" ht="56.25">
      <c r="C557" s="125"/>
      <c r="D557" s="15">
        <v>25</v>
      </c>
      <c r="E557" s="601"/>
      <c r="F557" s="601"/>
      <c r="G557" s="601"/>
      <c r="H557" s="601"/>
      <c r="I557" s="601"/>
      <c r="J557" s="601"/>
      <c r="K557" s="598"/>
      <c r="L557" s="601"/>
      <c r="M557" s="113" t="s">
        <v>88</v>
      </c>
      <c r="N557" s="115">
        <f>K555*Q557</f>
        <v>162135.90509999997</v>
      </c>
      <c r="O557" s="114">
        <f>K555*R557</f>
        <v>16702.243999999999</v>
      </c>
      <c r="P557" s="114">
        <f t="shared" si="49"/>
        <v>178838.14909999998</v>
      </c>
      <c r="Q557" s="114">
        <v>143.66999999999999</v>
      </c>
      <c r="R557" s="114">
        <v>14.8</v>
      </c>
      <c r="S557" s="121"/>
      <c r="T557" s="121"/>
      <c r="U557" s="122" t="s">
        <v>41</v>
      </c>
      <c r="V557" s="122" t="s">
        <v>270</v>
      </c>
    </row>
    <row r="558" spans="2:23" s="124" customFormat="1" ht="56.25">
      <c r="C558" s="125"/>
      <c r="D558" s="15">
        <v>26</v>
      </c>
      <c r="E558" s="601"/>
      <c r="F558" s="601"/>
      <c r="G558" s="601"/>
      <c r="H558" s="601"/>
      <c r="I558" s="601"/>
      <c r="J558" s="601"/>
      <c r="K558" s="598"/>
      <c r="L558" s="601"/>
      <c r="M558" s="113" t="s">
        <v>39</v>
      </c>
      <c r="N558" s="115">
        <f>K555*Q558</f>
        <v>64450.348299999998</v>
      </c>
      <c r="O558" s="114">
        <f>K555*R558</f>
        <v>14614.463499999998</v>
      </c>
      <c r="P558" s="114">
        <f t="shared" si="49"/>
        <v>79064.811799999996</v>
      </c>
      <c r="Q558" s="114">
        <v>57.11</v>
      </c>
      <c r="R558" s="114">
        <v>12.95</v>
      </c>
      <c r="S558" s="121"/>
      <c r="T558" s="121"/>
      <c r="U558" s="122" t="s">
        <v>41</v>
      </c>
      <c r="V558" s="122" t="s">
        <v>270</v>
      </c>
      <c r="W558" s="124" t="s">
        <v>434</v>
      </c>
    </row>
    <row r="559" spans="2:23" s="124" customFormat="1" ht="39.75" customHeight="1">
      <c r="C559" s="125"/>
      <c r="D559" s="15">
        <v>27</v>
      </c>
      <c r="E559" s="602"/>
      <c r="F559" s="602"/>
      <c r="G559" s="602"/>
      <c r="H559" s="602"/>
      <c r="I559" s="602"/>
      <c r="J559" s="602"/>
      <c r="K559" s="599"/>
      <c r="L559" s="602"/>
      <c r="M559" s="113" t="s">
        <v>49</v>
      </c>
      <c r="N559" s="115">
        <f>Q559*K555</f>
        <v>480753.77999999997</v>
      </c>
      <c r="O559" s="114">
        <f>K555*R559</f>
        <v>18711.027399999999</v>
      </c>
      <c r="P559" s="114">
        <f t="shared" si="49"/>
        <v>499464.80739999999</v>
      </c>
      <c r="Q559" s="114">
        <v>426</v>
      </c>
      <c r="R559" s="114">
        <v>16.579999999999998</v>
      </c>
      <c r="S559" s="121"/>
      <c r="T559" s="121"/>
      <c r="U559" s="122" t="s">
        <v>41</v>
      </c>
      <c r="V559" s="122" t="s">
        <v>270</v>
      </c>
    </row>
    <row r="560" spans="2:23" s="124" customFormat="1" ht="37.5" customHeight="1">
      <c r="B560" s="124" t="s">
        <v>420</v>
      </c>
      <c r="C560" s="125"/>
      <c r="D560" s="15">
        <v>28</v>
      </c>
      <c r="E560" s="600">
        <v>12</v>
      </c>
      <c r="F560" s="600" t="s">
        <v>435</v>
      </c>
      <c r="G560" s="600">
        <v>1988</v>
      </c>
      <c r="H560" s="600" t="s">
        <v>37</v>
      </c>
      <c r="I560" s="600" t="s">
        <v>38</v>
      </c>
      <c r="J560" s="600">
        <v>4</v>
      </c>
      <c r="K560" s="603">
        <v>1427.66</v>
      </c>
      <c r="L560" s="603">
        <v>789.1</v>
      </c>
      <c r="M560" s="113" t="s">
        <v>49</v>
      </c>
      <c r="N560" s="115">
        <f>K560*Q560</f>
        <v>608183.16</v>
      </c>
      <c r="O560" s="114">
        <f>K560*R560</f>
        <v>23670.602800000001</v>
      </c>
      <c r="P560" s="114">
        <f t="shared" si="49"/>
        <v>631853.76280000003</v>
      </c>
      <c r="Q560" s="114">
        <v>426</v>
      </c>
      <c r="R560" s="114">
        <v>16.579999999999998</v>
      </c>
      <c r="S560" s="121"/>
      <c r="T560" s="121"/>
      <c r="U560" s="122" t="s">
        <v>41</v>
      </c>
      <c r="V560" s="122" t="s">
        <v>270</v>
      </c>
    </row>
    <row r="561" spans="2:22" s="124" customFormat="1" ht="63" customHeight="1">
      <c r="C561" s="125"/>
      <c r="D561" s="15">
        <v>29</v>
      </c>
      <c r="E561" s="601"/>
      <c r="F561" s="601"/>
      <c r="G561" s="601"/>
      <c r="H561" s="601"/>
      <c r="I561" s="601"/>
      <c r="J561" s="601"/>
      <c r="K561" s="606"/>
      <c r="L561" s="604"/>
      <c r="M561" s="113" t="s">
        <v>436</v>
      </c>
      <c r="N561" s="115">
        <f>K560*Q561</f>
        <v>205111.91219999999</v>
      </c>
      <c r="O561" s="114">
        <f>K560*R561</f>
        <v>21129.368000000002</v>
      </c>
      <c r="P561" s="114">
        <f t="shared" si="49"/>
        <v>226241.28019999998</v>
      </c>
      <c r="Q561" s="114">
        <v>143.66999999999999</v>
      </c>
      <c r="R561" s="114">
        <v>14.8</v>
      </c>
      <c r="S561" s="121"/>
      <c r="T561" s="121"/>
      <c r="U561" s="122" t="s">
        <v>41</v>
      </c>
      <c r="V561" s="122" t="s">
        <v>270</v>
      </c>
    </row>
    <row r="562" spans="2:22" s="124" customFormat="1" ht="56.25">
      <c r="C562" s="125"/>
      <c r="D562" s="15">
        <v>30</v>
      </c>
      <c r="E562" s="601"/>
      <c r="F562" s="601"/>
      <c r="G562" s="601"/>
      <c r="H562" s="601"/>
      <c r="I562" s="601"/>
      <c r="J562" s="601"/>
      <c r="K562" s="606"/>
      <c r="L562" s="604"/>
      <c r="M562" s="113" t="s">
        <v>39</v>
      </c>
      <c r="N562" s="115">
        <f>K560*Q562</f>
        <v>81533.662600000011</v>
      </c>
      <c r="O562" s="114">
        <f>K560*R562</f>
        <v>18488.197</v>
      </c>
      <c r="P562" s="114">
        <f t="shared" si="49"/>
        <v>100021.85960000001</v>
      </c>
      <c r="Q562" s="114">
        <v>57.11</v>
      </c>
      <c r="R562" s="114">
        <v>12.95</v>
      </c>
      <c r="S562" s="121"/>
      <c r="T562" s="121"/>
      <c r="U562" s="122" t="s">
        <v>41</v>
      </c>
      <c r="V562" s="122" t="s">
        <v>270</v>
      </c>
    </row>
    <row r="563" spans="2:22" s="124" customFormat="1" ht="37.5">
      <c r="C563" s="125"/>
      <c r="D563" s="15">
        <v>31</v>
      </c>
      <c r="E563" s="602"/>
      <c r="F563" s="602"/>
      <c r="G563" s="602"/>
      <c r="H563" s="602"/>
      <c r="I563" s="602"/>
      <c r="J563" s="602"/>
      <c r="K563" s="607"/>
      <c r="L563" s="605"/>
      <c r="M563" s="113" t="s">
        <v>57</v>
      </c>
      <c r="N563" s="115">
        <f>Q563*K560</f>
        <v>50724.759800000007</v>
      </c>
      <c r="O563" s="114">
        <f>K560*R563</f>
        <v>16289.600600000002</v>
      </c>
      <c r="P563" s="114">
        <f t="shared" si="49"/>
        <v>67014.360400000005</v>
      </c>
      <c r="Q563" s="114">
        <v>35.53</v>
      </c>
      <c r="R563" s="114">
        <v>11.41</v>
      </c>
      <c r="S563" s="121"/>
      <c r="T563" s="121"/>
      <c r="U563" s="122" t="s">
        <v>41</v>
      </c>
      <c r="V563" s="122" t="s">
        <v>270</v>
      </c>
    </row>
    <row r="564" spans="2:22" s="124" customFormat="1" ht="37.5" customHeight="1">
      <c r="B564" s="124" t="s">
        <v>420</v>
      </c>
      <c r="C564" s="125"/>
      <c r="D564" s="15">
        <v>32</v>
      </c>
      <c r="E564" s="600">
        <v>13</v>
      </c>
      <c r="F564" s="600" t="s">
        <v>437</v>
      </c>
      <c r="G564" s="600">
        <v>1988</v>
      </c>
      <c r="H564" s="600" t="s">
        <v>37</v>
      </c>
      <c r="I564" s="600" t="s">
        <v>38</v>
      </c>
      <c r="J564" s="600">
        <v>4</v>
      </c>
      <c r="K564" s="603">
        <v>1430.8050000000001</v>
      </c>
      <c r="L564" s="600">
        <v>775.9</v>
      </c>
      <c r="M564" s="113" t="s">
        <v>49</v>
      </c>
      <c r="N564" s="115">
        <f>K564*Q564</f>
        <v>609522.93000000005</v>
      </c>
      <c r="O564" s="114">
        <f>K564*R564</f>
        <v>23722.746899999998</v>
      </c>
      <c r="P564" s="114">
        <f t="shared" si="49"/>
        <v>633245.67690000008</v>
      </c>
      <c r="Q564" s="114">
        <v>426</v>
      </c>
      <c r="R564" s="114">
        <v>16.579999999999998</v>
      </c>
      <c r="S564" s="121"/>
      <c r="T564" s="121"/>
      <c r="U564" s="122" t="s">
        <v>41</v>
      </c>
      <c r="V564" s="122" t="s">
        <v>270</v>
      </c>
    </row>
    <row r="565" spans="2:22" s="124" customFormat="1" ht="56.25">
      <c r="C565" s="125"/>
      <c r="D565" s="15">
        <v>33</v>
      </c>
      <c r="E565" s="601"/>
      <c r="F565" s="601"/>
      <c r="G565" s="601"/>
      <c r="H565" s="601"/>
      <c r="I565" s="601"/>
      <c r="J565" s="601"/>
      <c r="K565" s="604"/>
      <c r="L565" s="601"/>
      <c r="M565" s="113" t="s">
        <v>436</v>
      </c>
      <c r="N565" s="115">
        <f>K564*Q565</f>
        <v>205563.75435</v>
      </c>
      <c r="O565" s="114">
        <f>K564*R565</f>
        <v>21175.914000000001</v>
      </c>
      <c r="P565" s="114">
        <f t="shared" si="49"/>
        <v>226739.66834999999</v>
      </c>
      <c r="Q565" s="114">
        <v>143.66999999999999</v>
      </c>
      <c r="R565" s="114">
        <v>14.8</v>
      </c>
      <c r="S565" s="121"/>
      <c r="T565" s="121"/>
      <c r="U565" s="122" t="s">
        <v>41</v>
      </c>
      <c r="V565" s="122" t="s">
        <v>270</v>
      </c>
    </row>
    <row r="566" spans="2:22" s="124" customFormat="1" ht="56.25">
      <c r="C566" s="125"/>
      <c r="D566" s="15">
        <v>34</v>
      </c>
      <c r="E566" s="601"/>
      <c r="F566" s="601"/>
      <c r="G566" s="601"/>
      <c r="H566" s="601"/>
      <c r="I566" s="601"/>
      <c r="J566" s="601"/>
      <c r="K566" s="604"/>
      <c r="L566" s="601"/>
      <c r="M566" s="113" t="s">
        <v>39</v>
      </c>
      <c r="N566" s="115">
        <f>K564*Q566</f>
        <v>81713.273549999998</v>
      </c>
      <c r="O566" s="114">
        <f>K564*R566</f>
        <v>18528.924749999998</v>
      </c>
      <c r="P566" s="114">
        <f t="shared" si="49"/>
        <v>100242.19829999999</v>
      </c>
      <c r="Q566" s="114">
        <v>57.11</v>
      </c>
      <c r="R566" s="114">
        <v>12.95</v>
      </c>
      <c r="S566" s="121"/>
      <c r="T566" s="121"/>
      <c r="U566" s="122" t="s">
        <v>41</v>
      </c>
      <c r="V566" s="122" t="s">
        <v>270</v>
      </c>
    </row>
    <row r="567" spans="2:22" s="124" customFormat="1" ht="37.5">
      <c r="C567" s="125"/>
      <c r="D567" s="15">
        <v>35</v>
      </c>
      <c r="E567" s="602"/>
      <c r="F567" s="602"/>
      <c r="G567" s="602"/>
      <c r="H567" s="602"/>
      <c r="I567" s="602"/>
      <c r="J567" s="602"/>
      <c r="K567" s="605"/>
      <c r="L567" s="602"/>
      <c r="M567" s="113" t="s">
        <v>57</v>
      </c>
      <c r="N567" s="115">
        <f>Q567*K564</f>
        <v>50836.501650000006</v>
      </c>
      <c r="O567" s="114">
        <f>R567*K564</f>
        <v>16325.485050000001</v>
      </c>
      <c r="P567" s="114">
        <f t="shared" si="49"/>
        <v>67161.986700000009</v>
      </c>
      <c r="Q567" s="114">
        <v>35.53</v>
      </c>
      <c r="R567" s="114">
        <v>11.41</v>
      </c>
      <c r="S567" s="121"/>
      <c r="T567" s="121"/>
      <c r="U567" s="122" t="s">
        <v>41</v>
      </c>
      <c r="V567" s="122" t="s">
        <v>270</v>
      </c>
    </row>
    <row r="568" spans="2:22" s="124" customFormat="1" ht="48" customHeight="1">
      <c r="B568" s="124" t="s">
        <v>420</v>
      </c>
      <c r="C568" s="125"/>
      <c r="D568" s="15">
        <v>36</v>
      </c>
      <c r="E568" s="600">
        <v>14</v>
      </c>
      <c r="F568" s="600" t="s">
        <v>438</v>
      </c>
      <c r="G568" s="600">
        <v>1988</v>
      </c>
      <c r="H568" s="600" t="s">
        <v>37</v>
      </c>
      <c r="I568" s="126" t="s">
        <v>38</v>
      </c>
      <c r="J568" s="600">
        <v>4</v>
      </c>
      <c r="K568" s="603">
        <v>1410.3050000000001</v>
      </c>
      <c r="L568" s="603">
        <v>747.4</v>
      </c>
      <c r="M568" s="113" t="s">
        <v>49</v>
      </c>
      <c r="N568" s="115">
        <f>K568*Q568</f>
        <v>600789.93000000005</v>
      </c>
      <c r="O568" s="114">
        <f>K568*R568</f>
        <v>23382.856899999999</v>
      </c>
      <c r="P568" s="114">
        <f t="shared" si="49"/>
        <v>624172.78690000006</v>
      </c>
      <c r="Q568" s="114">
        <v>426</v>
      </c>
      <c r="R568" s="114">
        <v>16.579999999999998</v>
      </c>
      <c r="S568" s="121"/>
      <c r="T568" s="121"/>
      <c r="U568" s="122" t="s">
        <v>41</v>
      </c>
      <c r="V568" s="122" t="s">
        <v>270</v>
      </c>
    </row>
    <row r="569" spans="2:22" s="124" customFormat="1" ht="56.25">
      <c r="C569" s="125"/>
      <c r="D569" s="15">
        <v>37</v>
      </c>
      <c r="E569" s="601"/>
      <c r="F569" s="601"/>
      <c r="G569" s="601"/>
      <c r="H569" s="601"/>
      <c r="I569" s="127"/>
      <c r="J569" s="601"/>
      <c r="K569" s="604"/>
      <c r="L569" s="604"/>
      <c r="M569" s="113" t="s">
        <v>436</v>
      </c>
      <c r="N569" s="115">
        <f>K568*Q569</f>
        <v>202618.51934999999</v>
      </c>
      <c r="O569" s="114">
        <f>K568*R569</f>
        <v>20872.514000000003</v>
      </c>
      <c r="P569" s="114">
        <f t="shared" si="49"/>
        <v>223491.03334999998</v>
      </c>
      <c r="Q569" s="114">
        <v>143.66999999999999</v>
      </c>
      <c r="R569" s="114">
        <v>14.8</v>
      </c>
      <c r="S569" s="121"/>
      <c r="T569" s="121"/>
      <c r="U569" s="122" t="s">
        <v>41</v>
      </c>
      <c r="V569" s="122" t="s">
        <v>270</v>
      </c>
    </row>
    <row r="570" spans="2:22" s="124" customFormat="1" ht="56.25">
      <c r="C570" s="125"/>
      <c r="D570" s="15">
        <v>38</v>
      </c>
      <c r="E570" s="601"/>
      <c r="F570" s="601"/>
      <c r="G570" s="601"/>
      <c r="H570" s="601"/>
      <c r="I570" s="127"/>
      <c r="J570" s="601"/>
      <c r="K570" s="604"/>
      <c r="L570" s="604"/>
      <c r="M570" s="113" t="s">
        <v>39</v>
      </c>
      <c r="N570" s="115">
        <f>K568*Q570</f>
        <v>80542.518550000008</v>
      </c>
      <c r="O570" s="114">
        <f>K568*R570</f>
        <v>18263.44975</v>
      </c>
      <c r="P570" s="114">
        <f t="shared" si="49"/>
        <v>98805.968300000008</v>
      </c>
      <c r="Q570" s="114">
        <v>57.11</v>
      </c>
      <c r="R570" s="114">
        <v>12.95</v>
      </c>
      <c r="S570" s="121"/>
      <c r="T570" s="121"/>
      <c r="U570" s="122" t="s">
        <v>41</v>
      </c>
      <c r="V570" s="122" t="s">
        <v>270</v>
      </c>
    </row>
    <row r="571" spans="2:22" s="124" customFormat="1" ht="37.5">
      <c r="C571" s="125"/>
      <c r="D571" s="15">
        <v>39</v>
      </c>
      <c r="E571" s="602"/>
      <c r="F571" s="602"/>
      <c r="G571" s="602"/>
      <c r="H571" s="602"/>
      <c r="I571" s="127"/>
      <c r="J571" s="602"/>
      <c r="K571" s="605"/>
      <c r="L571" s="605"/>
      <c r="M571" s="113" t="s">
        <v>57</v>
      </c>
      <c r="N571" s="115">
        <f>Q571*K568</f>
        <v>50108.13665</v>
      </c>
      <c r="O571" s="114">
        <f>R571*K568</f>
        <v>16091.58005</v>
      </c>
      <c r="P571" s="114">
        <f t="shared" si="49"/>
        <v>66199.716700000004</v>
      </c>
      <c r="Q571" s="114">
        <v>35.53</v>
      </c>
      <c r="R571" s="114">
        <v>11.41</v>
      </c>
      <c r="S571" s="121"/>
      <c r="T571" s="121"/>
      <c r="U571" s="122" t="s">
        <v>41</v>
      </c>
      <c r="V571" s="122" t="s">
        <v>270</v>
      </c>
    </row>
    <row r="572" spans="2:22" s="124" customFormat="1" ht="37.5">
      <c r="B572" s="124" t="s">
        <v>420</v>
      </c>
      <c r="C572" s="125"/>
      <c r="D572" s="15">
        <v>40</v>
      </c>
      <c r="E572" s="600">
        <v>15</v>
      </c>
      <c r="F572" s="600" t="s">
        <v>439</v>
      </c>
      <c r="G572" s="600">
        <v>1989</v>
      </c>
      <c r="H572" s="600" t="s">
        <v>37</v>
      </c>
      <c r="I572" s="600" t="s">
        <v>38</v>
      </c>
      <c r="J572" s="600">
        <v>4</v>
      </c>
      <c r="K572" s="597">
        <v>1409.17</v>
      </c>
      <c r="L572" s="600">
        <v>743.2</v>
      </c>
      <c r="M572" s="113" t="s">
        <v>46</v>
      </c>
      <c r="N572" s="115">
        <f>K572*Q572</f>
        <v>225467.2</v>
      </c>
      <c r="O572" s="114">
        <f>K572*R572</f>
        <v>21926.685200000004</v>
      </c>
      <c r="P572" s="114">
        <f t="shared" si="49"/>
        <v>247393.88520000002</v>
      </c>
      <c r="Q572" s="114">
        <v>160</v>
      </c>
      <c r="R572" s="114">
        <v>15.56</v>
      </c>
      <c r="S572" s="121"/>
      <c r="T572" s="114"/>
      <c r="U572" s="122" t="s">
        <v>41</v>
      </c>
      <c r="V572" s="122" t="s">
        <v>270</v>
      </c>
    </row>
    <row r="573" spans="2:22" s="124" customFormat="1" ht="37.5">
      <c r="C573" s="125"/>
      <c r="D573" s="15">
        <v>41</v>
      </c>
      <c r="E573" s="601"/>
      <c r="F573" s="601"/>
      <c r="G573" s="601"/>
      <c r="H573" s="601"/>
      <c r="I573" s="601"/>
      <c r="J573" s="601"/>
      <c r="K573" s="598"/>
      <c r="L573" s="601"/>
      <c r="M573" s="113" t="s">
        <v>49</v>
      </c>
      <c r="N573" s="115">
        <f>K572*Q573</f>
        <v>600306.42000000004</v>
      </c>
      <c r="O573" s="114">
        <f>R573*K572</f>
        <v>23364.0386</v>
      </c>
      <c r="P573" s="114">
        <f t="shared" si="49"/>
        <v>623670.45860000001</v>
      </c>
      <c r="Q573" s="114">
        <v>426</v>
      </c>
      <c r="R573" s="114">
        <v>16.579999999999998</v>
      </c>
      <c r="S573" s="121"/>
      <c r="T573" s="114"/>
      <c r="U573" s="122" t="s">
        <v>41</v>
      </c>
      <c r="V573" s="122" t="s">
        <v>270</v>
      </c>
    </row>
    <row r="574" spans="2:22" s="124" customFormat="1" ht="37.5">
      <c r="C574" s="125"/>
      <c r="D574" s="15">
        <v>42</v>
      </c>
      <c r="E574" s="601"/>
      <c r="F574" s="601"/>
      <c r="G574" s="601"/>
      <c r="H574" s="601"/>
      <c r="I574" s="601"/>
      <c r="J574" s="601"/>
      <c r="K574" s="598"/>
      <c r="L574" s="601"/>
      <c r="M574" s="113" t="s">
        <v>57</v>
      </c>
      <c r="N574" s="115">
        <f>K572*Q574</f>
        <v>50067.810100000002</v>
      </c>
      <c r="O574" s="114">
        <f>K572*R574</f>
        <v>16078.629700000001</v>
      </c>
      <c r="P574" s="114">
        <f t="shared" si="49"/>
        <v>66146.439800000007</v>
      </c>
      <c r="Q574" s="114">
        <v>35.53</v>
      </c>
      <c r="R574" s="114">
        <v>11.41</v>
      </c>
      <c r="S574" s="121"/>
      <c r="T574" s="114"/>
      <c r="U574" s="122" t="s">
        <v>41</v>
      </c>
      <c r="V574" s="122" t="s">
        <v>270</v>
      </c>
    </row>
    <row r="575" spans="2:22" s="124" customFormat="1" ht="56.25">
      <c r="C575" s="125"/>
      <c r="D575" s="15">
        <v>43</v>
      </c>
      <c r="E575" s="601"/>
      <c r="F575" s="601"/>
      <c r="G575" s="601"/>
      <c r="H575" s="601"/>
      <c r="I575" s="601"/>
      <c r="J575" s="601"/>
      <c r="K575" s="598"/>
      <c r="L575" s="601"/>
      <c r="M575" s="113" t="s">
        <v>88</v>
      </c>
      <c r="N575" s="115">
        <f>K572*Q575</f>
        <v>202455.45389999999</v>
      </c>
      <c r="O575" s="114">
        <f>R575*K572</f>
        <v>20855.716</v>
      </c>
      <c r="P575" s="114">
        <f t="shared" si="49"/>
        <v>223311.16989999998</v>
      </c>
      <c r="Q575" s="114">
        <v>143.66999999999999</v>
      </c>
      <c r="R575" s="114">
        <v>14.8</v>
      </c>
      <c r="S575" s="121"/>
      <c r="T575" s="114"/>
      <c r="U575" s="122" t="s">
        <v>41</v>
      </c>
      <c r="V575" s="122" t="s">
        <v>270</v>
      </c>
    </row>
    <row r="576" spans="2:22" s="124" customFormat="1" ht="56.25">
      <c r="C576" s="125"/>
      <c r="D576" s="15">
        <v>44</v>
      </c>
      <c r="E576" s="602"/>
      <c r="F576" s="602"/>
      <c r="G576" s="602"/>
      <c r="H576" s="602"/>
      <c r="I576" s="602"/>
      <c r="J576" s="602"/>
      <c r="K576" s="599"/>
      <c r="L576" s="602"/>
      <c r="M576" s="113" t="s">
        <v>440</v>
      </c>
      <c r="N576" s="115">
        <f>Q576*K572</f>
        <v>80477.698700000008</v>
      </c>
      <c r="O576" s="114">
        <f>K572*R576</f>
        <v>18248.751499999998</v>
      </c>
      <c r="P576" s="114">
        <f t="shared" si="49"/>
        <v>98726.450200000007</v>
      </c>
      <c r="Q576" s="114">
        <v>57.11</v>
      </c>
      <c r="R576" s="114">
        <v>12.95</v>
      </c>
      <c r="S576" s="121"/>
      <c r="T576" s="114"/>
      <c r="U576" s="122" t="s">
        <v>41</v>
      </c>
      <c r="V576" s="122" t="s">
        <v>270</v>
      </c>
    </row>
    <row r="577" spans="2:22" s="124" customFormat="1" ht="37.5">
      <c r="B577" s="124" t="s">
        <v>420</v>
      </c>
      <c r="C577" s="125"/>
      <c r="D577" s="15">
        <v>45</v>
      </c>
      <c r="E577" s="600">
        <v>16</v>
      </c>
      <c r="F577" s="600" t="s">
        <v>441</v>
      </c>
      <c r="G577" s="600">
        <v>1990</v>
      </c>
      <c r="H577" s="600" t="s">
        <v>37</v>
      </c>
      <c r="I577" s="600" t="s">
        <v>38</v>
      </c>
      <c r="J577" s="600">
        <v>4</v>
      </c>
      <c r="K577" s="597">
        <v>1429.47</v>
      </c>
      <c r="L577" s="600">
        <v>763.9</v>
      </c>
      <c r="M577" s="113" t="s">
        <v>46</v>
      </c>
      <c r="N577" s="115">
        <f>K577*Q577</f>
        <v>228715.2</v>
      </c>
      <c r="O577" s="114">
        <f>K577*R577</f>
        <v>22242.553200000002</v>
      </c>
      <c r="P577" s="114">
        <f t="shared" si="49"/>
        <v>250957.75320000001</v>
      </c>
      <c r="Q577" s="114">
        <v>160</v>
      </c>
      <c r="R577" s="114">
        <v>15.56</v>
      </c>
      <c r="S577" s="121"/>
      <c r="T577" s="114"/>
      <c r="U577" s="122" t="s">
        <v>41</v>
      </c>
      <c r="V577" s="122" t="s">
        <v>270</v>
      </c>
    </row>
    <row r="578" spans="2:22" s="124" customFormat="1">
      <c r="C578" s="125"/>
      <c r="D578" s="15">
        <v>46</v>
      </c>
      <c r="E578" s="601"/>
      <c r="F578" s="601"/>
      <c r="G578" s="601"/>
      <c r="H578" s="601"/>
      <c r="I578" s="601"/>
      <c r="J578" s="601"/>
      <c r="K578" s="598"/>
      <c r="L578" s="601"/>
      <c r="M578" s="113" t="s">
        <v>52</v>
      </c>
      <c r="N578" s="115">
        <f>Q578*K577</f>
        <v>1546972.4340000001</v>
      </c>
      <c r="O578" s="114">
        <f>R578*K577</f>
        <v>33106.525200000004</v>
      </c>
      <c r="P578" s="114">
        <f t="shared" si="49"/>
        <v>1580078.9592000002</v>
      </c>
      <c r="Q578" s="114">
        <v>1082.2</v>
      </c>
      <c r="R578" s="114">
        <v>23.16</v>
      </c>
      <c r="S578" s="121"/>
      <c r="T578" s="114"/>
      <c r="U578" s="122" t="s">
        <v>41</v>
      </c>
      <c r="V578" s="122" t="s">
        <v>270</v>
      </c>
    </row>
    <row r="579" spans="2:22" s="124" customFormat="1" ht="37.5">
      <c r="C579" s="125"/>
      <c r="D579" s="15">
        <v>47</v>
      </c>
      <c r="E579" s="601"/>
      <c r="F579" s="601"/>
      <c r="G579" s="601"/>
      <c r="H579" s="601"/>
      <c r="I579" s="601"/>
      <c r="J579" s="601"/>
      <c r="K579" s="598"/>
      <c r="L579" s="601"/>
      <c r="M579" s="113" t="s">
        <v>49</v>
      </c>
      <c r="N579" s="115">
        <f>K577*Q579</f>
        <v>608954.22</v>
      </c>
      <c r="O579" s="114">
        <f>K577*R579</f>
        <v>23700.612599999997</v>
      </c>
      <c r="P579" s="114">
        <f t="shared" si="49"/>
        <v>632654.83259999997</v>
      </c>
      <c r="Q579" s="114">
        <v>426</v>
      </c>
      <c r="R579" s="114">
        <v>16.579999999999998</v>
      </c>
      <c r="S579" s="121"/>
      <c r="T579" s="114"/>
      <c r="U579" s="122" t="s">
        <v>41</v>
      </c>
      <c r="V579" s="122" t="s">
        <v>270</v>
      </c>
    </row>
    <row r="580" spans="2:22" s="124" customFormat="1" ht="37.5">
      <c r="C580" s="125"/>
      <c r="D580" s="15">
        <v>48</v>
      </c>
      <c r="E580" s="601"/>
      <c r="F580" s="601"/>
      <c r="G580" s="601"/>
      <c r="H580" s="601"/>
      <c r="I580" s="601"/>
      <c r="J580" s="601"/>
      <c r="K580" s="598"/>
      <c r="L580" s="601"/>
      <c r="M580" s="113" t="s">
        <v>57</v>
      </c>
      <c r="N580" s="115">
        <f>K577*Q580</f>
        <v>50789.069100000001</v>
      </c>
      <c r="O580" s="114">
        <f>K577*R580</f>
        <v>16310.252700000001</v>
      </c>
      <c r="P580" s="114">
        <f t="shared" si="49"/>
        <v>67099.321800000005</v>
      </c>
      <c r="Q580" s="114">
        <v>35.53</v>
      </c>
      <c r="R580" s="114">
        <v>11.41</v>
      </c>
      <c r="S580" s="121"/>
      <c r="T580" s="114"/>
      <c r="U580" s="122" t="s">
        <v>41</v>
      </c>
      <c r="V580" s="122" t="s">
        <v>270</v>
      </c>
    </row>
    <row r="581" spans="2:22" s="124" customFormat="1" ht="56.25">
      <c r="C581" s="125"/>
      <c r="D581" s="15">
        <v>49</v>
      </c>
      <c r="E581" s="601"/>
      <c r="F581" s="601"/>
      <c r="G581" s="601"/>
      <c r="H581" s="601"/>
      <c r="I581" s="601"/>
      <c r="J581" s="601"/>
      <c r="K581" s="598"/>
      <c r="L581" s="601"/>
      <c r="M581" s="113" t="s">
        <v>88</v>
      </c>
      <c r="N581" s="115">
        <f>K577*Q581</f>
        <v>205371.95489999998</v>
      </c>
      <c r="O581" s="114">
        <f>K577*R581</f>
        <v>21156.156000000003</v>
      </c>
      <c r="P581" s="114">
        <f t="shared" si="49"/>
        <v>226528.11089999997</v>
      </c>
      <c r="Q581" s="114">
        <v>143.66999999999999</v>
      </c>
      <c r="R581" s="114">
        <v>14.8</v>
      </c>
      <c r="S581" s="121"/>
      <c r="T581" s="114"/>
      <c r="U581" s="122" t="s">
        <v>41</v>
      </c>
      <c r="V581" s="122" t="s">
        <v>270</v>
      </c>
    </row>
    <row r="582" spans="2:22" s="124" customFormat="1" ht="56.25">
      <c r="C582" s="125"/>
      <c r="D582" s="15">
        <v>50</v>
      </c>
      <c r="E582" s="602"/>
      <c r="F582" s="602"/>
      <c r="G582" s="602"/>
      <c r="H582" s="602"/>
      <c r="I582" s="602"/>
      <c r="J582" s="602"/>
      <c r="K582" s="599"/>
      <c r="L582" s="602"/>
      <c r="M582" s="113" t="s">
        <v>440</v>
      </c>
      <c r="N582" s="115">
        <f>Q582*K577</f>
        <v>81637.031700000007</v>
      </c>
      <c r="O582" s="114">
        <f>K577*R582</f>
        <v>18511.636500000001</v>
      </c>
      <c r="P582" s="114">
        <f t="shared" si="49"/>
        <v>100148.66820000001</v>
      </c>
      <c r="Q582" s="114">
        <v>57.11</v>
      </c>
      <c r="R582" s="114">
        <v>12.95</v>
      </c>
      <c r="S582" s="121"/>
      <c r="T582" s="114"/>
      <c r="U582" s="122" t="s">
        <v>41</v>
      </c>
      <c r="V582" s="122" t="s">
        <v>270</v>
      </c>
    </row>
    <row r="583" spans="2:22" s="124" customFormat="1" ht="37.5" customHeight="1">
      <c r="B583" s="124" t="s">
        <v>420</v>
      </c>
      <c r="C583" s="125"/>
      <c r="D583" s="15">
        <v>51</v>
      </c>
      <c r="E583" s="600">
        <v>17</v>
      </c>
      <c r="F583" s="600" t="s">
        <v>442</v>
      </c>
      <c r="G583" s="600">
        <v>1987</v>
      </c>
      <c r="H583" s="600" t="s">
        <v>37</v>
      </c>
      <c r="I583" s="600" t="s">
        <v>38</v>
      </c>
      <c r="J583" s="600">
        <v>4</v>
      </c>
      <c r="K583" s="597">
        <v>1292.1199999999999</v>
      </c>
      <c r="L583" s="600">
        <v>676.6</v>
      </c>
      <c r="M583" s="113" t="s">
        <v>52</v>
      </c>
      <c r="N583" s="115">
        <f>K583*Q583</f>
        <v>1398332.264</v>
      </c>
      <c r="O583" s="114">
        <f>K583*R583</f>
        <v>29925.499199999998</v>
      </c>
      <c r="P583" s="114">
        <f t="shared" si="49"/>
        <v>1428257.7631999999</v>
      </c>
      <c r="Q583" s="114">
        <v>1082.2</v>
      </c>
      <c r="R583" s="114">
        <v>23.16</v>
      </c>
      <c r="S583" s="121"/>
      <c r="T583" s="114"/>
      <c r="U583" s="122" t="s">
        <v>41</v>
      </c>
      <c r="V583" s="122" t="s">
        <v>270</v>
      </c>
    </row>
    <row r="584" spans="2:22" s="124" customFormat="1" ht="37.5">
      <c r="C584" s="125"/>
      <c r="D584" s="15">
        <v>52</v>
      </c>
      <c r="E584" s="601"/>
      <c r="F584" s="601"/>
      <c r="G584" s="601"/>
      <c r="H584" s="601"/>
      <c r="I584" s="601"/>
      <c r="J584" s="601"/>
      <c r="K584" s="598"/>
      <c r="L584" s="601"/>
      <c r="M584" s="113" t="s">
        <v>46</v>
      </c>
      <c r="N584" s="115">
        <f>K583*Q584</f>
        <v>206739.19999999998</v>
      </c>
      <c r="O584" s="114">
        <f>K583*R584</f>
        <v>20105.387199999997</v>
      </c>
      <c r="P584" s="114">
        <f t="shared" si="49"/>
        <v>226844.58719999998</v>
      </c>
      <c r="Q584" s="114">
        <v>160</v>
      </c>
      <c r="R584" s="114">
        <v>15.56</v>
      </c>
      <c r="S584" s="121"/>
      <c r="T584" s="114"/>
      <c r="U584" s="122" t="s">
        <v>41</v>
      </c>
      <c r="V584" s="122" t="s">
        <v>270</v>
      </c>
    </row>
    <row r="585" spans="2:22" s="124" customFormat="1" ht="37.5">
      <c r="C585" s="125"/>
      <c r="D585" s="15">
        <v>53</v>
      </c>
      <c r="E585" s="601"/>
      <c r="F585" s="601"/>
      <c r="G585" s="601"/>
      <c r="H585" s="601"/>
      <c r="I585" s="601"/>
      <c r="J585" s="601"/>
      <c r="K585" s="598"/>
      <c r="L585" s="601"/>
      <c r="M585" s="113" t="s">
        <v>57</v>
      </c>
      <c r="N585" s="115">
        <f>Q585*K583</f>
        <v>45909.0236</v>
      </c>
      <c r="O585" s="114">
        <f>R585*K583</f>
        <v>14743.089199999999</v>
      </c>
      <c r="P585" s="114">
        <f t="shared" si="49"/>
        <v>60652.112800000003</v>
      </c>
      <c r="Q585" s="114">
        <v>35.53</v>
      </c>
      <c r="R585" s="114">
        <v>11.41</v>
      </c>
      <c r="S585" s="121"/>
      <c r="T585" s="114"/>
      <c r="U585" s="122" t="s">
        <v>41</v>
      </c>
      <c r="V585" s="122" t="s">
        <v>270</v>
      </c>
    </row>
    <row r="586" spans="2:22" s="124" customFormat="1" ht="56.25">
      <c r="C586" s="125"/>
      <c r="D586" s="15">
        <v>54</v>
      </c>
      <c r="E586" s="601"/>
      <c r="F586" s="601"/>
      <c r="G586" s="601"/>
      <c r="H586" s="601"/>
      <c r="I586" s="601"/>
      <c r="J586" s="601"/>
      <c r="K586" s="598"/>
      <c r="L586" s="601"/>
      <c r="M586" s="113" t="s">
        <v>88</v>
      </c>
      <c r="N586" s="115">
        <f>Q586*K583</f>
        <v>185638.88039999997</v>
      </c>
      <c r="O586" s="114">
        <f>R586*K583</f>
        <v>19123.376</v>
      </c>
      <c r="P586" s="114">
        <f t="shared" si="49"/>
        <v>204762.25639999995</v>
      </c>
      <c r="Q586" s="114">
        <v>143.66999999999999</v>
      </c>
      <c r="R586" s="114">
        <v>14.8</v>
      </c>
      <c r="S586" s="121"/>
      <c r="T586" s="114"/>
      <c r="U586" s="122" t="s">
        <v>41</v>
      </c>
      <c r="V586" s="122" t="s">
        <v>270</v>
      </c>
    </row>
    <row r="587" spans="2:22" s="124" customFormat="1" ht="65.25" customHeight="1">
      <c r="C587" s="125"/>
      <c r="D587" s="15">
        <v>55</v>
      </c>
      <c r="E587" s="602"/>
      <c r="F587" s="602"/>
      <c r="G587" s="602"/>
      <c r="H587" s="602"/>
      <c r="I587" s="602"/>
      <c r="J587" s="602"/>
      <c r="K587" s="599"/>
      <c r="L587" s="602"/>
      <c r="M587" s="113" t="s">
        <v>440</v>
      </c>
      <c r="N587" s="115">
        <f>Q587*K583</f>
        <v>73792.973199999993</v>
      </c>
      <c r="O587" s="114">
        <f>R587*K583</f>
        <v>16732.953999999998</v>
      </c>
      <c r="P587" s="114">
        <f t="shared" si="49"/>
        <v>90525.927199999991</v>
      </c>
      <c r="Q587" s="114">
        <v>57.11</v>
      </c>
      <c r="R587" s="114">
        <v>12.95</v>
      </c>
      <c r="S587" s="121"/>
      <c r="T587" s="114"/>
      <c r="U587" s="122" t="s">
        <v>41</v>
      </c>
      <c r="V587" s="122" t="s">
        <v>270</v>
      </c>
    </row>
    <row r="588" spans="2:22" s="67" customFormat="1">
      <c r="C588" s="24"/>
      <c r="D588" s="15"/>
      <c r="E588" s="16"/>
      <c r="F588" s="65" t="s">
        <v>147</v>
      </c>
      <c r="G588" s="33"/>
      <c r="H588" s="33"/>
      <c r="I588" s="33"/>
      <c r="J588" s="33"/>
      <c r="K588" s="27">
        <f>SUM(K589:K614)</f>
        <v>26556.82</v>
      </c>
      <c r="L588" s="27"/>
      <c r="M588" s="128"/>
      <c r="N588" s="27">
        <f>SUM(N589:N614)</f>
        <v>32699426.700499997</v>
      </c>
      <c r="O588" s="31">
        <f>SUM(O589:O614)</f>
        <v>1225076.0049000001</v>
      </c>
      <c r="P588" s="31">
        <f>SUM(P589:P614)</f>
        <v>33924502.705399998</v>
      </c>
      <c r="Q588" s="31"/>
      <c r="R588" s="32"/>
      <c r="S588" s="31"/>
      <c r="T588" s="31"/>
      <c r="U588" s="31"/>
      <c r="V588" s="49"/>
    </row>
    <row r="589" spans="2:22" ht="37.5">
      <c r="C589" s="14" t="s">
        <v>306</v>
      </c>
      <c r="D589" s="15">
        <v>1</v>
      </c>
      <c r="E589" s="16">
        <v>1</v>
      </c>
      <c r="F589" s="68" t="s">
        <v>443</v>
      </c>
      <c r="G589" s="16">
        <v>1981</v>
      </c>
      <c r="H589" s="16" t="s">
        <v>37</v>
      </c>
      <c r="I589" s="16" t="s">
        <v>87</v>
      </c>
      <c r="J589" s="16">
        <v>5</v>
      </c>
      <c r="K589" s="21">
        <v>4132.6000000000004</v>
      </c>
      <c r="L589" s="21">
        <v>2167.8000000000002</v>
      </c>
      <c r="M589" s="69" t="s">
        <v>46</v>
      </c>
      <c r="N589" s="21">
        <f>K589*Q589</f>
        <v>635263.272</v>
      </c>
      <c r="O589" s="32">
        <f>K589*R589</f>
        <v>64096.626000000004</v>
      </c>
      <c r="P589" s="32">
        <f t="shared" ref="P589:P614" si="50">N589+O589</f>
        <v>699359.89800000004</v>
      </c>
      <c r="Q589" s="32">
        <v>153.72</v>
      </c>
      <c r="R589" s="32">
        <v>15.51</v>
      </c>
      <c r="S589" s="31"/>
      <c r="T589" s="32"/>
      <c r="U589" s="14" t="s">
        <v>41</v>
      </c>
      <c r="V589" s="14" t="s">
        <v>270</v>
      </c>
    </row>
    <row r="590" spans="2:22" ht="39.75" customHeight="1">
      <c r="C590" s="29"/>
      <c r="D590" s="15">
        <v>2</v>
      </c>
      <c r="E590" s="16"/>
      <c r="F590" s="68"/>
      <c r="G590" s="16"/>
      <c r="H590" s="16"/>
      <c r="I590" s="16"/>
      <c r="J590" s="16"/>
      <c r="K590" s="21"/>
      <c r="L590" s="21">
        <v>2167.8000000000002</v>
      </c>
      <c r="M590" s="35" t="s">
        <v>49</v>
      </c>
      <c r="N590" s="21">
        <f>K589*Q590</f>
        <v>1714078.5020000001</v>
      </c>
      <c r="O590" s="32">
        <f>K589*R590</f>
        <v>67526.684000000008</v>
      </c>
      <c r="P590" s="32">
        <f t="shared" si="50"/>
        <v>1781605.1860000002</v>
      </c>
      <c r="Q590" s="32">
        <v>414.77</v>
      </c>
      <c r="R590" s="32">
        <v>16.34</v>
      </c>
      <c r="S590" s="31"/>
      <c r="T590" s="32"/>
      <c r="U590" s="14" t="s">
        <v>41</v>
      </c>
      <c r="V590" s="14" t="s">
        <v>270</v>
      </c>
    </row>
    <row r="591" spans="2:22" ht="60" customHeight="1">
      <c r="C591" s="29"/>
      <c r="D591" s="15">
        <v>3</v>
      </c>
      <c r="E591" s="16"/>
      <c r="F591" s="68"/>
      <c r="G591" s="16"/>
      <c r="H591" s="16"/>
      <c r="I591" s="16"/>
      <c r="J591" s="16"/>
      <c r="K591" s="21"/>
      <c r="L591" s="21">
        <v>2167.8000000000002</v>
      </c>
      <c r="M591" s="69" t="s">
        <v>88</v>
      </c>
      <c r="N591" s="21">
        <f>K589*Q591</f>
        <v>578481.348</v>
      </c>
      <c r="O591" s="32">
        <f>K589*R591</f>
        <v>60831.87200000001</v>
      </c>
      <c r="P591" s="32">
        <f t="shared" si="50"/>
        <v>639313.22</v>
      </c>
      <c r="Q591" s="32">
        <v>139.97999999999999</v>
      </c>
      <c r="R591" s="32">
        <v>14.72</v>
      </c>
      <c r="S591" s="31"/>
      <c r="T591" s="32"/>
      <c r="U591" s="14" t="s">
        <v>41</v>
      </c>
      <c r="V591" s="14" t="s">
        <v>270</v>
      </c>
    </row>
    <row r="592" spans="2:22" ht="63" customHeight="1">
      <c r="C592" s="29"/>
      <c r="D592" s="15">
        <v>4</v>
      </c>
      <c r="E592" s="16"/>
      <c r="F592" s="68"/>
      <c r="G592" s="16"/>
      <c r="H592" s="16"/>
      <c r="I592" s="16"/>
      <c r="J592" s="16"/>
      <c r="K592" s="21"/>
      <c r="L592" s="21">
        <v>2167.8000000000002</v>
      </c>
      <c r="M592" s="69" t="s">
        <v>39</v>
      </c>
      <c r="N592" s="21">
        <f>K589*Q592</f>
        <v>229979.19</v>
      </c>
      <c r="O592" s="32">
        <f>K589*R592</f>
        <v>53393.192000000003</v>
      </c>
      <c r="P592" s="32">
        <f t="shared" si="50"/>
        <v>283372.38199999998</v>
      </c>
      <c r="Q592" s="32">
        <v>55.65</v>
      </c>
      <c r="R592" s="32">
        <v>12.92</v>
      </c>
      <c r="S592" s="31"/>
      <c r="T592" s="32"/>
      <c r="U592" s="14" t="s">
        <v>41</v>
      </c>
      <c r="V592" s="14" t="s">
        <v>270</v>
      </c>
    </row>
    <row r="593" spans="3:23" ht="37.5">
      <c r="C593" s="29"/>
      <c r="D593" s="15">
        <v>5</v>
      </c>
      <c r="E593" s="16"/>
      <c r="F593" s="68"/>
      <c r="G593" s="16"/>
      <c r="H593" s="16"/>
      <c r="I593" s="16"/>
      <c r="J593" s="16"/>
      <c r="K593" s="21"/>
      <c r="L593" s="21">
        <v>2167.8000000000002</v>
      </c>
      <c r="M593" s="69" t="s">
        <v>444</v>
      </c>
      <c r="N593" s="21">
        <f>K589*Q593</f>
        <v>143070.61199999999</v>
      </c>
      <c r="O593" s="32">
        <f>K589*R593</f>
        <v>47111.640000000007</v>
      </c>
      <c r="P593" s="32">
        <f t="shared" si="50"/>
        <v>190182.25200000001</v>
      </c>
      <c r="Q593" s="32">
        <v>34.619999999999997</v>
      </c>
      <c r="R593" s="32">
        <v>11.4</v>
      </c>
      <c r="S593" s="31"/>
      <c r="T593" s="32"/>
      <c r="U593" s="14" t="s">
        <v>41</v>
      </c>
      <c r="V593" s="14" t="s">
        <v>270</v>
      </c>
    </row>
    <row r="594" spans="3:23" ht="29.25" customHeight="1">
      <c r="C594" s="29"/>
      <c r="D594" s="15">
        <v>6</v>
      </c>
      <c r="E594" s="16"/>
      <c r="F594" s="68"/>
      <c r="G594" s="16"/>
      <c r="H594" s="16"/>
      <c r="I594" s="16"/>
      <c r="J594" s="16"/>
      <c r="K594" s="21"/>
      <c r="L594" s="21">
        <v>2167.8000000000002</v>
      </c>
      <c r="M594" s="69" t="s">
        <v>234</v>
      </c>
      <c r="N594" s="21">
        <f>K589*Q594</f>
        <v>4358694.5460000001</v>
      </c>
      <c r="O594" s="32">
        <f>K589*R594</f>
        <v>93272.782000000007</v>
      </c>
      <c r="P594" s="32">
        <f t="shared" si="50"/>
        <v>4451967.3279999997</v>
      </c>
      <c r="Q594" s="32">
        <v>1054.71</v>
      </c>
      <c r="R594" s="32">
        <v>22.57</v>
      </c>
      <c r="S594" s="31"/>
      <c r="T594" s="32"/>
      <c r="U594" s="14" t="s">
        <v>41</v>
      </c>
      <c r="V594" s="14" t="s">
        <v>270</v>
      </c>
    </row>
    <row r="595" spans="3:23" ht="29.25" customHeight="1">
      <c r="C595" s="29"/>
      <c r="D595" s="15">
        <v>7</v>
      </c>
      <c r="E595" s="16"/>
      <c r="F595" s="68"/>
      <c r="G595" s="16"/>
      <c r="H595" s="16"/>
      <c r="I595" s="16"/>
      <c r="J595" s="16"/>
      <c r="K595" s="21"/>
      <c r="L595" s="21">
        <v>2167.8000000000002</v>
      </c>
      <c r="M595" s="69" t="s">
        <v>108</v>
      </c>
      <c r="N595" s="21">
        <f>K589*Q595</f>
        <v>2264995.4080000003</v>
      </c>
      <c r="O595" s="32">
        <f>K589*R595</f>
        <v>48475.398000000008</v>
      </c>
      <c r="P595" s="32">
        <f t="shared" si="50"/>
        <v>2313470.8060000003</v>
      </c>
      <c r="Q595" s="32">
        <v>548.08000000000004</v>
      </c>
      <c r="R595" s="32">
        <v>11.73</v>
      </c>
      <c r="S595" s="31"/>
      <c r="T595" s="32"/>
      <c r="U595" s="14" t="s">
        <v>41</v>
      </c>
      <c r="V595" s="14" t="s">
        <v>270</v>
      </c>
    </row>
    <row r="596" spans="3:23" ht="37.5">
      <c r="C596" s="14" t="s">
        <v>289</v>
      </c>
      <c r="D596" s="15">
        <v>8</v>
      </c>
      <c r="E596" s="16">
        <v>2</v>
      </c>
      <c r="F596" s="68" t="s">
        <v>445</v>
      </c>
      <c r="G596" s="16">
        <v>1987</v>
      </c>
      <c r="H596" s="16" t="s">
        <v>37</v>
      </c>
      <c r="I596" s="16" t="s">
        <v>38</v>
      </c>
      <c r="J596" s="16">
        <v>2</v>
      </c>
      <c r="K596" s="21">
        <v>698</v>
      </c>
      <c r="L596" s="21">
        <v>325.60000000000002</v>
      </c>
      <c r="M596" s="69" t="s">
        <v>46</v>
      </c>
      <c r="N596" s="341">
        <f>K596*Q596</f>
        <v>176077.47999999998</v>
      </c>
      <c r="O596" s="342">
        <f>K596*R596</f>
        <v>12249.9</v>
      </c>
      <c r="P596" s="342">
        <f t="shared" si="50"/>
        <v>188327.37999999998</v>
      </c>
      <c r="Q596" s="342">
        <v>252.26</v>
      </c>
      <c r="R596" s="342">
        <v>17.55</v>
      </c>
      <c r="S596" s="31"/>
      <c r="T596" s="32"/>
      <c r="U596" s="14" t="s">
        <v>41</v>
      </c>
      <c r="V596" s="14" t="s">
        <v>270</v>
      </c>
    </row>
    <row r="597" spans="3:23" ht="54.75" customHeight="1">
      <c r="C597" s="14" t="s">
        <v>306</v>
      </c>
      <c r="D597" s="15">
        <v>9</v>
      </c>
      <c r="E597" s="16">
        <v>3</v>
      </c>
      <c r="F597" s="68" t="s">
        <v>446</v>
      </c>
      <c r="G597" s="16">
        <v>1972</v>
      </c>
      <c r="H597" s="16" t="s">
        <v>37</v>
      </c>
      <c r="I597" s="16" t="s">
        <v>447</v>
      </c>
      <c r="J597" s="16">
        <v>4</v>
      </c>
      <c r="K597" s="21">
        <v>4076.42</v>
      </c>
      <c r="L597" s="21">
        <v>1194.9000000000001</v>
      </c>
      <c r="M597" s="69" t="s">
        <v>49</v>
      </c>
      <c r="N597" s="21">
        <f>K597*Q597</f>
        <v>1664116.9366000001</v>
      </c>
      <c r="O597" s="32">
        <f>K597*R597</f>
        <v>65997.23980000001</v>
      </c>
      <c r="P597" s="32">
        <f t="shared" si="50"/>
        <v>1730114.1764000002</v>
      </c>
      <c r="Q597" s="32">
        <v>408.23</v>
      </c>
      <c r="R597" s="32">
        <v>16.190000000000001</v>
      </c>
      <c r="S597" s="31"/>
      <c r="T597" s="32"/>
      <c r="U597" s="14" t="s">
        <v>41</v>
      </c>
      <c r="V597" s="14" t="s">
        <v>270</v>
      </c>
    </row>
    <row r="598" spans="3:23" ht="29.25" customHeight="1">
      <c r="C598" s="14"/>
      <c r="D598" s="15">
        <v>10</v>
      </c>
      <c r="E598" s="16"/>
      <c r="F598" s="68"/>
      <c r="G598" s="16"/>
      <c r="H598" s="16"/>
      <c r="I598" s="16"/>
      <c r="J598" s="16"/>
      <c r="K598" s="21"/>
      <c r="L598" s="21"/>
      <c r="M598" s="69" t="s">
        <v>234</v>
      </c>
      <c r="N598" s="21">
        <f>K597*Q598</f>
        <v>4233688.2835999997</v>
      </c>
      <c r="O598" s="32">
        <f>K597*R598</f>
        <v>90578.0524</v>
      </c>
      <c r="P598" s="32">
        <f t="shared" si="50"/>
        <v>4324266.3360000001</v>
      </c>
      <c r="Q598" s="32">
        <v>1038.58</v>
      </c>
      <c r="R598" s="32">
        <v>22.22</v>
      </c>
      <c r="S598" s="31"/>
      <c r="T598" s="32"/>
      <c r="U598" s="14" t="s">
        <v>41</v>
      </c>
      <c r="V598" s="14" t="s">
        <v>270</v>
      </c>
    </row>
    <row r="599" spans="3:23" ht="44.25" customHeight="1">
      <c r="C599" s="14" t="s">
        <v>287</v>
      </c>
      <c r="D599" s="15">
        <v>11</v>
      </c>
      <c r="E599" s="129">
        <v>4</v>
      </c>
      <c r="F599" s="130" t="s">
        <v>448</v>
      </c>
      <c r="G599" s="129">
        <v>1966</v>
      </c>
      <c r="H599" s="129" t="s">
        <v>37</v>
      </c>
      <c r="I599" s="129" t="s">
        <v>447</v>
      </c>
      <c r="J599" s="129">
        <v>3</v>
      </c>
      <c r="K599" s="131">
        <v>1877.96</v>
      </c>
      <c r="L599" s="131">
        <v>607.4</v>
      </c>
      <c r="M599" s="35" t="s">
        <v>49</v>
      </c>
      <c r="N599" s="132">
        <f>K599*Q599</f>
        <v>766639.61080000002</v>
      </c>
      <c r="O599" s="132">
        <f>K599*R599</f>
        <v>30404.172400000003</v>
      </c>
      <c r="P599" s="132">
        <f t="shared" si="50"/>
        <v>797043.78320000006</v>
      </c>
      <c r="Q599" s="132">
        <v>408.23</v>
      </c>
      <c r="R599" s="94">
        <v>16.190000000000001</v>
      </c>
      <c r="S599" s="14">
        <v>2018</v>
      </c>
      <c r="T599" s="14">
        <v>2019</v>
      </c>
      <c r="U599" s="14" t="s">
        <v>41</v>
      </c>
      <c r="V599" s="14" t="s">
        <v>270</v>
      </c>
      <c r="W599" s="1" t="s">
        <v>449</v>
      </c>
    </row>
    <row r="600" spans="3:23" ht="48" customHeight="1">
      <c r="C600" s="29"/>
      <c r="D600" s="15">
        <v>12</v>
      </c>
      <c r="E600" s="129"/>
      <c r="F600" s="130"/>
      <c r="G600" s="129"/>
      <c r="H600" s="129"/>
      <c r="I600" s="129"/>
      <c r="J600" s="129"/>
      <c r="K600" s="131"/>
      <c r="L600" s="131">
        <v>607.4</v>
      </c>
      <c r="M600" s="35" t="s">
        <v>450</v>
      </c>
      <c r="N600" s="132">
        <f>K599*Q600</f>
        <v>258839.22680000003</v>
      </c>
      <c r="O600" s="132">
        <f>K599*R600</f>
        <v>27549.673200000001</v>
      </c>
      <c r="P600" s="132">
        <f t="shared" si="50"/>
        <v>286388.90000000002</v>
      </c>
      <c r="Q600" s="132">
        <v>137.83000000000001</v>
      </c>
      <c r="R600" s="94">
        <v>14.67</v>
      </c>
      <c r="S600" s="14">
        <v>2018</v>
      </c>
      <c r="T600" s="14">
        <v>2019</v>
      </c>
      <c r="U600" s="14" t="s">
        <v>41</v>
      </c>
      <c r="V600" s="14" t="s">
        <v>270</v>
      </c>
    </row>
    <row r="601" spans="3:23" ht="61.5" customHeight="1">
      <c r="C601" s="29"/>
      <c r="D601" s="15">
        <v>13</v>
      </c>
      <c r="E601" s="129"/>
      <c r="F601" s="130"/>
      <c r="G601" s="129"/>
      <c r="H601" s="129"/>
      <c r="I601" s="129"/>
      <c r="J601" s="129"/>
      <c r="K601" s="131"/>
      <c r="L601" s="131">
        <v>607.4</v>
      </c>
      <c r="M601" s="35" t="s">
        <v>39</v>
      </c>
      <c r="N601" s="132">
        <f>K599*Q601</f>
        <v>102893.4284</v>
      </c>
      <c r="O601" s="132">
        <f>K599*R601</f>
        <v>24225.684000000001</v>
      </c>
      <c r="P601" s="132">
        <f t="shared" si="50"/>
        <v>127119.11240000001</v>
      </c>
      <c r="Q601" s="132">
        <v>54.79</v>
      </c>
      <c r="R601" s="94">
        <v>12.9</v>
      </c>
      <c r="S601" s="14">
        <v>2018</v>
      </c>
      <c r="T601" s="14">
        <v>2019</v>
      </c>
      <c r="U601" s="14" t="s">
        <v>41</v>
      </c>
      <c r="V601" s="14" t="s">
        <v>270</v>
      </c>
    </row>
    <row r="602" spans="3:23" ht="37.5">
      <c r="C602" s="29"/>
      <c r="D602" s="15">
        <v>14</v>
      </c>
      <c r="E602" s="129"/>
      <c r="F602" s="130"/>
      <c r="G602" s="129"/>
      <c r="H602" s="129"/>
      <c r="I602" s="129"/>
      <c r="J602" s="129"/>
      <c r="K602" s="131"/>
      <c r="L602" s="131">
        <v>607.4</v>
      </c>
      <c r="M602" s="35" t="s">
        <v>102</v>
      </c>
      <c r="N602" s="132">
        <f>K599*Q602</f>
        <v>64000.876799999998</v>
      </c>
      <c r="O602" s="132">
        <f>K599*R602</f>
        <v>21371.184800000003</v>
      </c>
      <c r="P602" s="132">
        <f t="shared" si="50"/>
        <v>85372.061600000001</v>
      </c>
      <c r="Q602" s="132">
        <v>34.08</v>
      </c>
      <c r="R602" s="94">
        <v>11.38</v>
      </c>
      <c r="S602" s="14">
        <v>2018</v>
      </c>
      <c r="T602" s="14">
        <v>2019</v>
      </c>
      <c r="U602" s="14" t="s">
        <v>41</v>
      </c>
      <c r="V602" s="14" t="s">
        <v>270</v>
      </c>
    </row>
    <row r="603" spans="3:23" ht="37.5">
      <c r="C603" s="14" t="s">
        <v>289</v>
      </c>
      <c r="D603" s="15">
        <v>15</v>
      </c>
      <c r="E603" s="16">
        <v>5</v>
      </c>
      <c r="F603" s="68" t="s">
        <v>451</v>
      </c>
      <c r="G603" s="16">
        <v>1958</v>
      </c>
      <c r="H603" s="16" t="s">
        <v>37</v>
      </c>
      <c r="I603" s="16" t="s">
        <v>67</v>
      </c>
      <c r="J603" s="16">
        <v>2</v>
      </c>
      <c r="K603" s="21">
        <v>924.7</v>
      </c>
      <c r="L603" s="21">
        <v>544.20000000000005</v>
      </c>
      <c r="M603" s="69" t="s">
        <v>49</v>
      </c>
      <c r="N603" s="21">
        <f>K603*Q603</f>
        <v>411759.66300000006</v>
      </c>
      <c r="O603" s="32">
        <f>K603*R603</f>
        <v>16875.775000000001</v>
      </c>
      <c r="P603" s="32">
        <f t="shared" si="50"/>
        <v>428635.43800000008</v>
      </c>
      <c r="Q603" s="32">
        <v>445.29</v>
      </c>
      <c r="R603" s="32">
        <v>18.25</v>
      </c>
      <c r="S603" s="31"/>
      <c r="T603" s="32"/>
      <c r="U603" s="14" t="s">
        <v>41</v>
      </c>
      <c r="V603" s="14" t="s">
        <v>270</v>
      </c>
    </row>
    <row r="604" spans="3:23" ht="56.25">
      <c r="C604" s="14"/>
      <c r="D604" s="15">
        <v>16</v>
      </c>
      <c r="E604" s="16"/>
      <c r="F604" s="68"/>
      <c r="G604" s="16"/>
      <c r="H604" s="16"/>
      <c r="I604" s="16"/>
      <c r="J604" s="16"/>
      <c r="K604" s="21"/>
      <c r="L604" s="21"/>
      <c r="M604" s="69" t="s">
        <v>39</v>
      </c>
      <c r="N604" s="21">
        <f>K603*Q604</f>
        <v>51875.670000000006</v>
      </c>
      <c r="O604" s="32">
        <f>K603*R604</f>
        <v>13213.963</v>
      </c>
      <c r="P604" s="32">
        <f t="shared" si="50"/>
        <v>65089.633000000002</v>
      </c>
      <c r="Q604" s="32">
        <v>56.1</v>
      </c>
      <c r="R604" s="32">
        <v>14.29</v>
      </c>
      <c r="S604" s="31"/>
      <c r="T604" s="32"/>
      <c r="U604" s="14" t="s">
        <v>41</v>
      </c>
      <c r="V604" s="14" t="s">
        <v>270</v>
      </c>
    </row>
    <row r="605" spans="3:23">
      <c r="C605" s="14"/>
      <c r="D605" s="15">
        <v>17</v>
      </c>
      <c r="E605" s="16"/>
      <c r="F605" s="68"/>
      <c r="G605" s="16"/>
      <c r="H605" s="16"/>
      <c r="I605" s="16"/>
      <c r="J605" s="16"/>
      <c r="K605" s="21"/>
      <c r="L605" s="21"/>
      <c r="M605" s="69" t="s">
        <v>234</v>
      </c>
      <c r="N605" s="21">
        <f>K603*Q605</f>
        <v>1387050</v>
      </c>
      <c r="O605" s="32">
        <f>K603*R605</f>
        <v>37191.434000000001</v>
      </c>
      <c r="P605" s="32">
        <f t="shared" si="50"/>
        <v>1424241.4339999999</v>
      </c>
      <c r="Q605" s="32">
        <v>1500</v>
      </c>
      <c r="R605" s="32">
        <v>40.22</v>
      </c>
      <c r="S605" s="31"/>
      <c r="T605" s="32"/>
      <c r="U605" s="14" t="s">
        <v>41</v>
      </c>
      <c r="V605" s="14" t="s">
        <v>270</v>
      </c>
    </row>
    <row r="606" spans="3:23" ht="37.5">
      <c r="C606" s="14" t="s">
        <v>306</v>
      </c>
      <c r="D606" s="15">
        <v>18</v>
      </c>
      <c r="E606" s="16">
        <v>6</v>
      </c>
      <c r="F606" s="68" t="s">
        <v>452</v>
      </c>
      <c r="G606" s="16">
        <v>1970</v>
      </c>
      <c r="H606" s="16" t="s">
        <v>37</v>
      </c>
      <c r="I606" s="16" t="s">
        <v>38</v>
      </c>
      <c r="J606" s="16">
        <v>5</v>
      </c>
      <c r="K606" s="21">
        <v>7021.53</v>
      </c>
      <c r="L606" s="21">
        <v>3872.33</v>
      </c>
      <c r="M606" s="69" t="s">
        <v>49</v>
      </c>
      <c r="N606" s="21">
        <f>K606*Q606</f>
        <v>2991171.78</v>
      </c>
      <c r="O606" s="32">
        <f>K606*R606</f>
        <v>116416.96739999998</v>
      </c>
      <c r="P606" s="32">
        <f t="shared" si="50"/>
        <v>3107588.7473999998</v>
      </c>
      <c r="Q606" s="32">
        <v>426</v>
      </c>
      <c r="R606" s="32">
        <v>16.579999999999998</v>
      </c>
      <c r="S606" s="31"/>
      <c r="T606" s="32"/>
      <c r="U606" s="14" t="s">
        <v>41</v>
      </c>
      <c r="V606" s="14" t="s">
        <v>270</v>
      </c>
    </row>
    <row r="607" spans="3:23">
      <c r="C607" s="14"/>
      <c r="D607" s="15">
        <v>19</v>
      </c>
      <c r="E607" s="16"/>
      <c r="F607" s="68"/>
      <c r="G607" s="16"/>
      <c r="H607" s="16"/>
      <c r="I607" s="16"/>
      <c r="J607" s="16"/>
      <c r="K607" s="21"/>
      <c r="L607" s="21"/>
      <c r="M607" s="69" t="s">
        <v>234</v>
      </c>
      <c r="N607" s="21">
        <f>K606*Q607</f>
        <v>7598699.7659999998</v>
      </c>
      <c r="O607" s="32">
        <f>K606*R607</f>
        <v>162618.6348</v>
      </c>
      <c r="P607" s="32">
        <f t="shared" si="50"/>
        <v>7761318.4007999999</v>
      </c>
      <c r="Q607" s="32">
        <v>1082.2</v>
      </c>
      <c r="R607" s="32">
        <v>23.16</v>
      </c>
      <c r="S607" s="31"/>
      <c r="T607" s="32"/>
      <c r="U607" s="14" t="s">
        <v>41</v>
      </c>
      <c r="V607" s="14" t="s">
        <v>270</v>
      </c>
    </row>
    <row r="608" spans="3:23" ht="37.5">
      <c r="C608" s="14" t="s">
        <v>285</v>
      </c>
      <c r="D608" s="15">
        <v>20</v>
      </c>
      <c r="E608" s="16">
        <v>7</v>
      </c>
      <c r="F608" s="68" t="s">
        <v>453</v>
      </c>
      <c r="G608" s="16">
        <v>1983</v>
      </c>
      <c r="H608" s="16" t="s">
        <v>37</v>
      </c>
      <c r="I608" s="16" t="s">
        <v>38</v>
      </c>
      <c r="J608" s="16">
        <v>2</v>
      </c>
      <c r="K608" s="21">
        <v>687.2</v>
      </c>
      <c r="L608" s="21">
        <v>374.9</v>
      </c>
      <c r="M608" s="69" t="s">
        <v>46</v>
      </c>
      <c r="N608" s="21">
        <f>K608*Q608</f>
        <v>117511.20000000001</v>
      </c>
      <c r="O608" s="32">
        <f>K608*R608</f>
        <v>10864.632000000001</v>
      </c>
      <c r="P608" s="32">
        <f t="shared" si="50"/>
        <v>128375.83200000001</v>
      </c>
      <c r="Q608" s="32">
        <v>171</v>
      </c>
      <c r="R608" s="32">
        <v>15.81</v>
      </c>
      <c r="S608" s="31"/>
      <c r="T608" s="32"/>
      <c r="U608" s="14" t="s">
        <v>41</v>
      </c>
      <c r="V608" s="14" t="s">
        <v>270</v>
      </c>
    </row>
    <row r="609" spans="2:22" ht="75.75" customHeight="1">
      <c r="C609" s="14" t="s">
        <v>285</v>
      </c>
      <c r="D609" s="15">
        <v>21</v>
      </c>
      <c r="E609" s="16">
        <v>8</v>
      </c>
      <c r="F609" s="68" t="s">
        <v>454</v>
      </c>
      <c r="G609" s="16">
        <v>1958</v>
      </c>
      <c r="H609" s="16" t="s">
        <v>37</v>
      </c>
      <c r="I609" s="16" t="s">
        <v>60</v>
      </c>
      <c r="J609" s="16">
        <v>2</v>
      </c>
      <c r="K609" s="21">
        <v>813.57</v>
      </c>
      <c r="L609" s="21">
        <v>439.27</v>
      </c>
      <c r="M609" s="69" t="s">
        <v>46</v>
      </c>
      <c r="N609" s="21">
        <f>K609*Q609</f>
        <v>139120.47</v>
      </c>
      <c r="O609" s="32">
        <f>K609*R609</f>
        <v>12870.6774</v>
      </c>
      <c r="P609" s="32">
        <f t="shared" si="50"/>
        <v>151991.14740000002</v>
      </c>
      <c r="Q609" s="32">
        <v>171</v>
      </c>
      <c r="R609" s="32">
        <v>15.82</v>
      </c>
      <c r="S609" s="31"/>
      <c r="T609" s="32"/>
      <c r="U609" s="14" t="s">
        <v>41</v>
      </c>
      <c r="V609" s="14" t="s">
        <v>270</v>
      </c>
    </row>
    <row r="610" spans="2:22" ht="37.5">
      <c r="C610" s="14"/>
      <c r="D610" s="15">
        <v>22</v>
      </c>
      <c r="E610" s="16"/>
      <c r="F610" s="68"/>
      <c r="G610" s="16"/>
      <c r="H610" s="16"/>
      <c r="I610" s="16"/>
      <c r="J610" s="16"/>
      <c r="K610" s="21"/>
      <c r="L610" s="21"/>
      <c r="M610" s="69" t="s">
        <v>49</v>
      </c>
      <c r="N610" s="21">
        <f>K609*Q610</f>
        <v>362274.58530000004</v>
      </c>
      <c r="O610" s="32">
        <f>K609*R610</f>
        <v>14847.6525</v>
      </c>
      <c r="P610" s="32">
        <f t="shared" si="50"/>
        <v>377122.23780000006</v>
      </c>
      <c r="Q610" s="32">
        <v>445.29</v>
      </c>
      <c r="R610" s="32">
        <v>18.25</v>
      </c>
      <c r="S610" s="31"/>
      <c r="T610" s="32"/>
      <c r="U610" s="14" t="s">
        <v>41</v>
      </c>
      <c r="V610" s="14" t="s">
        <v>270</v>
      </c>
    </row>
    <row r="611" spans="2:22">
      <c r="C611" s="14"/>
      <c r="D611" s="15">
        <v>23</v>
      </c>
      <c r="E611" s="16"/>
      <c r="F611" s="68"/>
      <c r="G611" s="16"/>
      <c r="H611" s="16"/>
      <c r="I611" s="16"/>
      <c r="J611" s="16"/>
      <c r="K611" s="21"/>
      <c r="L611" s="21"/>
      <c r="M611" s="69" t="s">
        <v>234</v>
      </c>
      <c r="N611" s="21">
        <f>K609*Q611</f>
        <v>1220355</v>
      </c>
      <c r="O611" s="32">
        <f>K609*R611</f>
        <v>32526.528599999998</v>
      </c>
      <c r="P611" s="32">
        <f t="shared" si="50"/>
        <v>1252881.5286000001</v>
      </c>
      <c r="Q611" s="32">
        <v>1500</v>
      </c>
      <c r="R611" s="32">
        <v>39.979999999999997</v>
      </c>
      <c r="S611" s="31"/>
      <c r="T611" s="32"/>
      <c r="U611" s="14" t="s">
        <v>41</v>
      </c>
      <c r="V611" s="14" t="s">
        <v>270</v>
      </c>
    </row>
    <row r="612" spans="2:22" ht="82.5" customHeight="1">
      <c r="C612" s="14" t="s">
        <v>269</v>
      </c>
      <c r="D612" s="15">
        <v>24</v>
      </c>
      <c r="E612" s="16">
        <v>9</v>
      </c>
      <c r="F612" s="68" t="s">
        <v>455</v>
      </c>
      <c r="G612" s="16">
        <v>1958</v>
      </c>
      <c r="H612" s="16" t="s">
        <v>37</v>
      </c>
      <c r="I612" s="16" t="s">
        <v>60</v>
      </c>
      <c r="J612" s="16">
        <v>2</v>
      </c>
      <c r="K612" s="21">
        <v>779.06</v>
      </c>
      <c r="L612" s="21">
        <v>412.76</v>
      </c>
      <c r="M612" s="69" t="s">
        <v>49</v>
      </c>
      <c r="N612" s="341">
        <f>K612*Q612</f>
        <v>331926.30359999998</v>
      </c>
      <c r="O612" s="32">
        <f>K612*R612</f>
        <v>14217.844999999999</v>
      </c>
      <c r="P612" s="342">
        <f t="shared" si="50"/>
        <v>346144.14859999996</v>
      </c>
      <c r="Q612" s="342">
        <v>426.06</v>
      </c>
      <c r="R612" s="32">
        <v>18.25</v>
      </c>
      <c r="S612" s="31"/>
      <c r="T612" s="32"/>
      <c r="U612" s="14" t="s">
        <v>41</v>
      </c>
      <c r="V612" s="14" t="s">
        <v>270</v>
      </c>
    </row>
    <row r="613" spans="2:22" ht="37.5">
      <c r="C613" s="14" t="s">
        <v>280</v>
      </c>
      <c r="D613" s="15">
        <v>25</v>
      </c>
      <c r="E613" s="16">
        <v>10</v>
      </c>
      <c r="F613" s="68" t="s">
        <v>456</v>
      </c>
      <c r="G613" s="16">
        <v>1973</v>
      </c>
      <c r="H613" s="16" t="s">
        <v>37</v>
      </c>
      <c r="I613" s="16" t="s">
        <v>38</v>
      </c>
      <c r="J613" s="16">
        <v>4</v>
      </c>
      <c r="K613" s="21">
        <v>2898.48</v>
      </c>
      <c r="L613" s="21">
        <v>1445.7</v>
      </c>
      <c r="M613" s="69" t="s">
        <v>46</v>
      </c>
      <c r="N613" s="21">
        <f>K613*Q613</f>
        <v>468742.18560000003</v>
      </c>
      <c r="O613" s="32">
        <f>K613*R613</f>
        <v>45129.333599999998</v>
      </c>
      <c r="P613" s="32">
        <f t="shared" si="50"/>
        <v>513871.51920000004</v>
      </c>
      <c r="Q613" s="32">
        <v>161.72</v>
      </c>
      <c r="R613" s="32">
        <v>15.57</v>
      </c>
      <c r="S613" s="31"/>
      <c r="T613" s="32"/>
      <c r="U613" s="14" t="s">
        <v>41</v>
      </c>
      <c r="V613" s="14" t="s">
        <v>270</v>
      </c>
    </row>
    <row r="614" spans="2:22" ht="37.5">
      <c r="C614" s="14" t="s">
        <v>280</v>
      </c>
      <c r="D614" s="15">
        <v>26</v>
      </c>
      <c r="E614" s="16">
        <v>11</v>
      </c>
      <c r="F614" s="68" t="s">
        <v>457</v>
      </c>
      <c r="G614" s="16">
        <v>1965</v>
      </c>
      <c r="H614" s="16" t="s">
        <v>37</v>
      </c>
      <c r="I614" s="16" t="s">
        <v>38</v>
      </c>
      <c r="J614" s="16">
        <v>4</v>
      </c>
      <c r="K614" s="21">
        <v>2647.3</v>
      </c>
      <c r="L614" s="21">
        <v>1621.7</v>
      </c>
      <c r="M614" s="69" t="s">
        <v>46</v>
      </c>
      <c r="N614" s="21">
        <f>K614*Q614</f>
        <v>428121.35600000003</v>
      </c>
      <c r="O614" s="32">
        <f>K614*R614</f>
        <v>41218.461000000003</v>
      </c>
      <c r="P614" s="32">
        <f t="shared" si="50"/>
        <v>469339.81700000004</v>
      </c>
      <c r="Q614" s="32">
        <v>161.72</v>
      </c>
      <c r="R614" s="32">
        <v>15.57</v>
      </c>
      <c r="S614" s="31"/>
      <c r="T614" s="32"/>
      <c r="U614" s="14" t="s">
        <v>41</v>
      </c>
      <c r="V614" s="14" t="s">
        <v>270</v>
      </c>
    </row>
    <row r="615" spans="2:22" s="67" customFormat="1">
      <c r="C615" s="24"/>
      <c r="D615" s="15"/>
      <c r="E615" s="16"/>
      <c r="F615" s="65" t="s">
        <v>166</v>
      </c>
      <c r="G615" s="33"/>
      <c r="H615" s="33"/>
      <c r="I615" s="33"/>
      <c r="J615" s="33"/>
      <c r="K615" s="27">
        <f>SUM(K616:K620)</f>
        <v>8691.630000000001</v>
      </c>
      <c r="L615" s="27"/>
      <c r="M615" s="28"/>
      <c r="N615" s="27">
        <f>SUM(N616:N620)</f>
        <v>2273587.227</v>
      </c>
      <c r="O615" s="31">
        <f>SUM(O616:O620)</f>
        <v>152172.0336</v>
      </c>
      <c r="P615" s="31">
        <f>SUM(P616:P620)</f>
        <v>2425759.2606000002</v>
      </c>
      <c r="Q615" s="31"/>
      <c r="R615" s="32"/>
      <c r="S615" s="31"/>
      <c r="T615" s="31"/>
      <c r="U615" s="31"/>
      <c r="V615" s="49"/>
    </row>
    <row r="616" spans="2:22" ht="37.5">
      <c r="C616" s="14" t="s">
        <v>306</v>
      </c>
      <c r="D616" s="16">
        <v>1</v>
      </c>
      <c r="E616" s="16">
        <v>1</v>
      </c>
      <c r="F616" s="68" t="s">
        <v>458</v>
      </c>
      <c r="G616" s="16">
        <v>1990</v>
      </c>
      <c r="H616" s="16" t="s">
        <v>37</v>
      </c>
      <c r="I616" s="16" t="s">
        <v>38</v>
      </c>
      <c r="J616" s="16">
        <v>3</v>
      </c>
      <c r="K616" s="21">
        <v>2475</v>
      </c>
      <c r="L616" s="21">
        <v>1286.4000000000001</v>
      </c>
      <c r="M616" s="69" t="s">
        <v>46</v>
      </c>
      <c r="N616" s="21">
        <f>K616*Q616</f>
        <v>400257</v>
      </c>
      <c r="O616" s="32">
        <f>K616*R616</f>
        <v>38535.75</v>
      </c>
      <c r="P616" s="32">
        <f>N616+O616</f>
        <v>438792.75</v>
      </c>
      <c r="Q616" s="32">
        <v>161.72</v>
      </c>
      <c r="R616" s="32">
        <v>15.57</v>
      </c>
      <c r="S616" s="31"/>
      <c r="T616" s="32"/>
      <c r="U616" s="14" t="s">
        <v>41</v>
      </c>
      <c r="V616" s="14" t="s">
        <v>270</v>
      </c>
    </row>
    <row r="617" spans="2:22" ht="37.5">
      <c r="C617" s="14" t="s">
        <v>306</v>
      </c>
      <c r="D617" s="16">
        <v>2</v>
      </c>
      <c r="E617" s="16">
        <v>2</v>
      </c>
      <c r="F617" s="68" t="s">
        <v>459</v>
      </c>
      <c r="G617" s="16">
        <v>1976</v>
      </c>
      <c r="H617" s="16" t="s">
        <v>37</v>
      </c>
      <c r="I617" s="16" t="s">
        <v>38</v>
      </c>
      <c r="J617" s="16">
        <v>4</v>
      </c>
      <c r="K617" s="21">
        <v>3855.6</v>
      </c>
      <c r="L617" s="21">
        <v>2221.8000000000002</v>
      </c>
      <c r="M617" s="69" t="s">
        <v>46</v>
      </c>
      <c r="N617" s="21">
        <f>K617*Q617</f>
        <v>623527.63199999998</v>
      </c>
      <c r="O617" s="32">
        <f>K617*R617</f>
        <v>60031.692000000003</v>
      </c>
      <c r="P617" s="32">
        <f>N617+O617</f>
        <v>683559.32400000002</v>
      </c>
      <c r="Q617" s="32">
        <v>161.72</v>
      </c>
      <c r="R617" s="32">
        <v>15.57</v>
      </c>
      <c r="S617" s="31"/>
      <c r="T617" s="32"/>
      <c r="U617" s="14" t="s">
        <v>41</v>
      </c>
      <c r="V617" s="14" t="s">
        <v>270</v>
      </c>
    </row>
    <row r="618" spans="2:22" s="78" customFormat="1" ht="54.75" customHeight="1">
      <c r="C618" s="79" t="s">
        <v>323</v>
      </c>
      <c r="D618" s="16">
        <v>3</v>
      </c>
      <c r="E618" s="80">
        <v>3</v>
      </c>
      <c r="F618" s="133" t="s">
        <v>167</v>
      </c>
      <c r="G618" s="80">
        <v>1970</v>
      </c>
      <c r="H618" s="80" t="s">
        <v>37</v>
      </c>
      <c r="I618" s="80" t="s">
        <v>67</v>
      </c>
      <c r="J618" s="80">
        <v>2</v>
      </c>
      <c r="K618" s="82">
        <v>558</v>
      </c>
      <c r="L618" s="82">
        <v>327.39999999999998</v>
      </c>
      <c r="M618" s="83" t="s">
        <v>460</v>
      </c>
      <c r="N618" s="345">
        <f>K618*Q618</f>
        <v>100752.48</v>
      </c>
      <c r="O618" s="346">
        <f>K618*R618</f>
        <v>2165.04</v>
      </c>
      <c r="P618" s="346">
        <f>N618+O618</f>
        <v>102917.51999999999</v>
      </c>
      <c r="Q618" s="346">
        <v>180.56</v>
      </c>
      <c r="R618" s="346">
        <v>3.88</v>
      </c>
      <c r="S618" s="134"/>
      <c r="T618" s="84"/>
      <c r="U618" s="79" t="s">
        <v>41</v>
      </c>
      <c r="V618" s="79" t="s">
        <v>270</v>
      </c>
    </row>
    <row r="619" spans="2:22" s="78" customFormat="1" ht="37.5">
      <c r="B619" s="135" t="s">
        <v>461</v>
      </c>
      <c r="C619" s="79" t="s">
        <v>323</v>
      </c>
      <c r="D619" s="16">
        <v>4</v>
      </c>
      <c r="E619" s="80">
        <v>4</v>
      </c>
      <c r="F619" s="133" t="s">
        <v>168</v>
      </c>
      <c r="G619" s="80">
        <v>1968</v>
      </c>
      <c r="H619" s="80" t="s">
        <v>37</v>
      </c>
      <c r="I619" s="80" t="s">
        <v>67</v>
      </c>
      <c r="J619" s="80">
        <v>2</v>
      </c>
      <c r="K619" s="82">
        <v>556.53000000000009</v>
      </c>
      <c r="L619" s="82">
        <v>331</v>
      </c>
      <c r="M619" s="136" t="s">
        <v>234</v>
      </c>
      <c r="N619" s="82">
        <f>K619*Q619</f>
        <v>834795.00000000012</v>
      </c>
      <c r="O619" s="84">
        <f>K619*R619</f>
        <v>22383.636600000002</v>
      </c>
      <c r="P619" s="84">
        <f>N619+O619</f>
        <v>857178.63660000009</v>
      </c>
      <c r="Q619" s="84">
        <v>1500</v>
      </c>
      <c r="R619" s="84">
        <v>40.22</v>
      </c>
      <c r="S619" s="134"/>
      <c r="T619" s="137"/>
      <c r="U619" s="79" t="s">
        <v>41</v>
      </c>
      <c r="V619" s="79" t="s">
        <v>270</v>
      </c>
    </row>
    <row r="620" spans="2:22" ht="37.5">
      <c r="C620" s="14" t="s">
        <v>331</v>
      </c>
      <c r="D620" s="16">
        <v>5</v>
      </c>
      <c r="E620" s="16">
        <v>5</v>
      </c>
      <c r="F620" s="68" t="s">
        <v>462</v>
      </c>
      <c r="G620" s="16">
        <v>1965</v>
      </c>
      <c r="H620" s="16" t="s">
        <v>37</v>
      </c>
      <c r="I620" s="16" t="s">
        <v>38</v>
      </c>
      <c r="J620" s="16">
        <v>2</v>
      </c>
      <c r="K620" s="21">
        <v>1246.5</v>
      </c>
      <c r="L620" s="21">
        <v>706.8</v>
      </c>
      <c r="M620" s="69" t="s">
        <v>46</v>
      </c>
      <c r="N620" s="341">
        <f>K620*Q620</f>
        <v>314255.11499999999</v>
      </c>
      <c r="O620" s="342">
        <f>K620*R620</f>
        <v>29055.914999999997</v>
      </c>
      <c r="P620" s="342">
        <f>N620+O620</f>
        <v>343311.02999999997</v>
      </c>
      <c r="Q620" s="342">
        <v>252.11</v>
      </c>
      <c r="R620" s="342">
        <v>23.31</v>
      </c>
      <c r="S620" s="31"/>
      <c r="T620" s="32"/>
      <c r="U620" s="14" t="s">
        <v>41</v>
      </c>
      <c r="V620" s="14" t="s">
        <v>270</v>
      </c>
    </row>
    <row r="621" spans="2:22" s="67" customFormat="1">
      <c r="C621" s="24"/>
      <c r="D621" s="15"/>
      <c r="E621" s="16"/>
      <c r="F621" s="65" t="s">
        <v>463</v>
      </c>
      <c r="G621" s="33"/>
      <c r="H621" s="33"/>
      <c r="I621" s="33"/>
      <c r="J621" s="33"/>
      <c r="K621" s="27">
        <f>SUM(K622:K628)</f>
        <v>2665.8</v>
      </c>
      <c r="L621" s="27"/>
      <c r="M621" s="28"/>
      <c r="N621" s="31">
        <f>SUM(N622:N628)</f>
        <v>3248479.27</v>
      </c>
      <c r="O621" s="31">
        <f>SUM(O622:O628)</f>
        <v>158376.38999999998</v>
      </c>
      <c r="P621" s="31">
        <f>SUM(P622:P628)</f>
        <v>3406855.6600000006</v>
      </c>
      <c r="Q621" s="31"/>
      <c r="R621" s="32"/>
      <c r="S621" s="31"/>
      <c r="T621" s="31"/>
      <c r="U621" s="31"/>
      <c r="V621" s="49"/>
    </row>
    <row r="622" spans="2:22" ht="37.5">
      <c r="C622" s="14" t="s">
        <v>285</v>
      </c>
      <c r="D622" s="16">
        <v>1</v>
      </c>
      <c r="E622" s="16">
        <v>1</v>
      </c>
      <c r="F622" s="68" t="s">
        <v>464</v>
      </c>
      <c r="G622" s="16">
        <v>1982</v>
      </c>
      <c r="H622" s="16" t="s">
        <v>37</v>
      </c>
      <c r="I622" s="16" t="s">
        <v>67</v>
      </c>
      <c r="J622" s="16">
        <v>2</v>
      </c>
      <c r="K622" s="21">
        <v>1351.6</v>
      </c>
      <c r="L622" s="21">
        <v>777.1</v>
      </c>
      <c r="M622" s="69" t="s">
        <v>46</v>
      </c>
      <c r="N622" s="21">
        <f>K622*Q622</f>
        <v>236529.99999999997</v>
      </c>
      <c r="O622" s="32">
        <f>K622*R622</f>
        <v>21449.891999999996</v>
      </c>
      <c r="P622" s="32">
        <f t="shared" ref="P622:P628" si="51">N622+O622</f>
        <v>257979.89199999996</v>
      </c>
      <c r="Q622" s="32">
        <v>175</v>
      </c>
      <c r="R622" s="32">
        <v>15.87</v>
      </c>
      <c r="S622" s="31"/>
      <c r="T622" s="32"/>
      <c r="U622" s="14" t="s">
        <v>41</v>
      </c>
      <c r="V622" s="14" t="s">
        <v>270</v>
      </c>
    </row>
    <row r="623" spans="2:22" ht="37.5">
      <c r="C623" s="14" t="s">
        <v>285</v>
      </c>
      <c r="D623" s="16">
        <v>2</v>
      </c>
      <c r="E623" s="16">
        <v>2</v>
      </c>
      <c r="F623" s="68" t="s">
        <v>465</v>
      </c>
      <c r="G623" s="16">
        <v>1982</v>
      </c>
      <c r="H623" s="16" t="s">
        <v>37</v>
      </c>
      <c r="I623" s="16" t="s">
        <v>67</v>
      </c>
      <c r="J623" s="16">
        <v>2</v>
      </c>
      <c r="K623" s="21">
        <v>1314.2</v>
      </c>
      <c r="L623" s="21">
        <v>741.2</v>
      </c>
      <c r="M623" s="69" t="s">
        <v>46</v>
      </c>
      <c r="N623" s="21">
        <f>Q623*K623</f>
        <v>229985</v>
      </c>
      <c r="O623" s="32">
        <f>K623*R623</f>
        <v>20856.353999999999</v>
      </c>
      <c r="P623" s="32">
        <f t="shared" si="51"/>
        <v>250841.35399999999</v>
      </c>
      <c r="Q623" s="32">
        <v>175</v>
      </c>
      <c r="R623" s="32">
        <v>15.87</v>
      </c>
      <c r="S623" s="31"/>
      <c r="T623" s="32"/>
      <c r="U623" s="14" t="s">
        <v>41</v>
      </c>
      <c r="V623" s="14" t="s">
        <v>270</v>
      </c>
    </row>
    <row r="624" spans="2:22">
      <c r="C624" s="14"/>
      <c r="D624" s="16">
        <v>3</v>
      </c>
      <c r="E624" s="16"/>
      <c r="F624" s="68"/>
      <c r="G624" s="16"/>
      <c r="H624" s="16"/>
      <c r="I624" s="16"/>
      <c r="J624" s="16"/>
      <c r="K624" s="21"/>
      <c r="L624" s="21"/>
      <c r="M624" s="69" t="s">
        <v>234</v>
      </c>
      <c r="N624" s="21">
        <f>K623*Q624</f>
        <v>1971300</v>
      </c>
      <c r="O624" s="32">
        <f>K623*R624</f>
        <v>52857.124000000003</v>
      </c>
      <c r="P624" s="32">
        <f t="shared" si="51"/>
        <v>2024157.1240000001</v>
      </c>
      <c r="Q624" s="32">
        <v>1500</v>
      </c>
      <c r="R624" s="32">
        <v>40.22</v>
      </c>
      <c r="S624" s="31"/>
      <c r="T624" s="32"/>
      <c r="U624" s="14" t="s">
        <v>41</v>
      </c>
      <c r="V624" s="14" t="s">
        <v>270</v>
      </c>
    </row>
    <row r="625" spans="1:84" ht="56.25">
      <c r="C625" s="14"/>
      <c r="D625" s="16">
        <v>4</v>
      </c>
      <c r="E625" s="16"/>
      <c r="F625" s="68"/>
      <c r="G625" s="16"/>
      <c r="H625" s="16"/>
      <c r="I625" s="16"/>
      <c r="J625" s="16"/>
      <c r="K625" s="21"/>
      <c r="L625" s="21"/>
      <c r="M625" s="69" t="s">
        <v>39</v>
      </c>
      <c r="N625" s="21">
        <f>K623*Q625</f>
        <v>73726.62000000001</v>
      </c>
      <c r="O625" s="32">
        <f>K623*R625</f>
        <v>18779.917999999998</v>
      </c>
      <c r="P625" s="32">
        <f t="shared" si="51"/>
        <v>92506.538</v>
      </c>
      <c r="Q625" s="32">
        <v>56.1</v>
      </c>
      <c r="R625" s="32">
        <v>14.29</v>
      </c>
      <c r="S625" s="31"/>
      <c r="T625" s="32"/>
      <c r="U625" s="14" t="s">
        <v>41</v>
      </c>
      <c r="V625" s="14" t="s">
        <v>270</v>
      </c>
    </row>
    <row r="626" spans="1:84" ht="37.5">
      <c r="C626" s="14"/>
      <c r="D626" s="16">
        <v>5</v>
      </c>
      <c r="E626" s="16"/>
      <c r="F626" s="68"/>
      <c r="G626" s="16"/>
      <c r="H626" s="16"/>
      <c r="I626" s="16"/>
      <c r="J626" s="16"/>
      <c r="K626" s="21"/>
      <c r="L626" s="21"/>
      <c r="M626" s="69" t="s">
        <v>444</v>
      </c>
      <c r="N626" s="21">
        <f>K623*Q626</f>
        <v>45865.58</v>
      </c>
      <c r="O626" s="32">
        <f>K623*R626</f>
        <v>18175.386000000002</v>
      </c>
      <c r="P626" s="32">
        <f t="shared" si="51"/>
        <v>64040.966</v>
      </c>
      <c r="Q626" s="32">
        <v>34.9</v>
      </c>
      <c r="R626" s="32">
        <v>13.83</v>
      </c>
      <c r="S626" s="31"/>
      <c r="T626" s="32"/>
      <c r="U626" s="14" t="s">
        <v>41</v>
      </c>
      <c r="V626" s="14" t="s">
        <v>270</v>
      </c>
    </row>
    <row r="627" spans="1:84" ht="37.5">
      <c r="C627" s="14"/>
      <c r="D627" s="16">
        <v>6</v>
      </c>
      <c r="E627" s="16"/>
      <c r="F627" s="68"/>
      <c r="G627" s="16"/>
      <c r="H627" s="16"/>
      <c r="I627" s="16"/>
      <c r="J627" s="16"/>
      <c r="K627" s="21"/>
      <c r="L627" s="21"/>
      <c r="M627" s="69" t="s">
        <v>49</v>
      </c>
      <c r="N627" s="21">
        <f>K623*Q627</f>
        <v>585200.11800000002</v>
      </c>
      <c r="O627" s="32">
        <f>K623*R627</f>
        <v>23984.15</v>
      </c>
      <c r="P627" s="32">
        <f t="shared" si="51"/>
        <v>609184.26800000004</v>
      </c>
      <c r="Q627" s="32">
        <v>445.29</v>
      </c>
      <c r="R627" s="32">
        <v>18.25</v>
      </c>
      <c r="S627" s="31"/>
      <c r="T627" s="32"/>
      <c r="U627" s="14" t="s">
        <v>41</v>
      </c>
      <c r="V627" s="14" t="s">
        <v>270</v>
      </c>
    </row>
    <row r="628" spans="1:84">
      <c r="C628" s="14"/>
      <c r="D628" s="16">
        <v>7</v>
      </c>
      <c r="E628" s="16"/>
      <c r="F628" s="68"/>
      <c r="G628" s="16"/>
      <c r="H628" s="16"/>
      <c r="I628" s="16"/>
      <c r="J628" s="16"/>
      <c r="K628" s="21"/>
      <c r="L628" s="21"/>
      <c r="M628" s="109" t="s">
        <v>109</v>
      </c>
      <c r="N628" s="21">
        <f>K623*Q628</f>
        <v>105871.952</v>
      </c>
      <c r="O628" s="32">
        <f>K623*R628</f>
        <v>2273.5660000000003</v>
      </c>
      <c r="P628" s="32">
        <f t="shared" si="51"/>
        <v>108145.51800000001</v>
      </c>
      <c r="Q628" s="29">
        <v>80.56</v>
      </c>
      <c r="R628" s="29">
        <v>1.73</v>
      </c>
      <c r="S628" s="109"/>
      <c r="T628" s="109"/>
      <c r="U628" s="14" t="s">
        <v>41</v>
      </c>
      <c r="V628" s="14" t="s">
        <v>270</v>
      </c>
    </row>
    <row r="629" spans="1:84" s="67" customFormat="1">
      <c r="C629" s="24"/>
      <c r="D629" s="15"/>
      <c r="E629" s="16"/>
      <c r="F629" s="65" t="s">
        <v>173</v>
      </c>
      <c r="G629" s="33"/>
      <c r="H629" s="33"/>
      <c r="I629" s="33"/>
      <c r="J629" s="33"/>
      <c r="K629" s="27">
        <f>SUM(K630:K633)</f>
        <v>1151.4299999999998</v>
      </c>
      <c r="L629" s="27"/>
      <c r="M629" s="28"/>
      <c r="N629" s="27">
        <f>SUM(N630:N633)</f>
        <v>1536438.8783</v>
      </c>
      <c r="O629" s="31">
        <f>SUM(O630:O633)</f>
        <v>63655.707999999999</v>
      </c>
      <c r="P629" s="31">
        <f>SUM(P630:P633)</f>
        <v>1600094.5862999998</v>
      </c>
      <c r="Q629" s="31"/>
      <c r="R629" s="32"/>
      <c r="S629" s="31"/>
      <c r="T629" s="31"/>
      <c r="U629" s="31"/>
      <c r="V629" s="49"/>
    </row>
    <row r="630" spans="1:84" ht="56.25">
      <c r="C630" s="14" t="s">
        <v>329</v>
      </c>
      <c r="D630" s="15">
        <v>1</v>
      </c>
      <c r="E630" s="16">
        <v>1</v>
      </c>
      <c r="F630" s="68" t="s">
        <v>466</v>
      </c>
      <c r="G630" s="16">
        <v>1966</v>
      </c>
      <c r="H630" s="16" t="s">
        <v>37</v>
      </c>
      <c r="I630" s="16" t="s">
        <v>60</v>
      </c>
      <c r="J630" s="16">
        <v>2</v>
      </c>
      <c r="K630" s="21">
        <v>589.13</v>
      </c>
      <c r="L630" s="21">
        <v>354.13</v>
      </c>
      <c r="M630" s="69" t="s">
        <v>46</v>
      </c>
      <c r="N630" s="341">
        <f>K630*Q630</f>
        <v>142563.5687</v>
      </c>
      <c r="O630" s="342">
        <f>K630*R630</f>
        <v>13190.620699999999</v>
      </c>
      <c r="P630" s="342">
        <f>N630+O630</f>
        <v>155754.1894</v>
      </c>
      <c r="Q630" s="342">
        <v>241.99</v>
      </c>
      <c r="R630" s="342">
        <v>22.39</v>
      </c>
      <c r="S630" s="31"/>
      <c r="T630" s="32"/>
      <c r="U630" s="14" t="s">
        <v>41</v>
      </c>
      <c r="V630" s="14" t="s">
        <v>270</v>
      </c>
    </row>
    <row r="631" spans="1:84" ht="37.5">
      <c r="C631" s="14"/>
      <c r="D631" s="15">
        <v>2</v>
      </c>
      <c r="E631" s="16"/>
      <c r="F631" s="68"/>
      <c r="G631" s="16"/>
      <c r="H631" s="16"/>
      <c r="I631" s="16"/>
      <c r="J631" s="16"/>
      <c r="K631" s="21"/>
      <c r="L631" s="21"/>
      <c r="M631" s="69" t="s">
        <v>49</v>
      </c>
      <c r="N631" s="341">
        <f>K630*Q631</f>
        <v>237018.78159999999</v>
      </c>
      <c r="O631" s="32">
        <f>K630*R631</f>
        <v>10751.622499999999</v>
      </c>
      <c r="P631" s="342">
        <f>N631+O631</f>
        <v>247770.40409999999</v>
      </c>
      <c r="Q631" s="342">
        <v>402.32</v>
      </c>
      <c r="R631" s="32">
        <v>18.25</v>
      </c>
      <c r="S631" s="31"/>
      <c r="T631" s="32"/>
      <c r="U631" s="14" t="s">
        <v>41</v>
      </c>
      <c r="V631" s="14" t="s">
        <v>270</v>
      </c>
    </row>
    <row r="632" spans="1:84">
      <c r="C632" s="14"/>
      <c r="D632" s="15">
        <v>3</v>
      </c>
      <c r="E632" s="16"/>
      <c r="F632" s="68"/>
      <c r="G632" s="16"/>
      <c r="H632" s="16"/>
      <c r="I632" s="16"/>
      <c r="J632" s="16"/>
      <c r="K632" s="21"/>
      <c r="L632" s="21"/>
      <c r="M632" s="69" t="s">
        <v>234</v>
      </c>
      <c r="N632" s="341">
        <f>K630*Q632</f>
        <v>1020785.551</v>
      </c>
      <c r="O632" s="342">
        <f>K630*R632</f>
        <v>27370.979800000001</v>
      </c>
      <c r="P632" s="342">
        <f>N632+O632</f>
        <v>1048156.5307999999</v>
      </c>
      <c r="Q632" s="342">
        <v>1732.7</v>
      </c>
      <c r="R632" s="342">
        <v>46.46</v>
      </c>
      <c r="S632" s="31"/>
      <c r="T632" s="32"/>
      <c r="U632" s="14" t="s">
        <v>41</v>
      </c>
      <c r="V632" s="14" t="s">
        <v>270</v>
      </c>
    </row>
    <row r="633" spans="1:84" ht="37.5">
      <c r="C633" s="14" t="s">
        <v>329</v>
      </c>
      <c r="D633" s="15">
        <v>4</v>
      </c>
      <c r="E633" s="16">
        <v>2</v>
      </c>
      <c r="F633" s="68" t="s">
        <v>176</v>
      </c>
      <c r="G633" s="16">
        <v>1968</v>
      </c>
      <c r="H633" s="16" t="s">
        <v>37</v>
      </c>
      <c r="I633" s="16" t="s">
        <v>67</v>
      </c>
      <c r="J633" s="16">
        <v>2</v>
      </c>
      <c r="K633" s="21">
        <v>562.29999999999995</v>
      </c>
      <c r="L633" s="21">
        <v>324.2</v>
      </c>
      <c r="M633" s="69" t="s">
        <v>46</v>
      </c>
      <c r="N633" s="341">
        <f>K633*Q633</f>
        <v>136070.97699999998</v>
      </c>
      <c r="O633" s="342">
        <f>K633*R633</f>
        <v>12342.484999999999</v>
      </c>
      <c r="P633" s="342">
        <f>N633+O633</f>
        <v>148413.46199999997</v>
      </c>
      <c r="Q633" s="342">
        <v>241.99</v>
      </c>
      <c r="R633" s="342">
        <v>21.95</v>
      </c>
      <c r="S633" s="31"/>
      <c r="T633" s="32"/>
      <c r="U633" s="14" t="s">
        <v>41</v>
      </c>
      <c r="V633" s="14" t="s">
        <v>270</v>
      </c>
    </row>
    <row r="634" spans="1:84" s="67" customFormat="1" ht="30" customHeight="1">
      <c r="C634" s="24"/>
      <c r="D634" s="15"/>
      <c r="E634" s="16"/>
      <c r="F634" s="65" t="s">
        <v>177</v>
      </c>
      <c r="G634" s="33"/>
      <c r="H634" s="33"/>
      <c r="I634" s="33"/>
      <c r="J634" s="33"/>
      <c r="K634" s="27">
        <f>SUM(K635:K876)</f>
        <v>770656.83800000045</v>
      </c>
      <c r="L634" s="27"/>
      <c r="M634" s="28"/>
      <c r="N634" s="27">
        <f>SUM(N635:N876)</f>
        <v>541849458.90540016</v>
      </c>
      <c r="O634" s="27">
        <f>SUM(O635:O876)</f>
        <v>17491232.531839989</v>
      </c>
      <c r="P634" s="27">
        <f>SUM(P635:P876)</f>
        <v>559340691.43724024</v>
      </c>
      <c r="Q634" s="31"/>
      <c r="R634" s="32"/>
      <c r="S634" s="31"/>
      <c r="T634" s="31"/>
      <c r="U634" s="31"/>
      <c r="V634" s="49"/>
    </row>
    <row r="635" spans="1:84" s="94" customFormat="1" ht="56.25">
      <c r="C635" s="94" t="s">
        <v>467</v>
      </c>
      <c r="D635" s="138">
        <v>1</v>
      </c>
      <c r="E635" s="129">
        <v>1</v>
      </c>
      <c r="F635" s="130" t="s">
        <v>468</v>
      </c>
      <c r="G635" s="129">
        <v>1993</v>
      </c>
      <c r="H635" s="129" t="s">
        <v>37</v>
      </c>
      <c r="I635" s="129" t="s">
        <v>87</v>
      </c>
      <c r="J635" s="129">
        <v>10</v>
      </c>
      <c r="K635" s="131">
        <v>6600.52</v>
      </c>
      <c r="L635" s="131">
        <v>4523.3999999999996</v>
      </c>
      <c r="M635" s="130" t="s">
        <v>469</v>
      </c>
      <c r="N635" s="131">
        <f>K635*Q635</f>
        <v>4971577.6692000004</v>
      </c>
      <c r="O635" s="131">
        <f>K635*R635</f>
        <v>106400.38240000002</v>
      </c>
      <c r="P635" s="131">
        <f t="shared" ref="P635:P698" si="52">N635+O635</f>
        <v>5077978.0516000008</v>
      </c>
      <c r="Q635" s="129">
        <v>753.21</v>
      </c>
      <c r="R635" s="129">
        <v>16.12</v>
      </c>
      <c r="S635" s="129" t="s">
        <v>470</v>
      </c>
      <c r="T635" s="129" t="s">
        <v>471</v>
      </c>
      <c r="U635" s="14" t="s">
        <v>41</v>
      </c>
      <c r="V635" s="14" t="s">
        <v>270</v>
      </c>
      <c r="W635" s="139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  <c r="AL635" s="140"/>
      <c r="AM635" s="140"/>
      <c r="AN635" s="140"/>
      <c r="AO635" s="140"/>
      <c r="AP635" s="140"/>
      <c r="AQ635" s="140"/>
      <c r="AR635" s="140"/>
      <c r="AS635" s="140"/>
      <c r="AT635" s="140"/>
      <c r="AU635" s="140"/>
      <c r="AV635" s="140"/>
      <c r="AW635" s="140"/>
      <c r="AX635" s="140"/>
      <c r="AY635" s="140"/>
      <c r="AZ635" s="140"/>
      <c r="BA635" s="140"/>
      <c r="BB635" s="140"/>
      <c r="BC635" s="140"/>
      <c r="BD635" s="140"/>
      <c r="BE635" s="140"/>
      <c r="BF635" s="140"/>
      <c r="BG635" s="140"/>
      <c r="BH635" s="140"/>
      <c r="BI635" s="140"/>
      <c r="BJ635" s="140"/>
      <c r="BK635" s="140"/>
      <c r="BL635" s="140"/>
      <c r="BM635" s="140"/>
      <c r="BN635" s="140"/>
      <c r="BO635" s="140"/>
      <c r="BP635" s="140"/>
      <c r="BQ635" s="140"/>
      <c r="BR635" s="140"/>
      <c r="BS635" s="140"/>
      <c r="BT635" s="140"/>
      <c r="BU635" s="140"/>
      <c r="BV635" s="140"/>
      <c r="BW635" s="140"/>
      <c r="BX635" s="140"/>
      <c r="BY635" s="140"/>
      <c r="BZ635" s="140"/>
      <c r="CA635" s="140"/>
      <c r="CB635" s="140"/>
      <c r="CC635" s="140"/>
      <c r="CD635" s="140"/>
      <c r="CE635" s="140"/>
      <c r="CF635" s="141"/>
    </row>
    <row r="636" spans="1:84" s="143" customFormat="1" ht="56.25">
      <c r="A636" s="142" t="s">
        <v>472</v>
      </c>
      <c r="B636" s="142" t="s">
        <v>473</v>
      </c>
      <c r="C636" s="143" t="s">
        <v>474</v>
      </c>
      <c r="D636" s="138">
        <v>2</v>
      </c>
      <c r="E636" s="142">
        <v>2</v>
      </c>
      <c r="F636" s="145" t="s">
        <v>475</v>
      </c>
      <c r="G636" s="142">
        <v>1991</v>
      </c>
      <c r="H636" s="142" t="s">
        <v>37</v>
      </c>
      <c r="I636" s="142" t="s">
        <v>87</v>
      </c>
      <c r="J636" s="142">
        <v>9</v>
      </c>
      <c r="K636" s="146">
        <v>12048.1</v>
      </c>
      <c r="L636" s="146">
        <v>8723.7000000000007</v>
      </c>
      <c r="M636" s="145" t="s">
        <v>469</v>
      </c>
      <c r="N636" s="146">
        <f>K636*Q636</f>
        <v>9676672.477</v>
      </c>
      <c r="O636" s="146">
        <f>K636*R636</f>
        <v>207106.83900000001</v>
      </c>
      <c r="P636" s="146">
        <f t="shared" si="52"/>
        <v>9883779.3159999996</v>
      </c>
      <c r="Q636" s="142">
        <v>803.17</v>
      </c>
      <c r="R636" s="142">
        <v>17.190000000000001</v>
      </c>
      <c r="S636" s="142" t="s">
        <v>470</v>
      </c>
      <c r="T636" s="142" t="s">
        <v>471</v>
      </c>
      <c r="U636" s="147" t="s">
        <v>41</v>
      </c>
      <c r="V636" s="147" t="s">
        <v>270</v>
      </c>
      <c r="W636" s="148"/>
      <c r="X636" s="149"/>
      <c r="Y636" s="149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50"/>
    </row>
    <row r="637" spans="1:84" s="143" customFormat="1" ht="56.25">
      <c r="A637" s="142" t="s">
        <v>472</v>
      </c>
      <c r="B637" s="142" t="s">
        <v>473</v>
      </c>
      <c r="C637" s="143" t="s">
        <v>467</v>
      </c>
      <c r="D637" s="138">
        <v>3</v>
      </c>
      <c r="E637" s="142">
        <v>3</v>
      </c>
      <c r="F637" s="145" t="s">
        <v>476</v>
      </c>
      <c r="G637" s="142">
        <v>1994</v>
      </c>
      <c r="H637" s="142" t="s">
        <v>37</v>
      </c>
      <c r="I637" s="142" t="s">
        <v>87</v>
      </c>
      <c r="J637" s="142">
        <v>10</v>
      </c>
      <c r="K637" s="146">
        <v>10832.84</v>
      </c>
      <c r="L637" s="146">
        <v>7078.6</v>
      </c>
      <c r="M637" s="145" t="s">
        <v>469</v>
      </c>
      <c r="N637" s="146">
        <f>K637*Q637</f>
        <v>8159403.4164000005</v>
      </c>
      <c r="O637" s="146">
        <f>K637*R637</f>
        <v>174625.38080000001</v>
      </c>
      <c r="P637" s="146">
        <f t="shared" si="52"/>
        <v>8334028.7972000008</v>
      </c>
      <c r="Q637" s="142">
        <v>753.21</v>
      </c>
      <c r="R637" s="142">
        <v>16.12</v>
      </c>
      <c r="S637" s="142" t="s">
        <v>470</v>
      </c>
      <c r="T637" s="142" t="s">
        <v>471</v>
      </c>
      <c r="U637" s="147" t="s">
        <v>41</v>
      </c>
      <c r="V637" s="147" t="s">
        <v>270</v>
      </c>
      <c r="W637" s="148"/>
      <c r="X637" s="149"/>
      <c r="Y637" s="149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50"/>
    </row>
    <row r="638" spans="1:84" s="143" customFormat="1" ht="56.25">
      <c r="A638" s="142" t="s">
        <v>472</v>
      </c>
      <c r="B638" s="142" t="s">
        <v>473</v>
      </c>
      <c r="C638" s="143" t="s">
        <v>474</v>
      </c>
      <c r="D638" s="138">
        <v>4</v>
      </c>
      <c r="E638" s="142">
        <v>4</v>
      </c>
      <c r="F638" s="145" t="s">
        <v>477</v>
      </c>
      <c r="G638" s="142">
        <v>1991</v>
      </c>
      <c r="H638" s="142" t="s">
        <v>37</v>
      </c>
      <c r="I638" s="142" t="s">
        <v>87</v>
      </c>
      <c r="J638" s="142">
        <v>9</v>
      </c>
      <c r="K638" s="146">
        <v>5968.79</v>
      </c>
      <c r="L638" s="146">
        <v>4085.49</v>
      </c>
      <c r="M638" s="145" t="s">
        <v>469</v>
      </c>
      <c r="N638" s="146">
        <f>K638*Q638</f>
        <v>4793953.0642999997</v>
      </c>
      <c r="O638" s="146">
        <f>K638*R638</f>
        <v>102603.5001</v>
      </c>
      <c r="P638" s="146">
        <f t="shared" si="52"/>
        <v>4896556.5643999996</v>
      </c>
      <c r="Q638" s="142">
        <v>803.17</v>
      </c>
      <c r="R638" s="142">
        <v>17.190000000000001</v>
      </c>
      <c r="S638" s="142" t="s">
        <v>470</v>
      </c>
      <c r="T638" s="142" t="s">
        <v>471</v>
      </c>
      <c r="U638" s="147" t="s">
        <v>41</v>
      </c>
      <c r="V638" s="147" t="s">
        <v>270</v>
      </c>
      <c r="W638" s="148"/>
      <c r="X638" s="149"/>
      <c r="Y638" s="149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49"/>
      <c r="BK638" s="149"/>
      <c r="BL638" s="149"/>
      <c r="BM638" s="149"/>
      <c r="BN638" s="149"/>
      <c r="BO638" s="149"/>
      <c r="BP638" s="149"/>
      <c r="BQ638" s="149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50"/>
    </row>
    <row r="639" spans="1:84" ht="75" customHeight="1">
      <c r="C639" s="14" t="s">
        <v>306</v>
      </c>
      <c r="D639" s="138">
        <v>5</v>
      </c>
      <c r="E639" s="16">
        <v>5</v>
      </c>
      <c r="F639" s="22" t="s">
        <v>478</v>
      </c>
      <c r="G639" s="16">
        <v>1969</v>
      </c>
      <c r="H639" s="16" t="s">
        <v>37</v>
      </c>
      <c r="I639" s="14" t="s">
        <v>38</v>
      </c>
      <c r="J639" s="16">
        <v>4</v>
      </c>
      <c r="K639" s="21">
        <v>5116</v>
      </c>
      <c r="L639" s="32">
        <f>1907.6+715.9</f>
        <v>2623.5</v>
      </c>
      <c r="M639" s="22" t="s">
        <v>46</v>
      </c>
      <c r="N639" s="51">
        <f>Q639*K639</f>
        <v>818560</v>
      </c>
      <c r="O639" s="32">
        <f>K639*R639</f>
        <v>79604.960000000006</v>
      </c>
      <c r="P639" s="32">
        <f t="shared" si="52"/>
        <v>898164.96</v>
      </c>
      <c r="Q639" s="32">
        <v>160</v>
      </c>
      <c r="R639" s="32">
        <v>15.56</v>
      </c>
      <c r="S639" s="14"/>
      <c r="T639" s="151"/>
      <c r="U639" s="14" t="s">
        <v>41</v>
      </c>
      <c r="V639" s="14" t="s">
        <v>270</v>
      </c>
    </row>
    <row r="640" spans="1:84">
      <c r="C640" s="14"/>
      <c r="D640" s="138">
        <v>6</v>
      </c>
      <c r="E640" s="16"/>
      <c r="F640" s="22"/>
      <c r="G640" s="16"/>
      <c r="H640" s="16"/>
      <c r="I640" s="14"/>
      <c r="J640" s="16"/>
      <c r="K640" s="21"/>
      <c r="L640" s="32"/>
      <c r="M640" s="22" t="s">
        <v>479</v>
      </c>
      <c r="N640" s="51">
        <f>Q640*K639</f>
        <v>209756</v>
      </c>
      <c r="O640" s="32">
        <f>K639*R640</f>
        <v>4450.92</v>
      </c>
      <c r="P640" s="32">
        <f t="shared" si="52"/>
        <v>214206.92</v>
      </c>
      <c r="Q640" s="32">
        <v>41</v>
      </c>
      <c r="R640" s="32">
        <v>0.87</v>
      </c>
      <c r="S640" s="14"/>
      <c r="T640" s="151"/>
      <c r="U640" s="14" t="s">
        <v>41</v>
      </c>
      <c r="V640" s="14" t="s">
        <v>270</v>
      </c>
    </row>
    <row r="641" spans="1:84" ht="56.25">
      <c r="A641" s="109"/>
      <c r="B641" s="152" t="s">
        <v>473</v>
      </c>
      <c r="C641" s="14" t="s">
        <v>474</v>
      </c>
      <c r="D641" s="138">
        <v>7</v>
      </c>
      <c r="E641" s="129">
        <v>6</v>
      </c>
      <c r="F641" s="130" t="s">
        <v>480</v>
      </c>
      <c r="G641" s="129">
        <v>1987</v>
      </c>
      <c r="H641" s="129" t="s">
        <v>37</v>
      </c>
      <c r="I641" s="129" t="s">
        <v>87</v>
      </c>
      <c r="J641" s="129">
        <v>9</v>
      </c>
      <c r="K641" s="21">
        <v>9758.08</v>
      </c>
      <c r="L641" s="21">
        <v>5950.3</v>
      </c>
      <c r="M641" s="152" t="s">
        <v>469</v>
      </c>
      <c r="N641" s="131">
        <f>Q641*K641</f>
        <v>8006602.2208000002</v>
      </c>
      <c r="O641" s="131">
        <f>K641*R641</f>
        <v>171351.8848</v>
      </c>
      <c r="P641" s="32">
        <f t="shared" si="52"/>
        <v>8177954.1056000004</v>
      </c>
      <c r="Q641" s="131">
        <v>820.51</v>
      </c>
      <c r="R641" s="131">
        <v>17.559999999999999</v>
      </c>
      <c r="S641" s="129"/>
      <c r="T641" s="151"/>
      <c r="U641" s="14" t="s">
        <v>41</v>
      </c>
      <c r="V641" s="14" t="s">
        <v>270</v>
      </c>
    </row>
    <row r="642" spans="1:84" s="162" customFormat="1" ht="56.25">
      <c r="A642" s="153" t="s">
        <v>472</v>
      </c>
      <c r="B642" s="144" t="s">
        <v>481</v>
      </c>
      <c r="C642" s="147" t="s">
        <v>474</v>
      </c>
      <c r="D642" s="138">
        <v>8</v>
      </c>
      <c r="E642" s="154">
        <v>7</v>
      </c>
      <c r="F642" s="155" t="s">
        <v>482</v>
      </c>
      <c r="G642" s="154">
        <v>1987</v>
      </c>
      <c r="H642" s="156" t="s">
        <v>37</v>
      </c>
      <c r="I642" s="154" t="s">
        <v>87</v>
      </c>
      <c r="J642" s="154">
        <v>9</v>
      </c>
      <c r="K642" s="157">
        <f>L642*1.8</f>
        <v>10817.1</v>
      </c>
      <c r="L642" s="157">
        <v>6009.5</v>
      </c>
      <c r="M642" s="158" t="s">
        <v>469</v>
      </c>
      <c r="N642" s="159">
        <f>Q642*K642</f>
        <v>8687970.2070000004</v>
      </c>
      <c r="O642" s="159">
        <f>K642*R642</f>
        <v>185945.94900000002</v>
      </c>
      <c r="P642" s="159">
        <f t="shared" si="52"/>
        <v>8873916.1559999995</v>
      </c>
      <c r="Q642" s="159">
        <v>803.17</v>
      </c>
      <c r="R642" s="159">
        <v>17.190000000000001</v>
      </c>
      <c r="S642" s="147"/>
      <c r="T642" s="160"/>
      <c r="U642" s="147" t="s">
        <v>41</v>
      </c>
      <c r="V642" s="147" t="s">
        <v>270</v>
      </c>
      <c r="W642" s="161"/>
    </row>
    <row r="643" spans="1:84" s="143" customFormat="1" ht="56.25">
      <c r="A643" s="142" t="s">
        <v>472</v>
      </c>
      <c r="C643" s="143" t="s">
        <v>467</v>
      </c>
      <c r="D643" s="138">
        <v>9</v>
      </c>
      <c r="E643" s="142">
        <v>8</v>
      </c>
      <c r="F643" s="145" t="s">
        <v>483</v>
      </c>
      <c r="G643" s="142">
        <v>1994</v>
      </c>
      <c r="H643" s="142" t="s">
        <v>37</v>
      </c>
      <c r="I643" s="142" t="s">
        <v>87</v>
      </c>
      <c r="J643" s="142">
        <v>10</v>
      </c>
      <c r="K643" s="163">
        <v>11641.6</v>
      </c>
      <c r="L643" s="146">
        <v>8999.4</v>
      </c>
      <c r="M643" s="145" t="s">
        <v>469</v>
      </c>
      <c r="N643" s="146">
        <f>Q643*K643</f>
        <v>8768569.5360000003</v>
      </c>
      <c r="O643" s="146">
        <f>K643*R643</f>
        <v>187662.592</v>
      </c>
      <c r="P643" s="146">
        <f t="shared" si="52"/>
        <v>8956232.1280000005</v>
      </c>
      <c r="Q643" s="142">
        <v>753.21</v>
      </c>
      <c r="R643" s="142">
        <v>16.12</v>
      </c>
      <c r="S643" s="142" t="s">
        <v>470</v>
      </c>
      <c r="T643" s="142" t="s">
        <v>471</v>
      </c>
      <c r="U643" s="147" t="s">
        <v>41</v>
      </c>
      <c r="V643" s="147" t="s">
        <v>270</v>
      </c>
      <c r="W643" s="148"/>
      <c r="X643" s="149"/>
      <c r="Y643" s="149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50"/>
    </row>
    <row r="644" spans="1:84" s="94" customFormat="1" ht="49.5" customHeight="1">
      <c r="B644" s="152" t="s">
        <v>484</v>
      </c>
      <c r="C644" s="164" t="s">
        <v>485</v>
      </c>
      <c r="D644" s="138">
        <v>10</v>
      </c>
      <c r="E644" s="165">
        <v>9</v>
      </c>
      <c r="F644" s="166" t="s">
        <v>486</v>
      </c>
      <c r="G644" s="165">
        <v>1962</v>
      </c>
      <c r="H644" s="167" t="s">
        <v>37</v>
      </c>
      <c r="I644" s="165" t="s">
        <v>38</v>
      </c>
      <c r="J644" s="165">
        <v>3</v>
      </c>
      <c r="K644" s="168">
        <v>2737.03</v>
      </c>
      <c r="L644" s="168">
        <v>1008.4</v>
      </c>
      <c r="M644" s="169" t="s">
        <v>108</v>
      </c>
      <c r="N644" s="341">
        <f>Q644*K644</f>
        <v>481772.02060000005</v>
      </c>
      <c r="O644" s="341">
        <f>K644*R644</f>
        <v>10345.973400000001</v>
      </c>
      <c r="P644" s="341">
        <f t="shared" si="52"/>
        <v>492117.99400000006</v>
      </c>
      <c r="Q644" s="351">
        <v>176.02</v>
      </c>
      <c r="R644" s="351">
        <v>3.78</v>
      </c>
      <c r="S644" s="129" t="s">
        <v>220</v>
      </c>
      <c r="T644" s="129" t="s">
        <v>470</v>
      </c>
      <c r="U644" s="14" t="s">
        <v>41</v>
      </c>
      <c r="V644" s="14" t="s">
        <v>270</v>
      </c>
    </row>
    <row r="645" spans="1:84" s="176" customFormat="1" ht="37.5">
      <c r="A645" s="170"/>
      <c r="B645" s="588" t="s">
        <v>487</v>
      </c>
      <c r="C645" s="588" t="s">
        <v>306</v>
      </c>
      <c r="D645" s="138">
        <v>11</v>
      </c>
      <c r="E645" s="591">
        <v>10</v>
      </c>
      <c r="F645" s="595" t="s">
        <v>488</v>
      </c>
      <c r="G645" s="591">
        <v>1988</v>
      </c>
      <c r="H645" s="591" t="s">
        <v>37</v>
      </c>
      <c r="I645" s="591" t="s">
        <v>38</v>
      </c>
      <c r="J645" s="591">
        <v>3</v>
      </c>
      <c r="K645" s="593">
        <v>1675.5</v>
      </c>
      <c r="L645" s="593">
        <v>901.1</v>
      </c>
      <c r="M645" s="171" t="s">
        <v>46</v>
      </c>
      <c r="N645" s="131">
        <f>Q645*K645</f>
        <v>268080</v>
      </c>
      <c r="O645" s="131">
        <f>R645*K645</f>
        <v>26070.780000000002</v>
      </c>
      <c r="P645" s="131">
        <f t="shared" si="52"/>
        <v>294150.78000000003</v>
      </c>
      <c r="Q645" s="172">
        <v>160</v>
      </c>
      <c r="R645" s="172">
        <v>15.56</v>
      </c>
      <c r="S645" s="152" t="s">
        <v>220</v>
      </c>
      <c r="T645" s="152" t="s">
        <v>470</v>
      </c>
      <c r="U645" s="14" t="s">
        <v>41</v>
      </c>
      <c r="V645" s="14" t="s">
        <v>270</v>
      </c>
      <c r="W645" s="173"/>
      <c r="X645" s="174"/>
      <c r="Y645" s="174"/>
      <c r="Z645" s="174"/>
      <c r="AA645" s="174"/>
      <c r="AB645" s="174"/>
      <c r="AC645" s="174"/>
      <c r="AD645" s="174"/>
      <c r="AE645" s="174"/>
      <c r="AF645" s="174"/>
      <c r="AG645" s="174"/>
      <c r="AH645" s="174"/>
      <c r="AI645" s="174"/>
      <c r="AJ645" s="174"/>
      <c r="AK645" s="174"/>
      <c r="AL645" s="174"/>
      <c r="AM645" s="174"/>
      <c r="AN645" s="174"/>
      <c r="AO645" s="174"/>
      <c r="AP645" s="174"/>
      <c r="AQ645" s="174"/>
      <c r="AR645" s="174"/>
      <c r="AS645" s="174"/>
      <c r="AT645" s="174"/>
      <c r="AU645" s="174"/>
      <c r="AV645" s="174"/>
      <c r="AW645" s="174"/>
      <c r="AX645" s="174"/>
      <c r="AY645" s="174"/>
      <c r="AZ645" s="174"/>
      <c r="BA645" s="174"/>
      <c r="BB645" s="174"/>
      <c r="BC645" s="174"/>
      <c r="BD645" s="174"/>
      <c r="BE645" s="174"/>
      <c r="BF645" s="174"/>
      <c r="BG645" s="174"/>
      <c r="BH645" s="174"/>
      <c r="BI645" s="174"/>
      <c r="BJ645" s="174"/>
      <c r="BK645" s="174"/>
      <c r="BL645" s="174"/>
      <c r="BM645" s="174"/>
      <c r="BN645" s="174"/>
      <c r="BO645" s="174"/>
      <c r="BP645" s="174"/>
      <c r="BQ645" s="174"/>
      <c r="BR645" s="174"/>
      <c r="BS645" s="174"/>
      <c r="BT645" s="174"/>
      <c r="BU645" s="174"/>
      <c r="BV645" s="174"/>
      <c r="BW645" s="174"/>
      <c r="BX645" s="174"/>
      <c r="BY645" s="174"/>
      <c r="BZ645" s="174"/>
      <c r="CA645" s="174"/>
      <c r="CB645" s="174"/>
      <c r="CC645" s="174"/>
      <c r="CD645" s="174"/>
      <c r="CE645" s="174"/>
      <c r="CF645" s="175"/>
    </row>
    <row r="646" spans="1:84" s="176" customFormat="1" ht="37.5">
      <c r="A646" s="177"/>
      <c r="B646" s="590"/>
      <c r="C646" s="590"/>
      <c r="D646" s="138">
        <v>12</v>
      </c>
      <c r="E646" s="592"/>
      <c r="F646" s="596"/>
      <c r="G646" s="592"/>
      <c r="H646" s="592"/>
      <c r="I646" s="592"/>
      <c r="J646" s="592"/>
      <c r="K646" s="594"/>
      <c r="L646" s="594"/>
      <c r="M646" s="152" t="s">
        <v>49</v>
      </c>
      <c r="N646" s="131">
        <f>Q646*K645</f>
        <v>713763</v>
      </c>
      <c r="O646" s="131">
        <f>R646*K645</f>
        <v>27779.789999999997</v>
      </c>
      <c r="P646" s="131">
        <f t="shared" si="52"/>
        <v>741542.79</v>
      </c>
      <c r="Q646" s="178">
        <v>426</v>
      </c>
      <c r="R646" s="178">
        <v>16.579999999999998</v>
      </c>
      <c r="S646" s="152" t="s">
        <v>220</v>
      </c>
      <c r="T646" s="152" t="s">
        <v>470</v>
      </c>
      <c r="U646" s="14" t="s">
        <v>41</v>
      </c>
      <c r="V646" s="14" t="s">
        <v>270</v>
      </c>
      <c r="W646" s="173"/>
      <c r="X646" s="174"/>
      <c r="Y646" s="174"/>
      <c r="Z646" s="174"/>
      <c r="AA646" s="174"/>
      <c r="AB646" s="174"/>
      <c r="AC646" s="174"/>
      <c r="AD646" s="174"/>
      <c r="AE646" s="174"/>
      <c r="AF646" s="174"/>
      <c r="AG646" s="174"/>
      <c r="AH646" s="174"/>
      <c r="AI646" s="174"/>
      <c r="AJ646" s="174"/>
      <c r="AK646" s="174"/>
      <c r="AL646" s="174"/>
      <c r="AM646" s="174"/>
      <c r="AN646" s="174"/>
      <c r="AO646" s="174"/>
      <c r="AP646" s="174"/>
      <c r="AQ646" s="174"/>
      <c r="AR646" s="174"/>
      <c r="AS646" s="174"/>
      <c r="AT646" s="174"/>
      <c r="AU646" s="174"/>
      <c r="AV646" s="174"/>
      <c r="AW646" s="174"/>
      <c r="AX646" s="174"/>
      <c r="AY646" s="174"/>
      <c r="AZ646" s="174"/>
      <c r="BA646" s="174"/>
      <c r="BB646" s="174"/>
      <c r="BC646" s="174"/>
      <c r="BD646" s="174"/>
      <c r="BE646" s="174"/>
      <c r="BF646" s="174"/>
      <c r="BG646" s="174"/>
      <c r="BH646" s="174"/>
      <c r="BI646" s="174"/>
      <c r="BJ646" s="174"/>
      <c r="BK646" s="174"/>
      <c r="BL646" s="174"/>
      <c r="BM646" s="174"/>
      <c r="BN646" s="174"/>
      <c r="BO646" s="174"/>
      <c r="BP646" s="174"/>
      <c r="BQ646" s="174"/>
      <c r="BR646" s="174"/>
      <c r="BS646" s="174"/>
      <c r="BT646" s="174"/>
      <c r="BU646" s="174"/>
      <c r="BV646" s="174"/>
      <c r="BW646" s="174"/>
      <c r="BX646" s="174"/>
      <c r="BY646" s="174"/>
      <c r="BZ646" s="174"/>
      <c r="CA646" s="174"/>
      <c r="CB646" s="174"/>
      <c r="CC646" s="174"/>
      <c r="CD646" s="174"/>
      <c r="CE646" s="174"/>
      <c r="CF646" s="175"/>
    </row>
    <row r="647" spans="1:84" s="176" customFormat="1" ht="37.5">
      <c r="A647" s="170"/>
      <c r="B647" s="588" t="s">
        <v>487</v>
      </c>
      <c r="C647" s="588" t="s">
        <v>306</v>
      </c>
      <c r="D647" s="138">
        <v>13</v>
      </c>
      <c r="E647" s="591">
        <v>11</v>
      </c>
      <c r="F647" s="595" t="s">
        <v>489</v>
      </c>
      <c r="G647" s="591">
        <v>1984</v>
      </c>
      <c r="H647" s="591" t="s">
        <v>37</v>
      </c>
      <c r="I647" s="591" t="s">
        <v>38</v>
      </c>
      <c r="J647" s="591">
        <v>3</v>
      </c>
      <c r="K647" s="593">
        <v>1674.3</v>
      </c>
      <c r="L647" s="593">
        <v>900.6</v>
      </c>
      <c r="M647" s="171" t="s">
        <v>46</v>
      </c>
      <c r="N647" s="131">
        <f>Q647*K647</f>
        <v>267888</v>
      </c>
      <c r="O647" s="131">
        <f>R647*K647</f>
        <v>26052.108</v>
      </c>
      <c r="P647" s="131">
        <f t="shared" si="52"/>
        <v>293940.10800000001</v>
      </c>
      <c r="Q647" s="172">
        <v>160</v>
      </c>
      <c r="R647" s="172">
        <v>15.56</v>
      </c>
      <c r="S647" s="152" t="s">
        <v>220</v>
      </c>
      <c r="T647" s="152" t="s">
        <v>470</v>
      </c>
      <c r="U647" s="14" t="s">
        <v>41</v>
      </c>
      <c r="V647" s="14" t="s">
        <v>270</v>
      </c>
      <c r="W647" s="173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  <c r="AH647" s="174"/>
      <c r="AI647" s="174"/>
      <c r="AJ647" s="174"/>
      <c r="AK647" s="174"/>
      <c r="AL647" s="174"/>
      <c r="AM647" s="174"/>
      <c r="AN647" s="174"/>
      <c r="AO647" s="174"/>
      <c r="AP647" s="174"/>
      <c r="AQ647" s="174"/>
      <c r="AR647" s="174"/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  <c r="BD647" s="174"/>
      <c r="BE647" s="174"/>
      <c r="BF647" s="174"/>
      <c r="BG647" s="174"/>
      <c r="BH647" s="174"/>
      <c r="BI647" s="174"/>
      <c r="BJ647" s="174"/>
      <c r="BK647" s="174"/>
      <c r="BL647" s="174"/>
      <c r="BM647" s="174"/>
      <c r="BN647" s="174"/>
      <c r="BO647" s="174"/>
      <c r="BP647" s="174"/>
      <c r="BQ647" s="174"/>
      <c r="BR647" s="174"/>
      <c r="BS647" s="174"/>
      <c r="BT647" s="174"/>
      <c r="BU647" s="174"/>
      <c r="BV647" s="174"/>
      <c r="BW647" s="174"/>
      <c r="BX647" s="174"/>
      <c r="BY647" s="174"/>
      <c r="BZ647" s="174"/>
      <c r="CA647" s="174"/>
      <c r="CB647" s="174"/>
      <c r="CC647" s="174"/>
      <c r="CD647" s="174"/>
      <c r="CE647" s="174"/>
      <c r="CF647" s="175"/>
    </row>
    <row r="648" spans="1:84" s="176" customFormat="1" ht="37.5">
      <c r="A648" s="177"/>
      <c r="B648" s="590"/>
      <c r="C648" s="590"/>
      <c r="D648" s="138">
        <v>14</v>
      </c>
      <c r="E648" s="592"/>
      <c r="F648" s="596"/>
      <c r="G648" s="592"/>
      <c r="H648" s="592"/>
      <c r="I648" s="592"/>
      <c r="J648" s="592"/>
      <c r="K648" s="594"/>
      <c r="L648" s="594"/>
      <c r="M648" s="152" t="s">
        <v>49</v>
      </c>
      <c r="N648" s="131">
        <f>Q648*K647</f>
        <v>713251.79999999993</v>
      </c>
      <c r="O648" s="131">
        <f>R648*K647</f>
        <v>27759.893999999997</v>
      </c>
      <c r="P648" s="131">
        <f t="shared" si="52"/>
        <v>741011.6939999999</v>
      </c>
      <c r="Q648" s="178">
        <v>426</v>
      </c>
      <c r="R648" s="178">
        <v>16.579999999999998</v>
      </c>
      <c r="S648" s="152" t="s">
        <v>220</v>
      </c>
      <c r="T648" s="152" t="s">
        <v>470</v>
      </c>
      <c r="U648" s="14" t="s">
        <v>41</v>
      </c>
      <c r="V648" s="14" t="s">
        <v>270</v>
      </c>
      <c r="W648" s="173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  <c r="AH648" s="174"/>
      <c r="AI648" s="174"/>
      <c r="AJ648" s="174"/>
      <c r="AK648" s="174"/>
      <c r="AL648" s="174"/>
      <c r="AM648" s="174"/>
      <c r="AN648" s="174"/>
      <c r="AO648" s="174"/>
      <c r="AP648" s="174"/>
      <c r="AQ648" s="174"/>
      <c r="AR648" s="174"/>
      <c r="AS648" s="174"/>
      <c r="AT648" s="174"/>
      <c r="AU648" s="174"/>
      <c r="AV648" s="174"/>
      <c r="AW648" s="174"/>
      <c r="AX648" s="174"/>
      <c r="AY648" s="174"/>
      <c r="AZ648" s="174"/>
      <c r="BA648" s="174"/>
      <c r="BB648" s="174"/>
      <c r="BC648" s="174"/>
      <c r="BD648" s="174"/>
      <c r="BE648" s="174"/>
      <c r="BF648" s="174"/>
      <c r="BG648" s="174"/>
      <c r="BH648" s="174"/>
      <c r="BI648" s="174"/>
      <c r="BJ648" s="174"/>
      <c r="BK648" s="174"/>
      <c r="BL648" s="174"/>
      <c r="BM648" s="174"/>
      <c r="BN648" s="174"/>
      <c r="BO648" s="174"/>
      <c r="BP648" s="174"/>
      <c r="BQ648" s="174"/>
      <c r="BR648" s="174"/>
      <c r="BS648" s="174"/>
      <c r="BT648" s="174"/>
      <c r="BU648" s="174"/>
      <c r="BV648" s="174"/>
      <c r="BW648" s="174"/>
      <c r="BX648" s="174"/>
      <c r="BY648" s="174"/>
      <c r="BZ648" s="174"/>
      <c r="CA648" s="174"/>
      <c r="CB648" s="174"/>
      <c r="CC648" s="174"/>
      <c r="CD648" s="174"/>
      <c r="CE648" s="174"/>
      <c r="CF648" s="175"/>
    </row>
    <row r="649" spans="1:84" ht="37.5">
      <c r="C649" s="14" t="s">
        <v>306</v>
      </c>
      <c r="D649" s="138">
        <v>15</v>
      </c>
      <c r="E649" s="16">
        <v>12</v>
      </c>
      <c r="F649" s="130" t="s">
        <v>490</v>
      </c>
      <c r="G649" s="16">
        <v>1981</v>
      </c>
      <c r="H649" s="16" t="s">
        <v>37</v>
      </c>
      <c r="I649" s="16" t="s">
        <v>491</v>
      </c>
      <c r="J649" s="16">
        <v>5</v>
      </c>
      <c r="K649" s="21">
        <f>L649*1.8</f>
        <v>4925.2680000000009</v>
      </c>
      <c r="L649" s="21">
        <v>2736.26</v>
      </c>
      <c r="M649" s="130" t="s">
        <v>46</v>
      </c>
      <c r="N649" s="51">
        <f>K649*Q649</f>
        <v>763416.54000000015</v>
      </c>
      <c r="O649" s="32">
        <f>K649*R649</f>
        <v>76144.643280000018</v>
      </c>
      <c r="P649" s="32">
        <f t="shared" si="52"/>
        <v>839561.18328000023</v>
      </c>
      <c r="Q649" s="32">
        <v>155</v>
      </c>
      <c r="R649" s="32">
        <v>15.46</v>
      </c>
      <c r="S649" s="14"/>
      <c r="T649" s="151"/>
      <c r="U649" s="14" t="s">
        <v>41</v>
      </c>
      <c r="V649" s="14" t="s">
        <v>270</v>
      </c>
    </row>
    <row r="650" spans="1:84">
      <c r="C650" s="14"/>
      <c r="D650" s="138">
        <v>16</v>
      </c>
      <c r="E650" s="16"/>
      <c r="F650" s="130"/>
      <c r="G650" s="16"/>
      <c r="H650" s="16"/>
      <c r="I650" s="16"/>
      <c r="J650" s="16"/>
      <c r="K650" s="21"/>
      <c r="L650" s="21"/>
      <c r="M650" s="130" t="s">
        <v>234</v>
      </c>
      <c r="N650" s="51">
        <f>Q650*K649</f>
        <v>5115284.8394400002</v>
      </c>
      <c r="O650" s="32">
        <f>R650*K649</f>
        <v>109439.45496000002</v>
      </c>
      <c r="P650" s="32">
        <f t="shared" si="52"/>
        <v>5224724.2944</v>
      </c>
      <c r="Q650" s="32">
        <v>1038.58</v>
      </c>
      <c r="R650" s="32">
        <v>22.22</v>
      </c>
      <c r="S650" s="14"/>
      <c r="T650" s="151"/>
      <c r="U650" s="14" t="s">
        <v>41</v>
      </c>
      <c r="V650" s="14" t="s">
        <v>270</v>
      </c>
    </row>
    <row r="651" spans="1:84" ht="37.5">
      <c r="C651" s="14" t="s">
        <v>306</v>
      </c>
      <c r="D651" s="138">
        <v>17</v>
      </c>
      <c r="E651" s="16">
        <v>13</v>
      </c>
      <c r="F651" s="130" t="s">
        <v>492</v>
      </c>
      <c r="G651" s="16">
        <v>1982</v>
      </c>
      <c r="H651" s="16" t="s">
        <v>37</v>
      </c>
      <c r="I651" s="16" t="s">
        <v>491</v>
      </c>
      <c r="J651" s="16">
        <v>5</v>
      </c>
      <c r="K651" s="21">
        <f>L651*1.8</f>
        <v>4848.6419999999998</v>
      </c>
      <c r="L651" s="21">
        <v>2693.69</v>
      </c>
      <c r="M651" s="130" t="s">
        <v>46</v>
      </c>
      <c r="N651" s="51">
        <f>K651*Q651</f>
        <v>751539.51</v>
      </c>
      <c r="O651" s="32">
        <f>K651*R651</f>
        <v>74960.005319999997</v>
      </c>
      <c r="P651" s="32">
        <f t="shared" si="52"/>
        <v>826499.51532000001</v>
      </c>
      <c r="Q651" s="32">
        <v>155</v>
      </c>
      <c r="R651" s="32">
        <v>15.46</v>
      </c>
      <c r="S651" s="14"/>
      <c r="T651" s="151"/>
      <c r="U651" s="14" t="s">
        <v>41</v>
      </c>
      <c r="V651" s="14" t="s">
        <v>270</v>
      </c>
    </row>
    <row r="652" spans="1:84" s="162" customFormat="1" ht="37.5">
      <c r="A652" s="155" t="s">
        <v>472</v>
      </c>
      <c r="B652" s="160"/>
      <c r="C652" s="147" t="s">
        <v>323</v>
      </c>
      <c r="D652" s="138">
        <v>18</v>
      </c>
      <c r="E652" s="154">
        <v>14</v>
      </c>
      <c r="F652" s="145" t="s">
        <v>493</v>
      </c>
      <c r="G652" s="154">
        <v>1958</v>
      </c>
      <c r="H652" s="154" t="s">
        <v>37</v>
      </c>
      <c r="I652" s="154" t="s">
        <v>67</v>
      </c>
      <c r="J652" s="154">
        <v>2</v>
      </c>
      <c r="K652" s="157">
        <f>L652*1.8</f>
        <v>827.46</v>
      </c>
      <c r="L652" s="157">
        <v>459.7</v>
      </c>
      <c r="M652" s="145" t="s">
        <v>46</v>
      </c>
      <c r="N652" s="179">
        <f>K652*Q652</f>
        <v>107569.8</v>
      </c>
      <c r="O652" s="159">
        <f>K652*R652</f>
        <v>13123.515600000001</v>
      </c>
      <c r="P652" s="159">
        <f t="shared" si="52"/>
        <v>120693.3156</v>
      </c>
      <c r="Q652" s="159">
        <v>130</v>
      </c>
      <c r="R652" s="159">
        <v>15.86</v>
      </c>
      <c r="S652" s="147"/>
      <c r="T652" s="180"/>
      <c r="U652" s="147" t="s">
        <v>41</v>
      </c>
      <c r="V652" s="147" t="s">
        <v>270</v>
      </c>
    </row>
    <row r="653" spans="1:84" s="162" customFormat="1" ht="30" customHeight="1">
      <c r="A653" s="155" t="s">
        <v>472</v>
      </c>
      <c r="B653" s="160"/>
      <c r="C653" s="147"/>
      <c r="D653" s="138">
        <v>19</v>
      </c>
      <c r="E653" s="154"/>
      <c r="F653" s="145"/>
      <c r="G653" s="154"/>
      <c r="H653" s="154"/>
      <c r="I653" s="154"/>
      <c r="J653" s="154"/>
      <c r="K653" s="157"/>
      <c r="L653" s="157"/>
      <c r="M653" s="145" t="s">
        <v>234</v>
      </c>
      <c r="N653" s="179">
        <f>K652*Q653</f>
        <v>1241190</v>
      </c>
      <c r="O653" s="159">
        <f>K652*R653</f>
        <v>33280.441200000001</v>
      </c>
      <c r="P653" s="159">
        <f t="shared" si="52"/>
        <v>1274470.4412</v>
      </c>
      <c r="Q653" s="159">
        <v>1500</v>
      </c>
      <c r="R653" s="159">
        <v>40.22</v>
      </c>
      <c r="S653" s="147"/>
      <c r="T653" s="180"/>
      <c r="U653" s="147" t="s">
        <v>41</v>
      </c>
      <c r="V653" s="147" t="s">
        <v>270</v>
      </c>
    </row>
    <row r="654" spans="1:84" s="162" customFormat="1" ht="37.5">
      <c r="A654" s="155" t="s">
        <v>472</v>
      </c>
      <c r="B654" s="160"/>
      <c r="C654" s="181" t="s">
        <v>323</v>
      </c>
      <c r="D654" s="138">
        <v>20</v>
      </c>
      <c r="E654" s="182">
        <v>15</v>
      </c>
      <c r="F654" s="183" t="s">
        <v>494</v>
      </c>
      <c r="G654" s="182">
        <v>1930</v>
      </c>
      <c r="H654" s="182" t="s">
        <v>37</v>
      </c>
      <c r="I654" s="182" t="s">
        <v>67</v>
      </c>
      <c r="J654" s="182">
        <v>2</v>
      </c>
      <c r="K654" s="184">
        <v>785</v>
      </c>
      <c r="L654" s="184">
        <v>423.9</v>
      </c>
      <c r="M654" s="183" t="s">
        <v>46</v>
      </c>
      <c r="N654" s="185">
        <f>K654*Q654</f>
        <v>102050</v>
      </c>
      <c r="O654" s="186">
        <f>K654*R654</f>
        <v>12450.1</v>
      </c>
      <c r="P654" s="186">
        <f t="shared" si="52"/>
        <v>114500.1</v>
      </c>
      <c r="Q654" s="186">
        <v>130</v>
      </c>
      <c r="R654" s="186">
        <v>15.86</v>
      </c>
      <c r="S654" s="181"/>
      <c r="T654" s="187"/>
      <c r="U654" s="181" t="s">
        <v>41</v>
      </c>
      <c r="V654" s="181" t="s">
        <v>270</v>
      </c>
    </row>
    <row r="655" spans="1:84" s="189" customFormat="1" ht="49.5" customHeight="1">
      <c r="A655" s="188" t="s">
        <v>495</v>
      </c>
      <c r="C655" s="79" t="s">
        <v>306</v>
      </c>
      <c r="D655" s="138">
        <v>21</v>
      </c>
      <c r="E655" s="191">
        <v>16</v>
      </c>
      <c r="F655" s="192" t="s">
        <v>496</v>
      </c>
      <c r="G655" s="191">
        <v>1967</v>
      </c>
      <c r="H655" s="191" t="s">
        <v>37</v>
      </c>
      <c r="I655" s="191" t="s">
        <v>38</v>
      </c>
      <c r="J655" s="191">
        <v>5</v>
      </c>
      <c r="K655" s="193">
        <v>4769</v>
      </c>
      <c r="L655" s="194">
        <v>3404.72</v>
      </c>
      <c r="M655" s="195" t="s">
        <v>234</v>
      </c>
      <c r="N655" s="194">
        <f>Q655*K655</f>
        <v>5161011.8</v>
      </c>
      <c r="O655" s="194">
        <f>K655*R655</f>
        <v>110450.04</v>
      </c>
      <c r="P655" s="194">
        <f t="shared" si="52"/>
        <v>5271461.84</v>
      </c>
      <c r="Q655" s="194">
        <v>1082.2</v>
      </c>
      <c r="R655" s="194">
        <v>23.16</v>
      </c>
      <c r="S655" s="129" t="s">
        <v>220</v>
      </c>
      <c r="T655" s="129" t="s">
        <v>470</v>
      </c>
      <c r="U655" s="196" t="s">
        <v>41</v>
      </c>
      <c r="V655" s="196" t="s">
        <v>270</v>
      </c>
    </row>
    <row r="656" spans="1:84" s="162" customFormat="1" ht="37.5">
      <c r="A656" s="197" t="s">
        <v>472</v>
      </c>
      <c r="D656" s="138">
        <v>22</v>
      </c>
      <c r="E656" s="154"/>
      <c r="F656" s="155"/>
      <c r="G656" s="154"/>
      <c r="H656" s="154"/>
      <c r="I656" s="154"/>
      <c r="J656" s="154"/>
      <c r="K656" s="157"/>
      <c r="L656" s="157"/>
      <c r="M656" s="158" t="s">
        <v>46</v>
      </c>
      <c r="N656" s="159">
        <f>Q656*K655</f>
        <v>763040</v>
      </c>
      <c r="O656" s="159">
        <f>K655*R656</f>
        <v>74205.64</v>
      </c>
      <c r="P656" s="159">
        <f t="shared" si="52"/>
        <v>837245.64</v>
      </c>
      <c r="Q656" s="159">
        <v>160</v>
      </c>
      <c r="R656" s="159">
        <v>15.56</v>
      </c>
      <c r="S656" s="147"/>
      <c r="T656" s="160"/>
      <c r="U656" s="181" t="s">
        <v>41</v>
      </c>
      <c r="V656" s="181" t="s">
        <v>270</v>
      </c>
      <c r="W656" s="161"/>
    </row>
    <row r="657" spans="1:84" s="189" customFormat="1" ht="56.25">
      <c r="B657" s="188" t="s">
        <v>484</v>
      </c>
      <c r="D657" s="138">
        <v>23</v>
      </c>
      <c r="E657" s="191"/>
      <c r="F657" s="192"/>
      <c r="G657" s="192"/>
      <c r="H657" s="192"/>
      <c r="I657" s="192"/>
      <c r="J657" s="192"/>
      <c r="K657" s="198"/>
      <c r="L657" s="199"/>
      <c r="M657" s="195" t="s">
        <v>39</v>
      </c>
      <c r="N657" s="194">
        <f>Q657*K655</f>
        <v>272357.59000000003</v>
      </c>
      <c r="O657" s="194">
        <f>R657*K655</f>
        <v>61758.549999999996</v>
      </c>
      <c r="P657" s="194">
        <f t="shared" si="52"/>
        <v>334116.14</v>
      </c>
      <c r="Q657" s="194">
        <v>57.11</v>
      </c>
      <c r="R657" s="194">
        <v>12.95</v>
      </c>
      <c r="S657" s="129" t="s">
        <v>220</v>
      </c>
      <c r="T657" s="129" t="s">
        <v>470</v>
      </c>
      <c r="U657" s="196" t="s">
        <v>41</v>
      </c>
      <c r="V657" s="196" t="s">
        <v>270</v>
      </c>
    </row>
    <row r="658" spans="1:84" s="189" customFormat="1" ht="37.5">
      <c r="D658" s="138">
        <v>24</v>
      </c>
      <c r="E658" s="191"/>
      <c r="F658" s="192"/>
      <c r="G658" s="192"/>
      <c r="H658" s="192"/>
      <c r="I658" s="192"/>
      <c r="J658" s="192"/>
      <c r="K658" s="198"/>
      <c r="L658" s="199"/>
      <c r="M658" s="195" t="s">
        <v>49</v>
      </c>
      <c r="N658" s="194">
        <f>Q658*K655</f>
        <v>2031594</v>
      </c>
      <c r="O658" s="194">
        <f>R658*K655</f>
        <v>79070.01999999999</v>
      </c>
      <c r="P658" s="194">
        <f t="shared" si="52"/>
        <v>2110664.02</v>
      </c>
      <c r="Q658" s="194">
        <v>426</v>
      </c>
      <c r="R658" s="194">
        <v>16.579999999999998</v>
      </c>
      <c r="S658" s="129" t="s">
        <v>220</v>
      </c>
      <c r="T658" s="129" t="s">
        <v>470</v>
      </c>
      <c r="U658" s="14" t="s">
        <v>41</v>
      </c>
      <c r="V658" s="14" t="s">
        <v>270</v>
      </c>
    </row>
    <row r="659" spans="1:84" s="189" customFormat="1" ht="56.25">
      <c r="D659" s="138">
        <v>25</v>
      </c>
      <c r="E659" s="191"/>
      <c r="F659" s="192"/>
      <c r="G659" s="192"/>
      <c r="H659" s="192"/>
      <c r="I659" s="192"/>
      <c r="J659" s="192"/>
      <c r="K659" s="198"/>
      <c r="L659" s="199"/>
      <c r="M659" s="195" t="s">
        <v>88</v>
      </c>
      <c r="N659" s="194">
        <f>Q659*K655</f>
        <v>685162.23</v>
      </c>
      <c r="O659" s="194">
        <f>R659*K655</f>
        <v>70581.2</v>
      </c>
      <c r="P659" s="194">
        <f t="shared" si="52"/>
        <v>755743.42999999993</v>
      </c>
      <c r="Q659" s="194">
        <v>143.66999999999999</v>
      </c>
      <c r="R659" s="194">
        <v>14.8</v>
      </c>
      <c r="S659" s="129" t="s">
        <v>220</v>
      </c>
      <c r="T659" s="129" t="s">
        <v>470</v>
      </c>
      <c r="U659" s="14" t="s">
        <v>41</v>
      </c>
      <c r="V659" s="14" t="s">
        <v>270</v>
      </c>
    </row>
    <row r="660" spans="1:84" s="189" customFormat="1" ht="37.5">
      <c r="D660" s="138">
        <v>26</v>
      </c>
      <c r="E660" s="191"/>
      <c r="F660" s="192"/>
      <c r="G660" s="192"/>
      <c r="H660" s="192"/>
      <c r="I660" s="192"/>
      <c r="J660" s="192"/>
      <c r="K660" s="198"/>
      <c r="L660" s="199"/>
      <c r="M660" s="195" t="s">
        <v>57</v>
      </c>
      <c r="N660" s="194">
        <f>Q660*K655</f>
        <v>169442.57</v>
      </c>
      <c r="O660" s="194">
        <f>K655*R660</f>
        <v>54414.29</v>
      </c>
      <c r="P660" s="194">
        <f t="shared" si="52"/>
        <v>223856.86000000002</v>
      </c>
      <c r="Q660" s="194">
        <v>35.53</v>
      </c>
      <c r="R660" s="194">
        <v>11.41</v>
      </c>
      <c r="S660" s="129" t="s">
        <v>220</v>
      </c>
      <c r="T660" s="129" t="s">
        <v>470</v>
      </c>
      <c r="U660" s="14" t="s">
        <v>41</v>
      </c>
      <c r="V660" s="14" t="s">
        <v>270</v>
      </c>
    </row>
    <row r="661" spans="1:84" ht="37.5">
      <c r="C661" s="20" t="s">
        <v>323</v>
      </c>
      <c r="D661" s="138">
        <v>27</v>
      </c>
      <c r="E661" s="201">
        <v>17</v>
      </c>
      <c r="F661" s="169" t="s">
        <v>497</v>
      </c>
      <c r="G661" s="201">
        <v>1940</v>
      </c>
      <c r="H661" s="4" t="s">
        <v>37</v>
      </c>
      <c r="I661" s="201" t="s">
        <v>67</v>
      </c>
      <c r="J661" s="201">
        <v>2</v>
      </c>
      <c r="K661" s="202">
        <f>691.3+268.5</f>
        <v>959.8</v>
      </c>
      <c r="L661" s="202">
        <v>520.20000000000005</v>
      </c>
      <c r="M661" s="169" t="s">
        <v>46</v>
      </c>
      <c r="N661" s="352">
        <f>K661*Q661</f>
        <v>232146.826</v>
      </c>
      <c r="O661" s="353">
        <f>K661*R661</f>
        <v>28323.698</v>
      </c>
      <c r="P661" s="353">
        <f t="shared" si="52"/>
        <v>260470.524</v>
      </c>
      <c r="Q661" s="342">
        <v>241.87</v>
      </c>
      <c r="R661" s="342">
        <v>29.51</v>
      </c>
      <c r="S661" s="14"/>
      <c r="T661" s="151"/>
      <c r="U661" s="14" t="s">
        <v>41</v>
      </c>
      <c r="V661" s="14" t="s">
        <v>270</v>
      </c>
    </row>
    <row r="662" spans="1:84">
      <c r="C662" s="14"/>
      <c r="D662" s="138">
        <v>28</v>
      </c>
      <c r="E662" s="16"/>
      <c r="F662" s="130"/>
      <c r="G662" s="16"/>
      <c r="H662" s="16"/>
      <c r="I662" s="16"/>
      <c r="J662" s="16"/>
      <c r="K662" s="21"/>
      <c r="L662" s="21"/>
      <c r="M662" s="130" t="s">
        <v>234</v>
      </c>
      <c r="N662" s="51">
        <f>K661*Q662</f>
        <v>1439700</v>
      </c>
      <c r="O662" s="32">
        <f>K661*R662</f>
        <v>38603.155999999995</v>
      </c>
      <c r="P662" s="32">
        <f t="shared" si="52"/>
        <v>1478303.156</v>
      </c>
      <c r="Q662" s="32">
        <v>1500</v>
      </c>
      <c r="R662" s="32">
        <v>40.22</v>
      </c>
      <c r="S662" s="14"/>
      <c r="T662" s="151"/>
      <c r="U662" s="14" t="s">
        <v>41</v>
      </c>
      <c r="V662" s="14" t="s">
        <v>270</v>
      </c>
    </row>
    <row r="663" spans="1:84">
      <c r="C663" s="14"/>
      <c r="D663" s="138">
        <v>29</v>
      </c>
      <c r="E663" s="16"/>
      <c r="F663" s="130"/>
      <c r="G663" s="16"/>
      <c r="H663" s="16"/>
      <c r="I663" s="16"/>
      <c r="J663" s="16"/>
      <c r="K663" s="21"/>
      <c r="L663" s="21"/>
      <c r="M663" s="130" t="s">
        <v>108</v>
      </c>
      <c r="N663" s="354">
        <f>K661*Q663</f>
        <v>62454.185999999987</v>
      </c>
      <c r="O663" s="342">
        <f>K661*R663</f>
        <v>4175.1299999999992</v>
      </c>
      <c r="P663" s="342">
        <f t="shared" si="52"/>
        <v>66629.315999999992</v>
      </c>
      <c r="Q663" s="342">
        <v>65.069999999999993</v>
      </c>
      <c r="R663" s="342">
        <v>4.3499999999999996</v>
      </c>
      <c r="S663" s="14"/>
      <c r="T663" s="151"/>
      <c r="U663" s="14" t="s">
        <v>41</v>
      </c>
      <c r="V663" s="14" t="s">
        <v>270</v>
      </c>
    </row>
    <row r="664" spans="1:84">
      <c r="C664" s="14"/>
      <c r="D664" s="138">
        <v>30</v>
      </c>
      <c r="E664" s="16"/>
      <c r="F664" s="130"/>
      <c r="G664" s="16"/>
      <c r="H664" s="16"/>
      <c r="I664" s="16"/>
      <c r="J664" s="16"/>
      <c r="K664" s="21"/>
      <c r="L664" s="21"/>
      <c r="M664" s="130" t="s">
        <v>479</v>
      </c>
      <c r="N664" s="354">
        <f>K661*Q664</f>
        <v>173301.48799999998</v>
      </c>
      <c r="O664" s="342">
        <f>K661*R664</f>
        <v>3724.0239999999999</v>
      </c>
      <c r="P664" s="342">
        <f t="shared" si="52"/>
        <v>177025.51199999999</v>
      </c>
      <c r="Q664" s="342">
        <v>180.56</v>
      </c>
      <c r="R664" s="342">
        <v>3.88</v>
      </c>
      <c r="S664" s="14"/>
      <c r="T664" s="151"/>
      <c r="U664" s="14" t="s">
        <v>41</v>
      </c>
      <c r="V664" s="14" t="s">
        <v>270</v>
      </c>
    </row>
    <row r="665" spans="1:84" s="213" customFormat="1" ht="37.5">
      <c r="A665" s="205"/>
      <c r="B665" s="206" t="s">
        <v>484</v>
      </c>
      <c r="C665" s="207" t="s">
        <v>306</v>
      </c>
      <c r="D665" s="138">
        <v>31</v>
      </c>
      <c r="E665" s="208">
        <v>18</v>
      </c>
      <c r="F665" s="169" t="s">
        <v>498</v>
      </c>
      <c r="G665" s="208">
        <v>1968</v>
      </c>
      <c r="H665" s="208" t="s">
        <v>37</v>
      </c>
      <c r="I665" s="208" t="s">
        <v>38</v>
      </c>
      <c r="J665" s="208">
        <v>3</v>
      </c>
      <c r="K665" s="209">
        <v>2038.1</v>
      </c>
      <c r="L665" s="209">
        <v>1214.0999999999999</v>
      </c>
      <c r="M665" s="130" t="s">
        <v>234</v>
      </c>
      <c r="N665" s="131">
        <f>Q665*K665</f>
        <v>2205631.8199999998</v>
      </c>
      <c r="O665" s="131">
        <f t="shared" ref="O665:O671" si="53">K665*R665</f>
        <v>47202.396000000001</v>
      </c>
      <c r="P665" s="131">
        <f t="shared" si="52"/>
        <v>2252834.216</v>
      </c>
      <c r="Q665" s="131">
        <v>1082.2</v>
      </c>
      <c r="R665" s="131">
        <v>23.16</v>
      </c>
      <c r="S665" s="129" t="s">
        <v>220</v>
      </c>
      <c r="T665" s="129" t="s">
        <v>470</v>
      </c>
      <c r="U665" s="14" t="s">
        <v>41</v>
      </c>
      <c r="V665" s="14" t="s">
        <v>270</v>
      </c>
      <c r="W665" s="210"/>
      <c r="X665" s="211"/>
      <c r="Y665" s="211"/>
      <c r="Z665" s="211"/>
      <c r="AA665" s="211"/>
      <c r="AB665" s="211"/>
      <c r="AC665" s="211"/>
      <c r="AD665" s="211"/>
      <c r="AE665" s="211"/>
      <c r="AF665" s="211"/>
      <c r="AG665" s="211"/>
      <c r="AH665" s="211"/>
      <c r="AI665" s="211"/>
      <c r="AJ665" s="211"/>
      <c r="AK665" s="211"/>
      <c r="AL665" s="211"/>
      <c r="AM665" s="211"/>
      <c r="AN665" s="211"/>
      <c r="AO665" s="211"/>
      <c r="AP665" s="211"/>
      <c r="AQ665" s="211"/>
      <c r="AR665" s="211"/>
      <c r="AS665" s="211"/>
      <c r="AT665" s="211"/>
      <c r="AU665" s="211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  <c r="BH665" s="211"/>
      <c r="BI665" s="211"/>
      <c r="BJ665" s="211"/>
      <c r="BK665" s="211"/>
      <c r="BL665" s="211"/>
      <c r="BM665" s="211"/>
      <c r="BN665" s="211"/>
      <c r="BO665" s="211"/>
      <c r="BP665" s="211"/>
      <c r="BQ665" s="211"/>
      <c r="BR665" s="211"/>
      <c r="BS665" s="211"/>
      <c r="BT665" s="211"/>
      <c r="BU665" s="211"/>
      <c r="BV665" s="211"/>
      <c r="BW665" s="211"/>
      <c r="BX665" s="211"/>
      <c r="BY665" s="211"/>
      <c r="BZ665" s="211"/>
      <c r="CA665" s="211"/>
      <c r="CB665" s="211"/>
      <c r="CC665" s="211"/>
      <c r="CD665" s="211"/>
      <c r="CE665" s="211"/>
      <c r="CF665" s="212"/>
    </row>
    <row r="666" spans="1:84" s="213" customFormat="1" ht="27" customHeight="1">
      <c r="A666" s="205"/>
      <c r="B666" s="205" t="s">
        <v>487</v>
      </c>
      <c r="C666" s="205" t="s">
        <v>306</v>
      </c>
      <c r="D666" s="138">
        <v>32</v>
      </c>
      <c r="E666" s="208">
        <v>19</v>
      </c>
      <c r="F666" s="169" t="s">
        <v>499</v>
      </c>
      <c r="G666" s="208">
        <v>1969</v>
      </c>
      <c r="H666" s="208" t="s">
        <v>37</v>
      </c>
      <c r="I666" s="208" t="s">
        <v>87</v>
      </c>
      <c r="J666" s="208">
        <v>5</v>
      </c>
      <c r="K666" s="209">
        <v>5500.06</v>
      </c>
      <c r="L666" s="209">
        <v>3380</v>
      </c>
      <c r="M666" s="130" t="s">
        <v>234</v>
      </c>
      <c r="N666" s="131">
        <f>Q666*K666</f>
        <v>5800968.2826000005</v>
      </c>
      <c r="O666" s="131">
        <f t="shared" si="53"/>
        <v>124136.35420000002</v>
      </c>
      <c r="P666" s="131">
        <f t="shared" si="52"/>
        <v>5925104.6368000004</v>
      </c>
      <c r="Q666" s="131">
        <v>1054.71</v>
      </c>
      <c r="R666" s="131">
        <v>22.57</v>
      </c>
      <c r="S666" s="129" t="s">
        <v>220</v>
      </c>
      <c r="T666" s="129" t="s">
        <v>470</v>
      </c>
      <c r="U666" s="14" t="s">
        <v>41</v>
      </c>
      <c r="V666" s="14" t="s">
        <v>270</v>
      </c>
      <c r="W666" s="210"/>
      <c r="X666" s="211"/>
      <c r="Y666" s="211"/>
      <c r="Z666" s="211"/>
      <c r="AA666" s="211"/>
      <c r="AB666" s="211"/>
      <c r="AC666" s="211"/>
      <c r="AD666" s="211"/>
      <c r="AE666" s="211"/>
      <c r="AF666" s="211"/>
      <c r="AG666" s="211"/>
      <c r="AH666" s="211"/>
      <c r="AI666" s="211"/>
      <c r="AJ666" s="211"/>
      <c r="AK666" s="211"/>
      <c r="AL666" s="211"/>
      <c r="AM666" s="211"/>
      <c r="AN666" s="211"/>
      <c r="AO666" s="211"/>
      <c r="AP666" s="211"/>
      <c r="AQ666" s="211"/>
      <c r="AR666" s="211"/>
      <c r="AS666" s="211"/>
      <c r="AT666" s="211"/>
      <c r="AU666" s="211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  <c r="BH666" s="211"/>
      <c r="BI666" s="211"/>
      <c r="BJ666" s="211"/>
      <c r="BK666" s="211"/>
      <c r="BL666" s="211"/>
      <c r="BM666" s="211"/>
      <c r="BN666" s="211"/>
      <c r="BO666" s="211"/>
      <c r="BP666" s="211"/>
      <c r="BQ666" s="211"/>
      <c r="BR666" s="211"/>
      <c r="BS666" s="211"/>
      <c r="BT666" s="211"/>
      <c r="BU666" s="211"/>
      <c r="BV666" s="211"/>
      <c r="BW666" s="211"/>
      <c r="BX666" s="211"/>
      <c r="BY666" s="211"/>
      <c r="BZ666" s="211"/>
      <c r="CA666" s="211"/>
      <c r="CB666" s="211"/>
      <c r="CC666" s="211"/>
      <c r="CD666" s="211"/>
      <c r="CE666" s="211"/>
      <c r="CF666" s="212"/>
    </row>
    <row r="667" spans="1:84" s="213" customFormat="1" ht="37.5">
      <c r="A667" s="205"/>
      <c r="B667" s="206" t="s">
        <v>484</v>
      </c>
      <c r="C667" s="207" t="s">
        <v>306</v>
      </c>
      <c r="D667" s="138">
        <v>33</v>
      </c>
      <c r="E667" s="208">
        <v>20</v>
      </c>
      <c r="F667" s="169" t="s">
        <v>500</v>
      </c>
      <c r="G667" s="208">
        <v>1964</v>
      </c>
      <c r="H667" s="208" t="s">
        <v>37</v>
      </c>
      <c r="I667" s="208" t="s">
        <v>38</v>
      </c>
      <c r="J667" s="208">
        <v>5</v>
      </c>
      <c r="K667" s="209">
        <v>3478.1</v>
      </c>
      <c r="L667" s="209">
        <v>2562.6999999999998</v>
      </c>
      <c r="M667" s="130" t="s">
        <v>501</v>
      </c>
      <c r="N667" s="131">
        <f>K667*Q667</f>
        <v>1481670.5999999999</v>
      </c>
      <c r="O667" s="131">
        <f t="shared" si="53"/>
        <v>57666.897999999994</v>
      </c>
      <c r="P667" s="131">
        <f t="shared" si="52"/>
        <v>1539337.4979999999</v>
      </c>
      <c r="Q667" s="131">
        <v>426</v>
      </c>
      <c r="R667" s="131">
        <v>16.579999999999998</v>
      </c>
      <c r="S667" s="129" t="s">
        <v>220</v>
      </c>
      <c r="T667" s="129" t="s">
        <v>470</v>
      </c>
      <c r="U667" s="14" t="s">
        <v>41</v>
      </c>
      <c r="V667" s="14" t="s">
        <v>270</v>
      </c>
      <c r="W667" s="210"/>
      <c r="X667" s="211"/>
      <c r="Y667" s="211"/>
      <c r="Z667" s="211"/>
      <c r="AA667" s="211"/>
      <c r="AB667" s="211"/>
      <c r="AC667" s="211"/>
      <c r="AD667" s="211"/>
      <c r="AE667" s="211"/>
      <c r="AF667" s="211"/>
      <c r="AG667" s="211"/>
      <c r="AH667" s="211"/>
      <c r="AI667" s="211"/>
      <c r="AJ667" s="211"/>
      <c r="AK667" s="211"/>
      <c r="AL667" s="211"/>
      <c r="AM667" s="211"/>
      <c r="AN667" s="211"/>
      <c r="AO667" s="211"/>
      <c r="AP667" s="211"/>
      <c r="AQ667" s="211"/>
      <c r="AR667" s="211"/>
      <c r="AS667" s="211"/>
      <c r="AT667" s="211"/>
      <c r="AU667" s="211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  <c r="BH667" s="211"/>
      <c r="BI667" s="211"/>
      <c r="BJ667" s="211"/>
      <c r="BK667" s="211"/>
      <c r="BL667" s="211"/>
      <c r="BM667" s="211"/>
      <c r="BN667" s="211"/>
      <c r="BO667" s="211"/>
      <c r="BP667" s="211"/>
      <c r="BQ667" s="211"/>
      <c r="BR667" s="211"/>
      <c r="BS667" s="211"/>
      <c r="BT667" s="211"/>
      <c r="BU667" s="211"/>
      <c r="BV667" s="211"/>
      <c r="BW667" s="211"/>
      <c r="BX667" s="211"/>
      <c r="BY667" s="211"/>
      <c r="BZ667" s="211"/>
      <c r="CA667" s="211"/>
      <c r="CB667" s="211"/>
      <c r="CC667" s="211"/>
      <c r="CD667" s="211"/>
      <c r="CE667" s="211"/>
      <c r="CF667" s="212"/>
    </row>
    <row r="668" spans="1:84" s="213" customFormat="1" ht="56.25">
      <c r="C668" s="94" t="s">
        <v>467</v>
      </c>
      <c r="D668" s="138">
        <v>34</v>
      </c>
      <c r="E668" s="208">
        <v>21</v>
      </c>
      <c r="F668" s="129" t="s">
        <v>502</v>
      </c>
      <c r="G668" s="129">
        <v>1992</v>
      </c>
      <c r="H668" s="208" t="s">
        <v>37</v>
      </c>
      <c r="I668" s="129" t="s">
        <v>38</v>
      </c>
      <c r="J668" s="129">
        <v>10</v>
      </c>
      <c r="K668" s="131">
        <v>13653.17</v>
      </c>
      <c r="L668" s="131">
        <v>8109.19</v>
      </c>
      <c r="M668" s="130" t="s">
        <v>469</v>
      </c>
      <c r="N668" s="131">
        <f>Q668*K668</f>
        <v>10283704.175700001</v>
      </c>
      <c r="O668" s="131">
        <f t="shared" si="53"/>
        <v>220089.10040000002</v>
      </c>
      <c r="P668" s="131">
        <f t="shared" si="52"/>
        <v>10503793.276100002</v>
      </c>
      <c r="Q668" s="129">
        <v>753.21</v>
      </c>
      <c r="R668" s="129">
        <v>16.12</v>
      </c>
      <c r="S668" s="129" t="s">
        <v>470</v>
      </c>
      <c r="T668" s="129" t="s">
        <v>471</v>
      </c>
      <c r="U668" s="14" t="s">
        <v>41</v>
      </c>
      <c r="V668" s="14" t="s">
        <v>270</v>
      </c>
      <c r="W668" s="210"/>
      <c r="X668" s="211"/>
      <c r="Y668" s="211"/>
      <c r="Z668" s="211"/>
      <c r="AA668" s="211"/>
      <c r="AB668" s="211"/>
      <c r="AC668" s="211"/>
      <c r="AD668" s="211"/>
      <c r="AE668" s="211"/>
      <c r="AF668" s="211"/>
      <c r="AG668" s="211"/>
      <c r="AH668" s="211"/>
      <c r="AI668" s="211"/>
      <c r="AJ668" s="211"/>
      <c r="AK668" s="211"/>
      <c r="AL668" s="211"/>
      <c r="AM668" s="211"/>
      <c r="AN668" s="211"/>
      <c r="AO668" s="211"/>
      <c r="AP668" s="211"/>
      <c r="AQ668" s="211"/>
      <c r="AR668" s="211"/>
      <c r="AS668" s="211"/>
      <c r="AT668" s="211"/>
      <c r="AU668" s="211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  <c r="BH668" s="211"/>
      <c r="BI668" s="211"/>
      <c r="BJ668" s="211"/>
      <c r="BK668" s="211"/>
      <c r="BL668" s="211"/>
      <c r="BM668" s="211"/>
      <c r="BN668" s="211"/>
      <c r="BO668" s="211"/>
      <c r="BP668" s="211"/>
      <c r="BQ668" s="211"/>
      <c r="BR668" s="211"/>
      <c r="BS668" s="211"/>
      <c r="BT668" s="211"/>
      <c r="BU668" s="211"/>
      <c r="BV668" s="211"/>
      <c r="BW668" s="211"/>
      <c r="BX668" s="211"/>
      <c r="BY668" s="211"/>
      <c r="BZ668" s="211"/>
      <c r="CA668" s="211"/>
      <c r="CB668" s="211"/>
      <c r="CC668" s="211"/>
      <c r="CD668" s="211"/>
      <c r="CE668" s="211"/>
      <c r="CF668" s="212"/>
    </row>
    <row r="669" spans="1:84" s="162" customFormat="1" ht="37.5">
      <c r="A669" s="155" t="s">
        <v>472</v>
      </c>
      <c r="C669" s="147" t="s">
        <v>306</v>
      </c>
      <c r="D669" s="138">
        <v>35</v>
      </c>
      <c r="E669" s="214">
        <v>22</v>
      </c>
      <c r="F669" s="145" t="s">
        <v>503</v>
      </c>
      <c r="G669" s="154">
        <v>1973</v>
      </c>
      <c r="H669" s="214" t="s">
        <v>37</v>
      </c>
      <c r="I669" s="147" t="s">
        <v>38</v>
      </c>
      <c r="J669" s="154">
        <v>5</v>
      </c>
      <c r="K669" s="157">
        <f>L669*1.8</f>
        <v>8660.4660000000003</v>
      </c>
      <c r="L669" s="157">
        <v>4811.37</v>
      </c>
      <c r="M669" s="145" t="s">
        <v>46</v>
      </c>
      <c r="N669" s="179">
        <f>K669*Q669</f>
        <v>1385674.56</v>
      </c>
      <c r="O669" s="159">
        <f t="shared" si="53"/>
        <v>134756.85096000001</v>
      </c>
      <c r="P669" s="159">
        <f t="shared" si="52"/>
        <v>1520431.41096</v>
      </c>
      <c r="Q669" s="159">
        <v>160</v>
      </c>
      <c r="R669" s="159">
        <v>15.56</v>
      </c>
      <c r="S669" s="147"/>
      <c r="T669" s="215"/>
      <c r="U669" s="147" t="s">
        <v>41</v>
      </c>
      <c r="V669" s="147" t="s">
        <v>270</v>
      </c>
    </row>
    <row r="670" spans="1:84" s="162" customFormat="1" ht="37.5">
      <c r="A670" s="155" t="s">
        <v>472</v>
      </c>
      <c r="C670" s="147" t="s">
        <v>306</v>
      </c>
      <c r="D670" s="138">
        <v>36</v>
      </c>
      <c r="E670" s="214">
        <v>23</v>
      </c>
      <c r="F670" s="158" t="s">
        <v>504</v>
      </c>
      <c r="G670" s="147">
        <v>1964</v>
      </c>
      <c r="H670" s="214" t="s">
        <v>37</v>
      </c>
      <c r="I670" s="147" t="s">
        <v>38</v>
      </c>
      <c r="J670" s="147">
        <v>4</v>
      </c>
      <c r="K670" s="157">
        <f>L670*1.8</f>
        <v>2249.1</v>
      </c>
      <c r="L670" s="157">
        <v>1249.5</v>
      </c>
      <c r="M670" s="158" t="s">
        <v>46</v>
      </c>
      <c r="N670" s="179">
        <f>K670*Q670</f>
        <v>359856</v>
      </c>
      <c r="O670" s="159">
        <f t="shared" si="53"/>
        <v>34995.995999999999</v>
      </c>
      <c r="P670" s="159">
        <f t="shared" si="52"/>
        <v>394851.99599999998</v>
      </c>
      <c r="Q670" s="159">
        <v>160</v>
      </c>
      <c r="R670" s="159">
        <v>15.56</v>
      </c>
      <c r="S670" s="147"/>
      <c r="T670" s="215"/>
      <c r="U670" s="147" t="s">
        <v>41</v>
      </c>
      <c r="V670" s="147" t="s">
        <v>270</v>
      </c>
    </row>
    <row r="671" spans="1:84" ht="37.5">
      <c r="A671" s="109"/>
      <c r="C671" s="14" t="s">
        <v>306</v>
      </c>
      <c r="D671" s="138">
        <v>37</v>
      </c>
      <c r="E671" s="208">
        <v>24</v>
      </c>
      <c r="F671" s="130" t="s">
        <v>505</v>
      </c>
      <c r="G671" s="16">
        <v>1961</v>
      </c>
      <c r="H671" s="208" t="s">
        <v>37</v>
      </c>
      <c r="I671" s="16" t="s">
        <v>38</v>
      </c>
      <c r="J671" s="14">
        <v>4</v>
      </c>
      <c r="K671" s="21">
        <v>3695.1</v>
      </c>
      <c r="L671" s="21">
        <v>2129.3000000000002</v>
      </c>
      <c r="M671" s="22" t="s">
        <v>46</v>
      </c>
      <c r="N671" s="51">
        <f>Q671*K671</f>
        <v>591216</v>
      </c>
      <c r="O671" s="32">
        <f t="shared" si="53"/>
        <v>57495.756000000001</v>
      </c>
      <c r="P671" s="32">
        <f t="shared" si="52"/>
        <v>648711.75600000005</v>
      </c>
      <c r="Q671" s="32">
        <v>160</v>
      </c>
      <c r="R671" s="32">
        <v>15.56</v>
      </c>
      <c r="S671" s="14"/>
      <c r="T671" s="151"/>
      <c r="U671" s="14" t="s">
        <v>41</v>
      </c>
      <c r="V671" s="14" t="s">
        <v>270</v>
      </c>
    </row>
    <row r="672" spans="1:84" s="78" customFormat="1" ht="56.25">
      <c r="A672" s="216" t="s">
        <v>484</v>
      </c>
      <c r="C672" s="79"/>
      <c r="D672" s="138">
        <v>38</v>
      </c>
      <c r="E672" s="217"/>
      <c r="F672" s="195"/>
      <c r="G672" s="80"/>
      <c r="H672" s="80"/>
      <c r="I672" s="80"/>
      <c r="J672" s="79"/>
      <c r="K672" s="82"/>
      <c r="L672" s="82"/>
      <c r="M672" s="133" t="s">
        <v>234</v>
      </c>
      <c r="N672" s="218">
        <f>Q672*K671</f>
        <v>3998837.22</v>
      </c>
      <c r="O672" s="84">
        <f>R672*K671</f>
        <v>85578.516000000003</v>
      </c>
      <c r="P672" s="84">
        <f t="shared" si="52"/>
        <v>4084415.736</v>
      </c>
      <c r="Q672" s="194">
        <v>1082.2</v>
      </c>
      <c r="R672" s="194">
        <v>23.16</v>
      </c>
      <c r="S672" s="79"/>
      <c r="T672" s="219"/>
      <c r="U672" s="79" t="s">
        <v>41</v>
      </c>
      <c r="V672" s="79" t="s">
        <v>270</v>
      </c>
    </row>
    <row r="673" spans="1:84" s="162" customFormat="1" ht="37.5">
      <c r="A673" s="155" t="s">
        <v>472</v>
      </c>
      <c r="C673" s="147" t="s">
        <v>306</v>
      </c>
      <c r="D673" s="138">
        <v>39</v>
      </c>
      <c r="E673" s="214">
        <v>25</v>
      </c>
      <c r="F673" s="145" t="s">
        <v>204</v>
      </c>
      <c r="G673" s="154">
        <v>1958</v>
      </c>
      <c r="H673" s="154" t="s">
        <v>37</v>
      </c>
      <c r="I673" s="147" t="s">
        <v>38</v>
      </c>
      <c r="J673" s="147">
        <v>4</v>
      </c>
      <c r="K673" s="157">
        <v>5280.2</v>
      </c>
      <c r="L673" s="157">
        <v>2909.5</v>
      </c>
      <c r="M673" s="158" t="s">
        <v>46</v>
      </c>
      <c r="N673" s="179">
        <f>K673*Q673</f>
        <v>844832</v>
      </c>
      <c r="O673" s="159">
        <f>K673*R673</f>
        <v>82159.911999999997</v>
      </c>
      <c r="P673" s="159">
        <f t="shared" si="52"/>
        <v>926991.91200000001</v>
      </c>
      <c r="Q673" s="159">
        <v>160</v>
      </c>
      <c r="R673" s="159">
        <v>15.56</v>
      </c>
      <c r="S673" s="147"/>
      <c r="T673" s="180"/>
      <c r="U673" s="147" t="s">
        <v>41</v>
      </c>
      <c r="V673" s="147" t="s">
        <v>270</v>
      </c>
    </row>
    <row r="674" spans="1:84" s="162" customFormat="1" ht="37.5">
      <c r="A674" s="155" t="s">
        <v>472</v>
      </c>
      <c r="C674" s="147" t="s">
        <v>306</v>
      </c>
      <c r="D674" s="138">
        <v>40</v>
      </c>
      <c r="E674" s="214">
        <v>26</v>
      </c>
      <c r="F674" s="145" t="s">
        <v>506</v>
      </c>
      <c r="G674" s="154">
        <v>1966</v>
      </c>
      <c r="H674" s="154" t="s">
        <v>37</v>
      </c>
      <c r="I674" s="147" t="s">
        <v>38</v>
      </c>
      <c r="J674" s="147">
        <v>5</v>
      </c>
      <c r="K674" s="157">
        <f>L674*1.8</f>
        <v>6272.1</v>
      </c>
      <c r="L674" s="157">
        <v>3484.5</v>
      </c>
      <c r="M674" s="158" t="s">
        <v>46</v>
      </c>
      <c r="N674" s="179">
        <f>K674*Q674</f>
        <v>1003536</v>
      </c>
      <c r="O674" s="159">
        <f>K674*R674</f>
        <v>97593.876000000004</v>
      </c>
      <c r="P674" s="159">
        <f t="shared" si="52"/>
        <v>1101129.8759999999</v>
      </c>
      <c r="Q674" s="159">
        <v>160</v>
      </c>
      <c r="R674" s="159">
        <v>15.56</v>
      </c>
      <c r="S674" s="147"/>
      <c r="T674" s="180"/>
      <c r="U674" s="147" t="s">
        <v>41</v>
      </c>
      <c r="V674" s="147" t="s">
        <v>270</v>
      </c>
    </row>
    <row r="675" spans="1:84" ht="37.5">
      <c r="A675" s="220"/>
      <c r="C675" s="14" t="s">
        <v>306</v>
      </c>
      <c r="D675" s="138">
        <v>41</v>
      </c>
      <c r="E675" s="208">
        <v>27</v>
      </c>
      <c r="F675" s="130" t="s">
        <v>507</v>
      </c>
      <c r="G675" s="16">
        <v>1962</v>
      </c>
      <c r="H675" s="16" t="s">
        <v>37</v>
      </c>
      <c r="I675" s="14" t="s">
        <v>38</v>
      </c>
      <c r="J675" s="14">
        <v>4</v>
      </c>
      <c r="K675" s="21">
        <v>2095.4</v>
      </c>
      <c r="L675" s="21">
        <v>1199.5</v>
      </c>
      <c r="M675" s="22" t="s">
        <v>46</v>
      </c>
      <c r="N675" s="51">
        <f>K675*Q675</f>
        <v>335264</v>
      </c>
      <c r="O675" s="32">
        <f>K675*R675</f>
        <v>32604.424000000003</v>
      </c>
      <c r="P675" s="32">
        <f t="shared" si="52"/>
        <v>367868.424</v>
      </c>
      <c r="Q675" s="32">
        <v>160</v>
      </c>
      <c r="R675" s="32">
        <v>15.56</v>
      </c>
      <c r="S675" s="14"/>
      <c r="T675" s="151"/>
      <c r="U675" s="14" t="s">
        <v>41</v>
      </c>
      <c r="V675" s="14" t="s">
        <v>270</v>
      </c>
    </row>
    <row r="676" spans="1:84" s="162" customFormat="1" ht="37.5">
      <c r="A676" s="155" t="s">
        <v>472</v>
      </c>
      <c r="C676" s="147" t="s">
        <v>306</v>
      </c>
      <c r="D676" s="138">
        <v>42</v>
      </c>
      <c r="E676" s="214">
        <v>28</v>
      </c>
      <c r="F676" s="145" t="s">
        <v>508</v>
      </c>
      <c r="G676" s="154">
        <v>1958</v>
      </c>
      <c r="H676" s="154" t="s">
        <v>37</v>
      </c>
      <c r="I676" s="147" t="s">
        <v>38</v>
      </c>
      <c r="J676" s="147">
        <v>4</v>
      </c>
      <c r="K676" s="157">
        <f>L676*1.8</f>
        <v>3581.1</v>
      </c>
      <c r="L676" s="157">
        <v>1989.5</v>
      </c>
      <c r="M676" s="158" t="s">
        <v>46</v>
      </c>
      <c r="N676" s="179">
        <f>K676*Q676</f>
        <v>572976</v>
      </c>
      <c r="O676" s="159">
        <f>K676*R676</f>
        <v>55721.915999999997</v>
      </c>
      <c r="P676" s="159">
        <f t="shared" si="52"/>
        <v>628697.91599999997</v>
      </c>
      <c r="Q676" s="159">
        <v>160</v>
      </c>
      <c r="R676" s="159">
        <v>15.56</v>
      </c>
      <c r="S676" s="147"/>
      <c r="T676" s="180"/>
      <c r="U676" s="147" t="s">
        <v>41</v>
      </c>
      <c r="V676" s="147" t="s">
        <v>270</v>
      </c>
    </row>
    <row r="677" spans="1:84" ht="37.5">
      <c r="C677" s="14" t="s">
        <v>306</v>
      </c>
      <c r="D677" s="138">
        <v>43</v>
      </c>
      <c r="E677" s="208">
        <v>29</v>
      </c>
      <c r="F677" s="130" t="s">
        <v>509</v>
      </c>
      <c r="G677" s="16">
        <v>1962</v>
      </c>
      <c r="H677" s="16" t="s">
        <v>37</v>
      </c>
      <c r="I677" s="16" t="s">
        <v>38</v>
      </c>
      <c r="J677" s="14">
        <v>4</v>
      </c>
      <c r="K677" s="21">
        <v>2191.1</v>
      </c>
      <c r="L677" s="21">
        <v>1191.2</v>
      </c>
      <c r="M677" s="22" t="s">
        <v>46</v>
      </c>
      <c r="N677" s="51">
        <f>K677*Q677</f>
        <v>350576</v>
      </c>
      <c r="O677" s="32">
        <f>K677*R677</f>
        <v>34093.516000000003</v>
      </c>
      <c r="P677" s="32">
        <f t="shared" si="52"/>
        <v>384669.516</v>
      </c>
      <c r="Q677" s="32">
        <v>160</v>
      </c>
      <c r="R677" s="32">
        <v>15.56</v>
      </c>
      <c r="S677" s="14"/>
      <c r="T677" s="151"/>
      <c r="U677" s="14" t="s">
        <v>41</v>
      </c>
      <c r="V677" s="14" t="s">
        <v>270</v>
      </c>
    </row>
    <row r="678" spans="1:84" s="213" customFormat="1" ht="37.5">
      <c r="A678" s="211"/>
      <c r="B678" s="591" t="s">
        <v>510</v>
      </c>
      <c r="C678" s="588" t="s">
        <v>306</v>
      </c>
      <c r="D678" s="138">
        <v>44</v>
      </c>
      <c r="E678" s="129">
        <v>30</v>
      </c>
      <c r="F678" s="152" t="s">
        <v>511</v>
      </c>
      <c r="G678" s="129">
        <v>1963</v>
      </c>
      <c r="H678" s="16" t="s">
        <v>37</v>
      </c>
      <c r="I678" s="129" t="s">
        <v>38</v>
      </c>
      <c r="J678" s="129">
        <v>5</v>
      </c>
      <c r="K678" s="131">
        <v>4633.1000000000004</v>
      </c>
      <c r="L678" s="131">
        <v>2826.83</v>
      </c>
      <c r="M678" s="221" t="s">
        <v>234</v>
      </c>
      <c r="N678" s="131">
        <f>Q678*K678</f>
        <v>5013940.82</v>
      </c>
      <c r="O678" s="131">
        <f>R678*K678</f>
        <v>107302.59600000001</v>
      </c>
      <c r="P678" s="131">
        <f t="shared" si="52"/>
        <v>5121243.4160000002</v>
      </c>
      <c r="Q678" s="131">
        <v>1082.2</v>
      </c>
      <c r="R678" s="131">
        <v>23.16</v>
      </c>
      <c r="S678" s="129" t="s">
        <v>220</v>
      </c>
      <c r="T678" s="129" t="s">
        <v>470</v>
      </c>
      <c r="U678" s="14" t="s">
        <v>41</v>
      </c>
      <c r="V678" s="14" t="s">
        <v>270</v>
      </c>
      <c r="W678" s="210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11"/>
      <c r="AT678" s="211"/>
      <c r="AU678" s="211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  <c r="BH678" s="211"/>
      <c r="BI678" s="211"/>
      <c r="BJ678" s="211"/>
      <c r="BK678" s="211"/>
      <c r="BL678" s="211"/>
      <c r="BM678" s="211"/>
      <c r="BN678" s="211"/>
      <c r="BO678" s="211"/>
      <c r="BP678" s="211"/>
      <c r="BQ678" s="211"/>
      <c r="BR678" s="211"/>
      <c r="BS678" s="211"/>
      <c r="BT678" s="211"/>
      <c r="BU678" s="211"/>
      <c r="BV678" s="211"/>
      <c r="BW678" s="211"/>
      <c r="BX678" s="211"/>
      <c r="BY678" s="211"/>
      <c r="BZ678" s="211"/>
      <c r="CA678" s="211"/>
      <c r="CB678" s="211"/>
      <c r="CC678" s="211"/>
      <c r="CD678" s="211"/>
      <c r="CE678" s="211"/>
      <c r="CF678" s="212"/>
    </row>
    <row r="679" spans="1:84" s="213" customFormat="1" ht="37.5" customHeight="1">
      <c r="A679" s="211"/>
      <c r="B679" s="592"/>
      <c r="C679" s="590"/>
      <c r="D679" s="138">
        <v>45</v>
      </c>
      <c r="E679" s="129"/>
      <c r="F679" s="152"/>
      <c r="G679" s="129"/>
      <c r="H679" s="129"/>
      <c r="I679" s="129"/>
      <c r="J679" s="129"/>
      <c r="K679" s="131"/>
      <c r="L679" s="131"/>
      <c r="M679" s="221" t="s">
        <v>108</v>
      </c>
      <c r="N679" s="131">
        <f>Q679*K678</f>
        <v>815518.2620000001</v>
      </c>
      <c r="O679" s="131">
        <f>K678*R679</f>
        <v>17513.118000000002</v>
      </c>
      <c r="P679" s="131">
        <f t="shared" si="52"/>
        <v>833031.38000000012</v>
      </c>
      <c r="Q679" s="131">
        <v>176.02</v>
      </c>
      <c r="R679" s="131">
        <v>3.78</v>
      </c>
      <c r="S679" s="129" t="s">
        <v>220</v>
      </c>
      <c r="T679" s="129" t="s">
        <v>470</v>
      </c>
      <c r="U679" s="14" t="s">
        <v>41</v>
      </c>
      <c r="V679" s="14" t="s">
        <v>270</v>
      </c>
      <c r="W679" s="210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11"/>
      <c r="AT679" s="211"/>
      <c r="AU679" s="211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  <c r="BH679" s="211"/>
      <c r="BI679" s="211"/>
      <c r="BJ679" s="211"/>
      <c r="BK679" s="211"/>
      <c r="BL679" s="211"/>
      <c r="BM679" s="211"/>
      <c r="BN679" s="211"/>
      <c r="BO679" s="211"/>
      <c r="BP679" s="211"/>
      <c r="BQ679" s="211"/>
      <c r="BR679" s="211"/>
      <c r="BS679" s="211"/>
      <c r="BT679" s="211"/>
      <c r="BU679" s="211"/>
      <c r="BV679" s="211"/>
      <c r="BW679" s="211"/>
      <c r="BX679" s="211"/>
      <c r="BY679" s="211"/>
      <c r="BZ679" s="211"/>
      <c r="CA679" s="211"/>
      <c r="CB679" s="211"/>
      <c r="CC679" s="211"/>
      <c r="CD679" s="211"/>
      <c r="CE679" s="211"/>
      <c r="CF679" s="212"/>
    </row>
    <row r="680" spans="1:84" ht="37.5">
      <c r="B680" s="206" t="s">
        <v>484</v>
      </c>
      <c r="C680" s="14" t="s">
        <v>306</v>
      </c>
      <c r="D680" s="138">
        <v>46</v>
      </c>
      <c r="E680" s="16">
        <v>31</v>
      </c>
      <c r="F680" s="68" t="s">
        <v>512</v>
      </c>
      <c r="G680" s="16">
        <v>1964</v>
      </c>
      <c r="H680" s="16" t="s">
        <v>37</v>
      </c>
      <c r="I680" s="16" t="s">
        <v>38</v>
      </c>
      <c r="J680" s="16">
        <v>5</v>
      </c>
      <c r="K680" s="21">
        <v>4117.2</v>
      </c>
      <c r="L680" s="21">
        <v>2559</v>
      </c>
      <c r="M680" s="221" t="s">
        <v>234</v>
      </c>
      <c r="N680" s="32">
        <f>Q680*K680</f>
        <v>4455633.84</v>
      </c>
      <c r="O680" s="32">
        <f t="shared" ref="O680:O687" si="54">K680*R680</f>
        <v>95354.351999999999</v>
      </c>
      <c r="P680" s="32">
        <f t="shared" si="52"/>
        <v>4550988.1919999998</v>
      </c>
      <c r="Q680" s="32">
        <v>1082.2</v>
      </c>
      <c r="R680" s="32">
        <v>23.16</v>
      </c>
      <c r="S680" s="14"/>
      <c r="T680" s="109"/>
      <c r="U680" s="14" t="s">
        <v>41</v>
      </c>
      <c r="V680" s="14" t="s">
        <v>270</v>
      </c>
      <c r="W680" s="222"/>
    </row>
    <row r="681" spans="1:84" ht="37.5">
      <c r="B681" s="206" t="s">
        <v>484</v>
      </c>
      <c r="C681" s="14" t="s">
        <v>306</v>
      </c>
      <c r="D681" s="138">
        <v>47</v>
      </c>
      <c r="E681" s="16">
        <v>32</v>
      </c>
      <c r="F681" s="68" t="s">
        <v>513</v>
      </c>
      <c r="G681" s="16">
        <v>1964</v>
      </c>
      <c r="H681" s="16" t="s">
        <v>37</v>
      </c>
      <c r="I681" s="16" t="s">
        <v>38</v>
      </c>
      <c r="J681" s="16">
        <v>4</v>
      </c>
      <c r="K681" s="21">
        <v>2465.4</v>
      </c>
      <c r="L681" s="21">
        <v>1579.4</v>
      </c>
      <c r="M681" s="221" t="s">
        <v>234</v>
      </c>
      <c r="N681" s="32">
        <f>Q681*K681</f>
        <v>2668055.8800000004</v>
      </c>
      <c r="O681" s="32">
        <f t="shared" si="54"/>
        <v>57098.664000000004</v>
      </c>
      <c r="P681" s="32">
        <f t="shared" si="52"/>
        <v>2725154.5440000002</v>
      </c>
      <c r="Q681" s="32">
        <v>1082.2</v>
      </c>
      <c r="R681" s="32">
        <v>23.16</v>
      </c>
      <c r="S681" s="14"/>
      <c r="T681" s="109"/>
      <c r="U681" s="14" t="s">
        <v>41</v>
      </c>
      <c r="V681" s="14" t="s">
        <v>270</v>
      </c>
      <c r="W681" s="222"/>
    </row>
    <row r="682" spans="1:84" ht="37.5">
      <c r="B682" s="206" t="s">
        <v>484</v>
      </c>
      <c r="C682" s="14" t="s">
        <v>306</v>
      </c>
      <c r="D682" s="138">
        <v>48</v>
      </c>
      <c r="E682" s="16">
        <v>33</v>
      </c>
      <c r="F682" s="68" t="s">
        <v>514</v>
      </c>
      <c r="G682" s="16">
        <v>1964</v>
      </c>
      <c r="H682" s="16" t="s">
        <v>37</v>
      </c>
      <c r="I682" s="16" t="s">
        <v>38</v>
      </c>
      <c r="J682" s="16">
        <v>5</v>
      </c>
      <c r="K682" s="21">
        <v>3891.9</v>
      </c>
      <c r="L682" s="21">
        <v>2444.6</v>
      </c>
      <c r="M682" s="221" t="s">
        <v>234</v>
      </c>
      <c r="N682" s="32">
        <f>Q682*K682</f>
        <v>4211814.1800000006</v>
      </c>
      <c r="O682" s="32">
        <f t="shared" si="54"/>
        <v>90136.40400000001</v>
      </c>
      <c r="P682" s="32">
        <f t="shared" si="52"/>
        <v>4301950.5840000007</v>
      </c>
      <c r="Q682" s="32">
        <v>1082.2</v>
      </c>
      <c r="R682" s="32">
        <v>23.16</v>
      </c>
      <c r="S682" s="14"/>
      <c r="T682" s="109"/>
      <c r="U682" s="14" t="s">
        <v>41</v>
      </c>
      <c r="V682" s="14" t="s">
        <v>270</v>
      </c>
      <c r="W682" s="222"/>
    </row>
    <row r="683" spans="1:84" ht="37.5">
      <c r="B683" s="206" t="s">
        <v>484</v>
      </c>
      <c r="C683" s="14" t="s">
        <v>306</v>
      </c>
      <c r="D683" s="138">
        <v>49</v>
      </c>
      <c r="E683" s="16">
        <v>34</v>
      </c>
      <c r="F683" s="68" t="s">
        <v>515</v>
      </c>
      <c r="G683" s="16">
        <v>1962</v>
      </c>
      <c r="H683" s="16" t="s">
        <v>37</v>
      </c>
      <c r="I683" s="16" t="s">
        <v>38</v>
      </c>
      <c r="J683" s="16">
        <v>5</v>
      </c>
      <c r="K683" s="21">
        <v>2516</v>
      </c>
      <c r="L683" s="21">
        <v>2169.4</v>
      </c>
      <c r="M683" s="221" t="s">
        <v>234</v>
      </c>
      <c r="N683" s="32">
        <f>Q683*K683</f>
        <v>2722815.2</v>
      </c>
      <c r="O683" s="32">
        <f t="shared" si="54"/>
        <v>58270.559999999998</v>
      </c>
      <c r="P683" s="32">
        <f t="shared" si="52"/>
        <v>2781085.7600000002</v>
      </c>
      <c r="Q683" s="32">
        <v>1082.2</v>
      </c>
      <c r="R683" s="32">
        <v>23.16</v>
      </c>
      <c r="S683" s="14"/>
      <c r="T683" s="109"/>
      <c r="U683" s="14" t="s">
        <v>41</v>
      </c>
      <c r="V683" s="14" t="s">
        <v>270</v>
      </c>
      <c r="W683" s="222"/>
    </row>
    <row r="684" spans="1:84" ht="37.5">
      <c r="B684" s="206" t="s">
        <v>484</v>
      </c>
      <c r="C684" s="14" t="s">
        <v>306</v>
      </c>
      <c r="D684" s="138">
        <v>50</v>
      </c>
      <c r="E684" s="16">
        <v>35</v>
      </c>
      <c r="F684" s="68" t="s">
        <v>516</v>
      </c>
      <c r="G684" s="16">
        <v>1962</v>
      </c>
      <c r="H684" s="16" t="s">
        <v>37</v>
      </c>
      <c r="I684" s="16" t="s">
        <v>38</v>
      </c>
      <c r="J684" s="16">
        <v>3</v>
      </c>
      <c r="K684" s="21">
        <v>2718.9</v>
      </c>
      <c r="L684" s="21">
        <v>1494.5</v>
      </c>
      <c r="M684" s="221" t="s">
        <v>234</v>
      </c>
      <c r="N684" s="32">
        <f>Q684*K684</f>
        <v>2942393.58</v>
      </c>
      <c r="O684" s="32">
        <f t="shared" si="54"/>
        <v>62969.724000000002</v>
      </c>
      <c r="P684" s="32">
        <f t="shared" si="52"/>
        <v>3005363.304</v>
      </c>
      <c r="Q684" s="32">
        <v>1082.2</v>
      </c>
      <c r="R684" s="32">
        <v>23.16</v>
      </c>
      <c r="S684" s="14"/>
      <c r="T684" s="109"/>
      <c r="U684" s="14" t="s">
        <v>41</v>
      </c>
      <c r="V684" s="14" t="s">
        <v>270</v>
      </c>
      <c r="W684" s="222"/>
    </row>
    <row r="685" spans="1:84" s="162" customFormat="1" ht="37.5">
      <c r="A685" s="155" t="s">
        <v>472</v>
      </c>
      <c r="C685" s="147" t="s">
        <v>306</v>
      </c>
      <c r="D685" s="138">
        <v>51</v>
      </c>
      <c r="E685" s="154">
        <v>36</v>
      </c>
      <c r="F685" s="158" t="s">
        <v>517</v>
      </c>
      <c r="G685" s="154">
        <v>1955</v>
      </c>
      <c r="H685" s="154" t="s">
        <v>37</v>
      </c>
      <c r="I685" s="147" t="s">
        <v>38</v>
      </c>
      <c r="J685" s="147">
        <v>4</v>
      </c>
      <c r="K685" s="157">
        <f>L685*1.8</f>
        <v>3924.5400000000004</v>
      </c>
      <c r="L685" s="157">
        <v>2180.3000000000002</v>
      </c>
      <c r="M685" s="158" t="s">
        <v>46</v>
      </c>
      <c r="N685" s="179">
        <f>K685*Q685</f>
        <v>627926.4</v>
      </c>
      <c r="O685" s="159">
        <f t="shared" si="54"/>
        <v>61065.842400000009</v>
      </c>
      <c r="P685" s="159">
        <f t="shared" si="52"/>
        <v>688992.24239999999</v>
      </c>
      <c r="Q685" s="159">
        <v>160</v>
      </c>
      <c r="R685" s="159">
        <v>15.56</v>
      </c>
      <c r="S685" s="223"/>
      <c r="T685" s="224"/>
      <c r="U685" s="147" t="s">
        <v>41</v>
      </c>
      <c r="V685" s="147" t="s">
        <v>270</v>
      </c>
    </row>
    <row r="686" spans="1:84" ht="37.5">
      <c r="A686" s="109"/>
      <c r="C686" s="14" t="s">
        <v>306</v>
      </c>
      <c r="D686" s="138">
        <v>52</v>
      </c>
      <c r="E686" s="16">
        <v>37</v>
      </c>
      <c r="F686" s="130" t="s">
        <v>518</v>
      </c>
      <c r="G686" s="16">
        <v>1958</v>
      </c>
      <c r="H686" s="16" t="s">
        <v>37</v>
      </c>
      <c r="I686" s="14" t="s">
        <v>38</v>
      </c>
      <c r="J686" s="14">
        <v>4</v>
      </c>
      <c r="K686" s="21">
        <f>L686*1.8</f>
        <v>6465.2400000000007</v>
      </c>
      <c r="L686" s="21">
        <v>3591.8</v>
      </c>
      <c r="M686" s="130" t="s">
        <v>46</v>
      </c>
      <c r="N686" s="51">
        <f>K686*Q686</f>
        <v>1034438.4000000001</v>
      </c>
      <c r="O686" s="32">
        <f t="shared" si="54"/>
        <v>100599.13440000001</v>
      </c>
      <c r="P686" s="32">
        <f t="shared" si="52"/>
        <v>1135037.5344000002</v>
      </c>
      <c r="Q686" s="32">
        <v>160</v>
      </c>
      <c r="R686" s="32">
        <v>15.56</v>
      </c>
      <c r="S686" s="14"/>
      <c r="T686" s="151"/>
      <c r="U686" s="14" t="s">
        <v>41</v>
      </c>
      <c r="V686" s="14" t="s">
        <v>270</v>
      </c>
    </row>
    <row r="687" spans="1:84" s="162" customFormat="1" ht="37.5">
      <c r="A687" s="155" t="s">
        <v>472</v>
      </c>
      <c r="C687" s="147" t="s">
        <v>306</v>
      </c>
      <c r="D687" s="138">
        <v>53</v>
      </c>
      <c r="E687" s="154">
        <v>38</v>
      </c>
      <c r="F687" s="145" t="s">
        <v>519</v>
      </c>
      <c r="G687" s="154">
        <v>1955</v>
      </c>
      <c r="H687" s="154" t="s">
        <v>37</v>
      </c>
      <c r="I687" s="147" t="s">
        <v>38</v>
      </c>
      <c r="J687" s="147">
        <v>4</v>
      </c>
      <c r="K687" s="157">
        <f>L687*1.8</f>
        <v>3534.3</v>
      </c>
      <c r="L687" s="157">
        <v>1963.5</v>
      </c>
      <c r="M687" s="145" t="s">
        <v>46</v>
      </c>
      <c r="N687" s="179">
        <f>K687*Q687</f>
        <v>565488</v>
      </c>
      <c r="O687" s="159">
        <f t="shared" si="54"/>
        <v>54993.708000000006</v>
      </c>
      <c r="P687" s="159">
        <f t="shared" si="52"/>
        <v>620481.70799999998</v>
      </c>
      <c r="Q687" s="159">
        <v>160</v>
      </c>
      <c r="R687" s="159">
        <v>15.56</v>
      </c>
      <c r="S687" s="147"/>
      <c r="T687" s="180"/>
      <c r="U687" s="147" t="s">
        <v>41</v>
      </c>
      <c r="V687" s="147" t="s">
        <v>270</v>
      </c>
    </row>
    <row r="688" spans="1:84" s="213" customFormat="1" ht="27.75" customHeight="1">
      <c r="B688" s="213" t="s">
        <v>487</v>
      </c>
      <c r="C688" s="213" t="s">
        <v>323</v>
      </c>
      <c r="D688" s="138">
        <v>54</v>
      </c>
      <c r="E688" s="16">
        <v>39</v>
      </c>
      <c r="F688" s="130" t="s">
        <v>520</v>
      </c>
      <c r="G688" s="129">
        <v>1955</v>
      </c>
      <c r="H688" s="16" t="s">
        <v>37</v>
      </c>
      <c r="I688" s="129" t="s">
        <v>38</v>
      </c>
      <c r="J688" s="129">
        <v>2</v>
      </c>
      <c r="K688" s="131">
        <v>1525.5</v>
      </c>
      <c r="L688" s="131">
        <v>866</v>
      </c>
      <c r="M688" s="130" t="s">
        <v>234</v>
      </c>
      <c r="N688" s="131">
        <f>Q688*K688</f>
        <v>2288250</v>
      </c>
      <c r="O688" s="131">
        <f>R688*K688</f>
        <v>62179.38</v>
      </c>
      <c r="P688" s="131">
        <f t="shared" si="52"/>
        <v>2350429.38</v>
      </c>
      <c r="Q688" s="131">
        <v>1500</v>
      </c>
      <c r="R688" s="131">
        <v>40.76</v>
      </c>
      <c r="S688" s="129" t="s">
        <v>220</v>
      </c>
      <c r="T688" s="129" t="s">
        <v>470</v>
      </c>
      <c r="U688" s="14" t="s">
        <v>41</v>
      </c>
      <c r="V688" s="14" t="s">
        <v>270</v>
      </c>
      <c r="W688" s="210"/>
      <c r="X688" s="211"/>
      <c r="Y688" s="211"/>
      <c r="Z688" s="211"/>
      <c r="AA688" s="211"/>
      <c r="AB688" s="211"/>
      <c r="AC688" s="211"/>
      <c r="AD688" s="211"/>
      <c r="AE688" s="211"/>
      <c r="AF688" s="211"/>
      <c r="AG688" s="211"/>
      <c r="AH688" s="211"/>
      <c r="AI688" s="211"/>
      <c r="AJ688" s="211"/>
      <c r="AK688" s="211"/>
      <c r="AL688" s="211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  <c r="BH688" s="211"/>
      <c r="BI688" s="211"/>
      <c r="BJ688" s="211"/>
      <c r="BK688" s="211"/>
      <c r="BL688" s="211"/>
      <c r="BM688" s="211"/>
      <c r="BN688" s="211"/>
      <c r="BO688" s="211"/>
      <c r="BP688" s="211"/>
      <c r="BQ688" s="211"/>
      <c r="BR688" s="211"/>
      <c r="BS688" s="211"/>
      <c r="BT688" s="211"/>
      <c r="BU688" s="211"/>
      <c r="BV688" s="211"/>
      <c r="BW688" s="211"/>
      <c r="BX688" s="211"/>
      <c r="BY688" s="211"/>
      <c r="BZ688" s="211"/>
      <c r="CA688" s="211"/>
      <c r="CB688" s="211"/>
      <c r="CC688" s="211"/>
      <c r="CD688" s="211"/>
      <c r="CE688" s="211"/>
      <c r="CF688" s="212"/>
    </row>
    <row r="689" spans="1:84" s="213" customFormat="1" ht="37.5">
      <c r="A689" s="205"/>
      <c r="B689" s="206" t="s">
        <v>484</v>
      </c>
      <c r="C689" s="94" t="s">
        <v>306</v>
      </c>
      <c r="D689" s="138">
        <v>55</v>
      </c>
      <c r="E689" s="16">
        <v>40</v>
      </c>
      <c r="F689" s="130" t="s">
        <v>521</v>
      </c>
      <c r="G689" s="129">
        <v>1962</v>
      </c>
      <c r="H689" s="16" t="s">
        <v>37</v>
      </c>
      <c r="I689" s="129" t="s">
        <v>38</v>
      </c>
      <c r="J689" s="129">
        <v>4</v>
      </c>
      <c r="K689" s="131">
        <v>3173.2</v>
      </c>
      <c r="L689" s="131">
        <v>1927.9</v>
      </c>
      <c r="M689" s="221" t="s">
        <v>234</v>
      </c>
      <c r="N689" s="131">
        <f>Q689*K689</f>
        <v>3434037.04</v>
      </c>
      <c r="O689" s="131">
        <f t="shared" ref="O689:O698" si="55">K689*R689</f>
        <v>73491.311999999991</v>
      </c>
      <c r="P689" s="131">
        <f t="shared" si="52"/>
        <v>3507528.352</v>
      </c>
      <c r="Q689" s="32">
        <v>1082.2</v>
      </c>
      <c r="R689" s="32">
        <v>23.16</v>
      </c>
      <c r="S689" s="129" t="s">
        <v>220</v>
      </c>
      <c r="T689" s="129" t="s">
        <v>470</v>
      </c>
      <c r="U689" s="14" t="s">
        <v>41</v>
      </c>
      <c r="V689" s="14" t="s">
        <v>270</v>
      </c>
      <c r="W689" s="210"/>
      <c r="X689" s="211"/>
      <c r="Y689" s="211"/>
      <c r="Z689" s="211"/>
      <c r="AA689" s="211"/>
      <c r="AB689" s="211"/>
      <c r="AC689" s="211"/>
      <c r="AD689" s="211"/>
      <c r="AE689" s="211"/>
      <c r="AF689" s="211"/>
      <c r="AG689" s="211"/>
      <c r="AH689" s="211"/>
      <c r="AI689" s="211"/>
      <c r="AJ689" s="211"/>
      <c r="AK689" s="211"/>
      <c r="AL689" s="211"/>
      <c r="AM689" s="211"/>
      <c r="AN689" s="211"/>
      <c r="AO689" s="211"/>
      <c r="AP689" s="211"/>
      <c r="AQ689" s="211"/>
      <c r="AR689" s="211"/>
      <c r="AS689" s="211"/>
      <c r="AT689" s="211"/>
      <c r="AU689" s="211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  <c r="BH689" s="211"/>
      <c r="BI689" s="211"/>
      <c r="BJ689" s="211"/>
      <c r="BK689" s="211"/>
      <c r="BL689" s="211"/>
      <c r="BM689" s="211"/>
      <c r="BN689" s="211"/>
      <c r="BO689" s="211"/>
      <c r="BP689" s="211"/>
      <c r="BQ689" s="211"/>
      <c r="BR689" s="211"/>
      <c r="BS689" s="211"/>
      <c r="BT689" s="211"/>
      <c r="BU689" s="211"/>
      <c r="BV689" s="211"/>
      <c r="BW689" s="211"/>
      <c r="BX689" s="211"/>
      <c r="BY689" s="211"/>
      <c r="BZ689" s="211"/>
      <c r="CA689" s="211"/>
      <c r="CB689" s="211"/>
      <c r="CC689" s="211"/>
      <c r="CD689" s="211"/>
      <c r="CE689" s="211"/>
      <c r="CF689" s="212"/>
    </row>
    <row r="690" spans="1:84" s="213" customFormat="1" ht="37.5">
      <c r="A690" s="205"/>
      <c r="B690" s="206" t="s">
        <v>484</v>
      </c>
      <c r="C690" s="94" t="s">
        <v>306</v>
      </c>
      <c r="D690" s="138">
        <v>56</v>
      </c>
      <c r="E690" s="16">
        <v>41</v>
      </c>
      <c r="F690" s="130" t="s">
        <v>522</v>
      </c>
      <c r="G690" s="129">
        <v>1974</v>
      </c>
      <c r="H690" s="16" t="s">
        <v>37</v>
      </c>
      <c r="I690" s="129" t="s">
        <v>38</v>
      </c>
      <c r="J690" s="129">
        <v>5</v>
      </c>
      <c r="K690" s="131">
        <v>5767.7</v>
      </c>
      <c r="L690" s="131">
        <v>3853.4</v>
      </c>
      <c r="M690" s="221" t="s">
        <v>234</v>
      </c>
      <c r="N690" s="131">
        <f>Q690*K690</f>
        <v>6241804.9400000004</v>
      </c>
      <c r="O690" s="131">
        <f t="shared" si="55"/>
        <v>133579.932</v>
      </c>
      <c r="P690" s="131">
        <f t="shared" si="52"/>
        <v>6375384.8720000004</v>
      </c>
      <c r="Q690" s="32">
        <v>1082.2</v>
      </c>
      <c r="R690" s="32">
        <v>23.16</v>
      </c>
      <c r="S690" s="129" t="s">
        <v>220</v>
      </c>
      <c r="T690" s="129" t="s">
        <v>470</v>
      </c>
      <c r="U690" s="14" t="s">
        <v>41</v>
      </c>
      <c r="V690" s="14" t="s">
        <v>270</v>
      </c>
      <c r="W690" s="210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  <c r="BH690" s="211"/>
      <c r="BI690" s="211"/>
      <c r="BJ690" s="211"/>
      <c r="BK690" s="211"/>
      <c r="BL690" s="211"/>
      <c r="BM690" s="211"/>
      <c r="BN690" s="211"/>
      <c r="BO690" s="211"/>
      <c r="BP690" s="211"/>
      <c r="BQ690" s="211"/>
      <c r="BR690" s="211"/>
      <c r="BS690" s="211"/>
      <c r="BT690" s="211"/>
      <c r="BU690" s="211"/>
      <c r="BV690" s="211"/>
      <c r="BW690" s="211"/>
      <c r="BX690" s="211"/>
      <c r="BY690" s="211"/>
      <c r="BZ690" s="211"/>
      <c r="CA690" s="211"/>
      <c r="CB690" s="211"/>
      <c r="CC690" s="211"/>
      <c r="CD690" s="211"/>
      <c r="CE690" s="211"/>
      <c r="CF690" s="212"/>
    </row>
    <row r="691" spans="1:84" ht="37.5">
      <c r="C691" s="14" t="s">
        <v>323</v>
      </c>
      <c r="D691" s="138">
        <v>57</v>
      </c>
      <c r="E691" s="16">
        <v>42</v>
      </c>
      <c r="F691" s="130" t="s">
        <v>523</v>
      </c>
      <c r="G691" s="16">
        <v>1927</v>
      </c>
      <c r="H691" s="16" t="s">
        <v>37</v>
      </c>
      <c r="I691" s="16" t="s">
        <v>67</v>
      </c>
      <c r="J691" s="16">
        <v>2</v>
      </c>
      <c r="K691" s="21">
        <v>653.29999999999995</v>
      </c>
      <c r="L691" s="21">
        <v>324.89999999999998</v>
      </c>
      <c r="M691" s="130" t="s">
        <v>46</v>
      </c>
      <c r="N691" s="51">
        <f>K691*Q691</f>
        <v>84929</v>
      </c>
      <c r="O691" s="32">
        <f t="shared" si="55"/>
        <v>10361.338</v>
      </c>
      <c r="P691" s="32">
        <f t="shared" si="52"/>
        <v>95290.338000000003</v>
      </c>
      <c r="Q691" s="21">
        <v>130</v>
      </c>
      <c r="R691" s="32">
        <v>15.86</v>
      </c>
      <c r="S691" s="14"/>
      <c r="T691" s="151"/>
      <c r="U691" s="14" t="s">
        <v>41</v>
      </c>
      <c r="V691" s="14" t="s">
        <v>270</v>
      </c>
    </row>
    <row r="692" spans="1:84" ht="37.5" customHeight="1">
      <c r="C692" s="14" t="s">
        <v>323</v>
      </c>
      <c r="D692" s="138">
        <v>58</v>
      </c>
      <c r="E692" s="16">
        <v>43</v>
      </c>
      <c r="F692" s="130" t="s">
        <v>524</v>
      </c>
      <c r="G692" s="16">
        <v>1939</v>
      </c>
      <c r="H692" s="16" t="s">
        <v>37</v>
      </c>
      <c r="I692" s="16" t="s">
        <v>67</v>
      </c>
      <c r="J692" s="16">
        <v>2</v>
      </c>
      <c r="K692" s="21">
        <v>839</v>
      </c>
      <c r="L692" s="21">
        <v>465</v>
      </c>
      <c r="M692" s="130" t="s">
        <v>46</v>
      </c>
      <c r="N692" s="51">
        <f>K692*Q692</f>
        <v>109070</v>
      </c>
      <c r="O692" s="32">
        <f t="shared" si="55"/>
        <v>13306.539999999999</v>
      </c>
      <c r="P692" s="32">
        <f t="shared" si="52"/>
        <v>122376.54</v>
      </c>
      <c r="Q692" s="21">
        <v>130</v>
      </c>
      <c r="R692" s="32">
        <v>15.86</v>
      </c>
      <c r="S692" s="14"/>
      <c r="T692" s="151"/>
      <c r="U692" s="14" t="s">
        <v>41</v>
      </c>
      <c r="V692" s="14" t="s">
        <v>270</v>
      </c>
    </row>
    <row r="693" spans="1:84" s="11" customFormat="1" ht="56.25">
      <c r="B693" s="225" t="s">
        <v>484</v>
      </c>
      <c r="C693" s="14" t="s">
        <v>467</v>
      </c>
      <c r="D693" s="138">
        <v>59</v>
      </c>
      <c r="E693" s="16">
        <v>44</v>
      </c>
      <c r="F693" s="68" t="s">
        <v>525</v>
      </c>
      <c r="G693" s="16">
        <v>1994</v>
      </c>
      <c r="H693" s="16" t="s">
        <v>37</v>
      </c>
      <c r="I693" s="16" t="s">
        <v>87</v>
      </c>
      <c r="J693" s="16">
        <v>10</v>
      </c>
      <c r="K693" s="21">
        <f>L693*1.8</f>
        <v>4115.34</v>
      </c>
      <c r="L693" s="21">
        <v>2286.3000000000002</v>
      </c>
      <c r="M693" s="68" t="s">
        <v>526</v>
      </c>
      <c r="N693" s="51">
        <f>K693*Q693</f>
        <v>3099715.2414000002</v>
      </c>
      <c r="O693" s="32">
        <f t="shared" si="55"/>
        <v>66339.280800000008</v>
      </c>
      <c r="P693" s="32">
        <f t="shared" si="52"/>
        <v>3166054.5222</v>
      </c>
      <c r="Q693" s="32">
        <v>753.21</v>
      </c>
      <c r="R693" s="32">
        <v>16.12</v>
      </c>
      <c r="S693" s="14"/>
      <c r="T693" s="29"/>
      <c r="U693" s="14" t="s">
        <v>41</v>
      </c>
      <c r="V693" s="14" t="s">
        <v>270</v>
      </c>
    </row>
    <row r="694" spans="1:84" s="11" customFormat="1" ht="56.25">
      <c r="C694" s="14" t="s">
        <v>467</v>
      </c>
      <c r="D694" s="138">
        <v>60</v>
      </c>
      <c r="E694" s="16">
        <v>45</v>
      </c>
      <c r="F694" s="68" t="s">
        <v>527</v>
      </c>
      <c r="G694" s="16">
        <v>1994</v>
      </c>
      <c r="H694" s="16" t="s">
        <v>37</v>
      </c>
      <c r="I694" s="16" t="s">
        <v>87</v>
      </c>
      <c r="J694" s="16">
        <v>10</v>
      </c>
      <c r="K694" s="21">
        <f>L694*1.8</f>
        <v>3951.3599999999997</v>
      </c>
      <c r="L694" s="21">
        <v>2195.1999999999998</v>
      </c>
      <c r="M694" s="68" t="s">
        <v>526</v>
      </c>
      <c r="N694" s="51">
        <f>K694*Q694</f>
        <v>2976203.8655999997</v>
      </c>
      <c r="O694" s="32">
        <f t="shared" si="55"/>
        <v>63695.923199999997</v>
      </c>
      <c r="P694" s="32">
        <f t="shared" si="52"/>
        <v>3039899.7887999997</v>
      </c>
      <c r="Q694" s="32">
        <v>753.21</v>
      </c>
      <c r="R694" s="32">
        <v>16.12</v>
      </c>
      <c r="S694" s="14"/>
      <c r="T694" s="29"/>
      <c r="U694" s="14" t="s">
        <v>41</v>
      </c>
      <c r="V694" s="14" t="s">
        <v>270</v>
      </c>
    </row>
    <row r="695" spans="1:84" s="213" customFormat="1" ht="37.5">
      <c r="B695" s="213" t="s">
        <v>487</v>
      </c>
      <c r="C695" s="213" t="s">
        <v>287</v>
      </c>
      <c r="D695" s="138">
        <v>61</v>
      </c>
      <c r="E695" s="16">
        <v>46</v>
      </c>
      <c r="F695" s="152" t="s">
        <v>528</v>
      </c>
      <c r="G695" s="129">
        <v>1965</v>
      </c>
      <c r="H695" s="16" t="s">
        <v>37</v>
      </c>
      <c r="I695" s="129" t="s">
        <v>38</v>
      </c>
      <c r="J695" s="129">
        <v>4</v>
      </c>
      <c r="K695" s="131">
        <v>3365.63</v>
      </c>
      <c r="L695" s="131">
        <v>1978.9</v>
      </c>
      <c r="M695" s="152" t="s">
        <v>234</v>
      </c>
      <c r="N695" s="131">
        <f>Q695*K695</f>
        <v>3815984.9503000001</v>
      </c>
      <c r="O695" s="131">
        <f t="shared" si="55"/>
        <v>83635.905500000008</v>
      </c>
      <c r="P695" s="131">
        <f t="shared" si="52"/>
        <v>3899620.8558</v>
      </c>
      <c r="Q695" s="131">
        <v>1133.81</v>
      </c>
      <c r="R695" s="129">
        <v>24.85</v>
      </c>
      <c r="S695" s="129" t="s">
        <v>220</v>
      </c>
      <c r="T695" s="129" t="s">
        <v>470</v>
      </c>
      <c r="U695" s="14" t="s">
        <v>41</v>
      </c>
      <c r="V695" s="14" t="s">
        <v>270</v>
      </c>
      <c r="W695" s="210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  <c r="BH695" s="211"/>
      <c r="BI695" s="211"/>
      <c r="BJ695" s="211"/>
      <c r="BK695" s="211"/>
      <c r="BL695" s="211"/>
      <c r="BM695" s="211"/>
      <c r="BN695" s="211"/>
      <c r="BO695" s="211"/>
      <c r="BP695" s="211"/>
      <c r="BQ695" s="211"/>
      <c r="BR695" s="211"/>
      <c r="BS695" s="211"/>
      <c r="BT695" s="211"/>
      <c r="BU695" s="211"/>
      <c r="BV695" s="211"/>
      <c r="BW695" s="211"/>
      <c r="BX695" s="211"/>
      <c r="BY695" s="211"/>
      <c r="BZ695" s="211"/>
      <c r="CA695" s="211"/>
      <c r="CB695" s="211"/>
      <c r="CC695" s="211"/>
      <c r="CD695" s="211"/>
      <c r="CE695" s="211"/>
      <c r="CF695" s="212"/>
    </row>
    <row r="696" spans="1:84" s="213" customFormat="1" ht="37.5">
      <c r="B696" s="213" t="s">
        <v>487</v>
      </c>
      <c r="C696" s="213" t="s">
        <v>306</v>
      </c>
      <c r="D696" s="138">
        <v>62</v>
      </c>
      <c r="E696" s="16">
        <v>47</v>
      </c>
      <c r="F696" s="152" t="s">
        <v>529</v>
      </c>
      <c r="G696" s="129">
        <v>1984</v>
      </c>
      <c r="H696" s="16" t="s">
        <v>37</v>
      </c>
      <c r="I696" s="129" t="s">
        <v>87</v>
      </c>
      <c r="J696" s="129">
        <v>5</v>
      </c>
      <c r="K696" s="131">
        <v>6935.98</v>
      </c>
      <c r="L696" s="131">
        <v>4130.46</v>
      </c>
      <c r="M696" s="152" t="s">
        <v>234</v>
      </c>
      <c r="N696" s="131">
        <f>Q696*K696</f>
        <v>7315447.4657999994</v>
      </c>
      <c r="O696" s="131">
        <f t="shared" si="55"/>
        <v>156545.0686</v>
      </c>
      <c r="P696" s="131">
        <f t="shared" si="52"/>
        <v>7471992.5343999993</v>
      </c>
      <c r="Q696" s="131">
        <v>1054.71</v>
      </c>
      <c r="R696" s="129">
        <v>22.57</v>
      </c>
      <c r="S696" s="129" t="s">
        <v>220</v>
      </c>
      <c r="T696" s="129" t="s">
        <v>470</v>
      </c>
      <c r="U696" s="14" t="s">
        <v>41</v>
      </c>
      <c r="V696" s="14" t="s">
        <v>270</v>
      </c>
      <c r="W696" s="210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  <c r="BH696" s="211"/>
      <c r="BI696" s="211"/>
      <c r="BJ696" s="211"/>
      <c r="BK696" s="211"/>
      <c r="BL696" s="211"/>
      <c r="BM696" s="211"/>
      <c r="BN696" s="211"/>
      <c r="BO696" s="211"/>
      <c r="BP696" s="211"/>
      <c r="BQ696" s="211"/>
      <c r="BR696" s="211"/>
      <c r="BS696" s="211"/>
      <c r="BT696" s="211"/>
      <c r="BU696" s="211"/>
      <c r="BV696" s="211"/>
      <c r="BW696" s="211"/>
      <c r="BX696" s="211"/>
      <c r="BY696" s="211"/>
      <c r="BZ696" s="211"/>
      <c r="CA696" s="211"/>
      <c r="CB696" s="211"/>
      <c r="CC696" s="211"/>
      <c r="CD696" s="211"/>
      <c r="CE696" s="211"/>
      <c r="CF696" s="212"/>
    </row>
    <row r="697" spans="1:84" ht="56.25">
      <c r="C697" s="196" t="s">
        <v>474</v>
      </c>
      <c r="D697" s="138">
        <v>63</v>
      </c>
      <c r="E697" s="226">
        <v>48</v>
      </c>
      <c r="F697" s="166" t="s">
        <v>530</v>
      </c>
      <c r="G697" s="165" t="s">
        <v>531</v>
      </c>
      <c r="H697" s="16" t="s">
        <v>37</v>
      </c>
      <c r="I697" s="165" t="s">
        <v>87</v>
      </c>
      <c r="J697" s="165" t="s">
        <v>532</v>
      </c>
      <c r="K697" s="168">
        <f>L697*1.8</f>
        <v>18730.710000000003</v>
      </c>
      <c r="L697" s="168">
        <v>10405.950000000001</v>
      </c>
      <c r="M697" s="227" t="s">
        <v>469</v>
      </c>
      <c r="N697" s="228">
        <f>K697*Q697</f>
        <v>15043944.350700002</v>
      </c>
      <c r="O697" s="228">
        <f t="shared" si="55"/>
        <v>321980.90490000008</v>
      </c>
      <c r="P697" s="229">
        <f t="shared" si="52"/>
        <v>15365925.255600002</v>
      </c>
      <c r="Q697" s="168">
        <v>803.17</v>
      </c>
      <c r="R697" s="168">
        <v>17.190000000000001</v>
      </c>
      <c r="S697" s="165"/>
      <c r="T697" s="230"/>
      <c r="U697" s="196" t="s">
        <v>41</v>
      </c>
      <c r="V697" s="196" t="s">
        <v>270</v>
      </c>
    </row>
    <row r="698" spans="1:84" s="232" customFormat="1" ht="56.25" customHeight="1">
      <c r="A698" s="231" t="s">
        <v>484</v>
      </c>
      <c r="D698" s="138">
        <v>64</v>
      </c>
      <c r="E698" s="191">
        <v>49</v>
      </c>
      <c r="F698" s="192" t="s">
        <v>533</v>
      </c>
      <c r="G698" s="191">
        <v>1977</v>
      </c>
      <c r="H698" s="191" t="s">
        <v>37</v>
      </c>
      <c r="I698" s="191" t="s">
        <v>87</v>
      </c>
      <c r="J698" s="191">
        <v>5</v>
      </c>
      <c r="K698" s="194">
        <v>5956.5</v>
      </c>
      <c r="L698" s="194">
        <v>3780</v>
      </c>
      <c r="M698" s="192" t="s">
        <v>234</v>
      </c>
      <c r="N698" s="194">
        <f>Q698*K698</f>
        <v>6282380.1150000002</v>
      </c>
      <c r="O698" s="194">
        <f t="shared" si="55"/>
        <v>134438.20499999999</v>
      </c>
      <c r="P698" s="194">
        <f t="shared" si="52"/>
        <v>6416818.3200000003</v>
      </c>
      <c r="Q698" s="194">
        <v>1054.71</v>
      </c>
      <c r="R698" s="194">
        <v>22.57</v>
      </c>
      <c r="S698" s="192" t="s">
        <v>220</v>
      </c>
      <c r="T698" s="192" t="s">
        <v>470</v>
      </c>
      <c r="U698" s="196" t="s">
        <v>41</v>
      </c>
      <c r="V698" s="196" t="s">
        <v>270</v>
      </c>
    </row>
    <row r="699" spans="1:84" s="232" customFormat="1" ht="56.25">
      <c r="A699" s="231" t="s">
        <v>484</v>
      </c>
      <c r="D699" s="138">
        <v>65</v>
      </c>
      <c r="E699" s="191"/>
      <c r="F699" s="192"/>
      <c r="G699" s="191"/>
      <c r="H699" s="191"/>
      <c r="I699" s="191"/>
      <c r="J699" s="191"/>
      <c r="K699" s="194"/>
      <c r="L699" s="194"/>
      <c r="M699" s="192" t="s">
        <v>46</v>
      </c>
      <c r="N699" s="194">
        <f>Q699*K698</f>
        <v>915633.18</v>
      </c>
      <c r="O699" s="194">
        <f>K698*R699</f>
        <v>92385.315000000002</v>
      </c>
      <c r="P699" s="194">
        <f t="shared" ref="P699:P762" si="56">N699+O699</f>
        <v>1008018.4950000001</v>
      </c>
      <c r="Q699" s="194">
        <v>153.72</v>
      </c>
      <c r="R699" s="194">
        <v>15.51</v>
      </c>
      <c r="S699" s="192" t="s">
        <v>220</v>
      </c>
      <c r="T699" s="192" t="s">
        <v>470</v>
      </c>
      <c r="U699" s="196" t="s">
        <v>41</v>
      </c>
      <c r="V699" s="196" t="s">
        <v>270</v>
      </c>
    </row>
    <row r="700" spans="1:84" s="233" customFormat="1" ht="56.25">
      <c r="A700" s="231" t="s">
        <v>484</v>
      </c>
      <c r="C700" s="234"/>
      <c r="D700" s="138">
        <v>66</v>
      </c>
      <c r="E700" s="217"/>
      <c r="F700" s="235"/>
      <c r="G700" s="217"/>
      <c r="H700" s="217"/>
      <c r="I700" s="217"/>
      <c r="J700" s="217"/>
      <c r="K700" s="236"/>
      <c r="L700" s="236"/>
      <c r="M700" s="192" t="s">
        <v>49</v>
      </c>
      <c r="N700" s="194">
        <f>Q700*K698</f>
        <v>2470577.5049999999</v>
      </c>
      <c r="O700" s="194">
        <f>K698*R700</f>
        <v>97329.21</v>
      </c>
      <c r="P700" s="194">
        <f t="shared" si="56"/>
        <v>2567906.7149999999</v>
      </c>
      <c r="Q700" s="236">
        <v>414.77</v>
      </c>
      <c r="R700" s="236">
        <v>16.34</v>
      </c>
      <c r="S700" s="237"/>
      <c r="T700" s="237"/>
      <c r="U700" s="196" t="s">
        <v>41</v>
      </c>
      <c r="V700" s="196" t="s">
        <v>270</v>
      </c>
    </row>
    <row r="701" spans="1:84" s="233" customFormat="1" ht="56.25">
      <c r="A701" s="231" t="s">
        <v>484</v>
      </c>
      <c r="C701" s="234"/>
      <c r="D701" s="138">
        <v>67</v>
      </c>
      <c r="E701" s="217"/>
      <c r="F701" s="235"/>
      <c r="G701" s="217"/>
      <c r="H701" s="217"/>
      <c r="I701" s="217"/>
      <c r="J701" s="217"/>
      <c r="K701" s="236"/>
      <c r="L701" s="236"/>
      <c r="M701" s="192" t="s">
        <v>88</v>
      </c>
      <c r="N701" s="194">
        <f>Q701*K698</f>
        <v>833790.87</v>
      </c>
      <c r="O701" s="194">
        <f>K698*R701</f>
        <v>87679.680000000008</v>
      </c>
      <c r="P701" s="194">
        <f t="shared" si="56"/>
        <v>921470.55</v>
      </c>
      <c r="Q701" s="236">
        <v>139.97999999999999</v>
      </c>
      <c r="R701" s="236">
        <v>14.72</v>
      </c>
      <c r="S701" s="237"/>
      <c r="T701" s="237"/>
      <c r="U701" s="196" t="s">
        <v>41</v>
      </c>
      <c r="V701" s="196" t="s">
        <v>270</v>
      </c>
    </row>
    <row r="702" spans="1:84" s="233" customFormat="1" ht="56.25">
      <c r="A702" s="231" t="s">
        <v>484</v>
      </c>
      <c r="C702" s="234"/>
      <c r="D702" s="138">
        <v>68</v>
      </c>
      <c r="E702" s="217"/>
      <c r="F702" s="235"/>
      <c r="G702" s="217"/>
      <c r="H702" s="217"/>
      <c r="I702" s="217"/>
      <c r="J702" s="217"/>
      <c r="K702" s="236"/>
      <c r="L702" s="236"/>
      <c r="M702" s="192" t="s">
        <v>39</v>
      </c>
      <c r="N702" s="194">
        <f>Q702*K698</f>
        <v>331479.22499999998</v>
      </c>
      <c r="O702" s="194">
        <f>K698*R702</f>
        <v>76957.98</v>
      </c>
      <c r="P702" s="194">
        <f t="shared" si="56"/>
        <v>408437.20499999996</v>
      </c>
      <c r="Q702" s="236">
        <v>55.65</v>
      </c>
      <c r="R702" s="236">
        <v>12.92</v>
      </c>
      <c r="S702" s="237"/>
      <c r="T702" s="237"/>
      <c r="U702" s="196" t="s">
        <v>41</v>
      </c>
      <c r="V702" s="196" t="s">
        <v>270</v>
      </c>
    </row>
    <row r="703" spans="1:84" s="233" customFormat="1" ht="56.25">
      <c r="A703" s="231" t="s">
        <v>484</v>
      </c>
      <c r="C703" s="234"/>
      <c r="D703" s="138">
        <v>69</v>
      </c>
      <c r="E703" s="217"/>
      <c r="F703" s="235"/>
      <c r="G703" s="217"/>
      <c r="H703" s="217"/>
      <c r="I703" s="217"/>
      <c r="J703" s="217"/>
      <c r="K703" s="236"/>
      <c r="L703" s="236"/>
      <c r="M703" s="192" t="s">
        <v>57</v>
      </c>
      <c r="N703" s="194">
        <f>Q703*K698</f>
        <v>206214.03</v>
      </c>
      <c r="O703" s="194">
        <f>K698*R703</f>
        <v>67904.100000000006</v>
      </c>
      <c r="P703" s="194">
        <f t="shared" si="56"/>
        <v>274118.13</v>
      </c>
      <c r="Q703" s="236">
        <v>34.619999999999997</v>
      </c>
      <c r="R703" s="236">
        <v>11.4</v>
      </c>
      <c r="S703" s="237"/>
      <c r="T703" s="237"/>
      <c r="U703" s="196" t="s">
        <v>41</v>
      </c>
      <c r="V703" s="196" t="s">
        <v>270</v>
      </c>
    </row>
    <row r="704" spans="1:84" s="162" customFormat="1" ht="37.5">
      <c r="A704" s="238" t="s">
        <v>472</v>
      </c>
      <c r="C704" s="239" t="s">
        <v>306</v>
      </c>
      <c r="D704" s="138">
        <v>70</v>
      </c>
      <c r="E704" s="240">
        <v>50</v>
      </c>
      <c r="F704" s="241" t="s">
        <v>534</v>
      </c>
      <c r="G704" s="240">
        <v>1980</v>
      </c>
      <c r="H704" s="240" t="s">
        <v>37</v>
      </c>
      <c r="I704" s="240" t="s">
        <v>38</v>
      </c>
      <c r="J704" s="240">
        <v>5</v>
      </c>
      <c r="K704" s="242">
        <f>L704*1.8</f>
        <v>5756.2920000000004</v>
      </c>
      <c r="L704" s="242">
        <v>3197.94</v>
      </c>
      <c r="M704" s="241" t="s">
        <v>46</v>
      </c>
      <c r="N704" s="243">
        <f>Q704*K704</f>
        <v>921006.72000000009</v>
      </c>
      <c r="O704" s="244">
        <f>K704*R704</f>
        <v>89567.903520000007</v>
      </c>
      <c r="P704" s="244">
        <f t="shared" si="56"/>
        <v>1010574.6235200001</v>
      </c>
      <c r="Q704" s="244">
        <v>160</v>
      </c>
      <c r="R704" s="244">
        <v>15.56</v>
      </c>
      <c r="S704" s="239"/>
      <c r="T704" s="245"/>
      <c r="U704" s="181" t="s">
        <v>41</v>
      </c>
      <c r="V704" s="181" t="s">
        <v>270</v>
      </c>
    </row>
    <row r="705" spans="1:44" s="162" customFormat="1" ht="37.5">
      <c r="A705" s="238" t="s">
        <v>472</v>
      </c>
      <c r="C705" s="147" t="s">
        <v>306</v>
      </c>
      <c r="D705" s="138">
        <v>71</v>
      </c>
      <c r="E705" s="154">
        <v>51</v>
      </c>
      <c r="F705" s="145" t="s">
        <v>535</v>
      </c>
      <c r="G705" s="154">
        <v>1981</v>
      </c>
      <c r="H705" s="154" t="s">
        <v>37</v>
      </c>
      <c r="I705" s="246" t="s">
        <v>38</v>
      </c>
      <c r="J705" s="247">
        <v>5</v>
      </c>
      <c r="K705" s="157">
        <v>5090.6000000000004</v>
      </c>
      <c r="L705" s="157">
        <v>3230.6</v>
      </c>
      <c r="M705" s="145" t="s">
        <v>46</v>
      </c>
      <c r="N705" s="179">
        <f>K705*Q705</f>
        <v>814496</v>
      </c>
      <c r="O705" s="159">
        <f>K705*R705</f>
        <v>79209.736000000004</v>
      </c>
      <c r="P705" s="159">
        <f t="shared" si="56"/>
        <v>893705.73600000003</v>
      </c>
      <c r="Q705" s="159">
        <v>160</v>
      </c>
      <c r="R705" s="159">
        <v>15.56</v>
      </c>
      <c r="S705" s="147"/>
      <c r="T705" s="180"/>
      <c r="U705" s="147" t="s">
        <v>41</v>
      </c>
      <c r="V705" s="147" t="s">
        <v>270</v>
      </c>
    </row>
    <row r="706" spans="1:44" ht="37.5">
      <c r="C706" s="14" t="s">
        <v>306</v>
      </c>
      <c r="D706" s="138">
        <v>72</v>
      </c>
      <c r="E706" s="16">
        <v>52</v>
      </c>
      <c r="F706" s="130" t="s">
        <v>536</v>
      </c>
      <c r="G706" s="16">
        <v>1983</v>
      </c>
      <c r="H706" s="16" t="s">
        <v>37</v>
      </c>
      <c r="I706" s="16" t="s">
        <v>38</v>
      </c>
      <c r="J706" s="16">
        <v>5</v>
      </c>
      <c r="K706" s="21">
        <f>L706*1.8</f>
        <v>7017.4440000000004</v>
      </c>
      <c r="L706" s="21">
        <v>3898.58</v>
      </c>
      <c r="M706" s="130" t="s">
        <v>46</v>
      </c>
      <c r="N706" s="51">
        <f>Q706*K706</f>
        <v>1122791.04</v>
      </c>
      <c r="O706" s="32">
        <f>R706*K706</f>
        <v>109191.42864000001</v>
      </c>
      <c r="P706" s="32">
        <f t="shared" si="56"/>
        <v>1231982.4686400001</v>
      </c>
      <c r="Q706" s="32">
        <v>160</v>
      </c>
      <c r="R706" s="32">
        <v>15.56</v>
      </c>
      <c r="S706" s="14"/>
      <c r="T706" s="151"/>
      <c r="U706" s="14" t="s">
        <v>41</v>
      </c>
      <c r="V706" s="14" t="s">
        <v>270</v>
      </c>
    </row>
    <row r="707" spans="1:44" ht="31.5" customHeight="1">
      <c r="C707" s="14"/>
      <c r="D707" s="138">
        <v>73</v>
      </c>
      <c r="E707" s="16"/>
      <c r="F707" s="130"/>
      <c r="G707" s="16"/>
      <c r="H707" s="16"/>
      <c r="I707" s="16"/>
      <c r="J707" s="16"/>
      <c r="K707" s="21"/>
      <c r="L707" s="21"/>
      <c r="M707" s="130" t="s">
        <v>108</v>
      </c>
      <c r="N707" s="51">
        <f>Q707*K706</f>
        <v>1235210.49288</v>
      </c>
      <c r="O707" s="32">
        <f>R707*K706</f>
        <v>26525.938320000001</v>
      </c>
      <c r="P707" s="32">
        <f t="shared" si="56"/>
        <v>1261736.4312</v>
      </c>
      <c r="Q707" s="32">
        <v>176.02</v>
      </c>
      <c r="R707" s="32">
        <v>3.78</v>
      </c>
      <c r="S707" s="14"/>
      <c r="T707" s="151"/>
      <c r="U707" s="14" t="s">
        <v>41</v>
      </c>
      <c r="V707" s="14" t="s">
        <v>270</v>
      </c>
    </row>
    <row r="708" spans="1:44" s="5" customFormat="1" ht="56.25">
      <c r="C708" s="229" t="s">
        <v>467</v>
      </c>
      <c r="D708" s="138">
        <v>74</v>
      </c>
      <c r="E708" s="226">
        <v>53</v>
      </c>
      <c r="F708" s="249" t="s">
        <v>537</v>
      </c>
      <c r="G708" s="226">
        <v>1990</v>
      </c>
      <c r="H708" s="226" t="s">
        <v>37</v>
      </c>
      <c r="I708" s="226" t="s">
        <v>87</v>
      </c>
      <c r="J708" s="226">
        <v>10</v>
      </c>
      <c r="K708" s="228">
        <v>5841.4</v>
      </c>
      <c r="L708" s="228">
        <v>3909.6</v>
      </c>
      <c r="M708" s="166" t="s">
        <v>469</v>
      </c>
      <c r="N708" s="250">
        <f>K708*Q708</f>
        <v>4399800.8940000003</v>
      </c>
      <c r="O708" s="229">
        <f>K708*R708</f>
        <v>94163.368000000002</v>
      </c>
      <c r="P708" s="229">
        <f t="shared" si="56"/>
        <v>4493964.2620000001</v>
      </c>
      <c r="Q708" s="168">
        <v>753.21</v>
      </c>
      <c r="R708" s="168">
        <v>16.12</v>
      </c>
      <c r="S708" s="165"/>
      <c r="T708" s="230"/>
      <c r="U708" s="196" t="s">
        <v>41</v>
      </c>
      <c r="V708" s="196" t="s">
        <v>270</v>
      </c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s="189" customFormat="1" ht="41.25" customHeight="1">
      <c r="A709" s="188" t="s">
        <v>484</v>
      </c>
      <c r="D709" s="138">
        <v>75</v>
      </c>
      <c r="E709" s="191">
        <v>54</v>
      </c>
      <c r="F709" s="192" t="s">
        <v>538</v>
      </c>
      <c r="G709" s="191">
        <v>1985</v>
      </c>
      <c r="H709" s="191" t="s">
        <v>37</v>
      </c>
      <c r="I709" s="191" t="s">
        <v>38</v>
      </c>
      <c r="J709" s="191">
        <v>5</v>
      </c>
      <c r="K709" s="194">
        <v>7995.9</v>
      </c>
      <c r="L709" s="194">
        <v>2544.4</v>
      </c>
      <c r="M709" s="195" t="s">
        <v>539</v>
      </c>
      <c r="N709" s="194">
        <f>Q709*K709</f>
        <v>8653162.9800000004</v>
      </c>
      <c r="O709" s="194">
        <f>R709*K709</f>
        <v>185185.04399999999</v>
      </c>
      <c r="P709" s="194">
        <f t="shared" si="56"/>
        <v>8838348.0240000002</v>
      </c>
      <c r="Q709" s="194">
        <v>1082.2</v>
      </c>
      <c r="R709" s="194">
        <v>23.16</v>
      </c>
      <c r="S709" s="129" t="s">
        <v>220</v>
      </c>
      <c r="T709" s="129" t="s">
        <v>470</v>
      </c>
      <c r="U709" s="14" t="s">
        <v>41</v>
      </c>
      <c r="V709" s="14" t="s">
        <v>270</v>
      </c>
    </row>
    <row r="710" spans="1:44" s="189" customFormat="1" ht="41.25" customHeight="1">
      <c r="A710" s="188" t="s">
        <v>484</v>
      </c>
      <c r="D710" s="138">
        <v>76</v>
      </c>
      <c r="E710" s="191"/>
      <c r="F710" s="192"/>
      <c r="G710" s="191"/>
      <c r="H710" s="191"/>
      <c r="I710" s="191"/>
      <c r="J710" s="191"/>
      <c r="K710" s="194"/>
      <c r="L710" s="194"/>
      <c r="M710" s="195" t="s">
        <v>49</v>
      </c>
      <c r="N710" s="194">
        <f>Q710*K709</f>
        <v>3406253.4</v>
      </c>
      <c r="O710" s="194">
        <f>R710*K709</f>
        <v>132572.02199999997</v>
      </c>
      <c r="P710" s="194">
        <f t="shared" si="56"/>
        <v>3538825.4219999998</v>
      </c>
      <c r="Q710" s="194">
        <v>426</v>
      </c>
      <c r="R710" s="194">
        <v>16.579999999999998</v>
      </c>
      <c r="S710" s="129"/>
      <c r="T710" s="129"/>
      <c r="U710" s="14" t="s">
        <v>41</v>
      </c>
      <c r="V710" s="14" t="s">
        <v>270</v>
      </c>
    </row>
    <row r="711" spans="1:44" s="189" customFormat="1" ht="56.25">
      <c r="A711" s="188" t="s">
        <v>484</v>
      </c>
      <c r="D711" s="138">
        <v>77</v>
      </c>
      <c r="E711" s="191"/>
      <c r="F711" s="192"/>
      <c r="G711" s="192"/>
      <c r="H711" s="192"/>
      <c r="I711" s="192"/>
      <c r="J711" s="192"/>
      <c r="K711" s="199"/>
      <c r="L711" s="199"/>
      <c r="M711" s="195" t="s">
        <v>88</v>
      </c>
      <c r="N711" s="194">
        <f>Q711*K709</f>
        <v>1148770.9529999997</v>
      </c>
      <c r="O711" s="194">
        <f>R711*K709</f>
        <v>118339.32</v>
      </c>
      <c r="P711" s="194">
        <f t="shared" si="56"/>
        <v>1267110.2729999998</v>
      </c>
      <c r="Q711" s="194">
        <v>143.66999999999999</v>
      </c>
      <c r="R711" s="194">
        <v>14.8</v>
      </c>
      <c r="S711" s="129" t="s">
        <v>220</v>
      </c>
      <c r="T711" s="129" t="s">
        <v>470</v>
      </c>
      <c r="U711" s="14" t="s">
        <v>41</v>
      </c>
      <c r="V711" s="14" t="s">
        <v>270</v>
      </c>
    </row>
    <row r="712" spans="1:44" s="189" customFormat="1" ht="56.25">
      <c r="A712" s="188" t="s">
        <v>484</v>
      </c>
      <c r="D712" s="138">
        <v>78</v>
      </c>
      <c r="E712" s="191"/>
      <c r="F712" s="192"/>
      <c r="G712" s="192"/>
      <c r="H712" s="192"/>
      <c r="I712" s="192"/>
      <c r="J712" s="192"/>
      <c r="K712" s="199"/>
      <c r="L712" s="199"/>
      <c r="M712" s="195" t="s">
        <v>39</v>
      </c>
      <c r="N712" s="194">
        <f>Q712*K709</f>
        <v>456645.84899999999</v>
      </c>
      <c r="O712" s="194">
        <f>K709*R712</f>
        <v>103546.90499999998</v>
      </c>
      <c r="P712" s="194">
        <f t="shared" si="56"/>
        <v>560192.75399999996</v>
      </c>
      <c r="Q712" s="194">
        <v>57.11</v>
      </c>
      <c r="R712" s="194">
        <v>12.95</v>
      </c>
      <c r="S712" s="129" t="s">
        <v>220</v>
      </c>
      <c r="T712" s="129" t="s">
        <v>470</v>
      </c>
      <c r="U712" s="14" t="s">
        <v>41</v>
      </c>
      <c r="V712" s="14" t="s">
        <v>270</v>
      </c>
    </row>
    <row r="713" spans="1:44" s="189" customFormat="1" ht="56.25">
      <c r="A713" s="188" t="s">
        <v>484</v>
      </c>
      <c r="D713" s="138">
        <v>79</v>
      </c>
      <c r="E713" s="191"/>
      <c r="F713" s="192"/>
      <c r="G713" s="192"/>
      <c r="H713" s="192"/>
      <c r="I713" s="192"/>
      <c r="J713" s="192"/>
      <c r="K713" s="199"/>
      <c r="L713" s="199"/>
      <c r="M713" s="195" t="s">
        <v>57</v>
      </c>
      <c r="N713" s="194">
        <f>K709*Q713</f>
        <v>284094.32699999999</v>
      </c>
      <c r="O713" s="194">
        <f>R713*K709</f>
        <v>91233.218999999997</v>
      </c>
      <c r="P713" s="194">
        <f t="shared" si="56"/>
        <v>375327.54599999997</v>
      </c>
      <c r="Q713" s="194">
        <v>35.53</v>
      </c>
      <c r="R713" s="194">
        <v>11.41</v>
      </c>
      <c r="S713" s="129" t="s">
        <v>220</v>
      </c>
      <c r="T713" s="129" t="s">
        <v>470</v>
      </c>
      <c r="U713" s="14" t="s">
        <v>41</v>
      </c>
      <c r="V713" s="14" t="s">
        <v>270</v>
      </c>
    </row>
    <row r="714" spans="1:44" s="189" customFormat="1" ht="56.25">
      <c r="A714" s="188" t="s">
        <v>484</v>
      </c>
      <c r="D714" s="138">
        <v>80</v>
      </c>
      <c r="E714" s="191"/>
      <c r="F714" s="192"/>
      <c r="G714" s="192"/>
      <c r="H714" s="192"/>
      <c r="I714" s="192"/>
      <c r="J714" s="192"/>
      <c r="K714" s="199"/>
      <c r="L714" s="199"/>
      <c r="M714" s="195" t="s">
        <v>46</v>
      </c>
      <c r="N714" s="194">
        <f>Q714*K709</f>
        <v>1279344</v>
      </c>
      <c r="O714" s="194">
        <f>K709*R714</f>
        <v>124416.204</v>
      </c>
      <c r="P714" s="194">
        <f t="shared" si="56"/>
        <v>1403760.2039999999</v>
      </c>
      <c r="Q714" s="194">
        <v>160</v>
      </c>
      <c r="R714" s="194">
        <v>15.56</v>
      </c>
      <c r="S714" s="129" t="s">
        <v>220</v>
      </c>
      <c r="T714" s="129" t="s">
        <v>470</v>
      </c>
      <c r="U714" s="14" t="s">
        <v>41</v>
      </c>
      <c r="V714" s="14" t="s">
        <v>270</v>
      </c>
    </row>
    <row r="715" spans="1:44" s="5" customFormat="1" ht="37.5">
      <c r="C715" s="20" t="s">
        <v>323</v>
      </c>
      <c r="D715" s="138">
        <v>81</v>
      </c>
      <c r="E715" s="201">
        <v>55</v>
      </c>
      <c r="F715" s="169" t="s">
        <v>540</v>
      </c>
      <c r="G715" s="201">
        <v>1956</v>
      </c>
      <c r="H715" s="201" t="s">
        <v>37</v>
      </c>
      <c r="I715" s="201" t="s">
        <v>67</v>
      </c>
      <c r="J715" s="201">
        <v>2</v>
      </c>
      <c r="K715" s="202">
        <v>996.7</v>
      </c>
      <c r="L715" s="202">
        <v>620</v>
      </c>
      <c r="M715" s="169" t="s">
        <v>46</v>
      </c>
      <c r="N715" s="203">
        <f>K715*Q715</f>
        <v>129571</v>
      </c>
      <c r="O715" s="204">
        <f>K715*R715</f>
        <v>15807.662</v>
      </c>
      <c r="P715" s="204">
        <f t="shared" si="56"/>
        <v>145378.66200000001</v>
      </c>
      <c r="Q715" s="202">
        <v>130</v>
      </c>
      <c r="R715" s="204">
        <v>15.86</v>
      </c>
      <c r="S715" s="20"/>
      <c r="T715" s="251"/>
      <c r="U715" s="14" t="s">
        <v>41</v>
      </c>
      <c r="V715" s="14" t="s">
        <v>270</v>
      </c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s="5" customFormat="1" ht="37.5">
      <c r="C716" s="14" t="s">
        <v>323</v>
      </c>
      <c r="D716" s="138">
        <v>82</v>
      </c>
      <c r="E716" s="16">
        <v>56</v>
      </c>
      <c r="F716" s="130" t="s">
        <v>541</v>
      </c>
      <c r="G716" s="16">
        <v>1964</v>
      </c>
      <c r="H716" s="201" t="s">
        <v>37</v>
      </c>
      <c r="I716" s="16" t="s">
        <v>67</v>
      </c>
      <c r="J716" s="16">
        <v>2</v>
      </c>
      <c r="K716" s="21">
        <v>456.2</v>
      </c>
      <c r="L716" s="21">
        <v>247.3</v>
      </c>
      <c r="M716" s="130" t="s">
        <v>46</v>
      </c>
      <c r="N716" s="51">
        <f>K716*Q716</f>
        <v>59306</v>
      </c>
      <c r="O716" s="32">
        <f>K716*R716</f>
        <v>7235.3319999999994</v>
      </c>
      <c r="P716" s="32">
        <f t="shared" si="56"/>
        <v>66541.331999999995</v>
      </c>
      <c r="Q716" s="21">
        <v>130</v>
      </c>
      <c r="R716" s="32">
        <v>15.86</v>
      </c>
      <c r="S716" s="14"/>
      <c r="T716" s="151"/>
      <c r="U716" s="14" t="s">
        <v>41</v>
      </c>
      <c r="V716" s="14" t="s">
        <v>270</v>
      </c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s="5" customFormat="1" ht="37.5">
      <c r="C717" s="14" t="s">
        <v>323</v>
      </c>
      <c r="D717" s="138">
        <v>83</v>
      </c>
      <c r="E717" s="16">
        <v>57</v>
      </c>
      <c r="F717" s="130" t="s">
        <v>542</v>
      </c>
      <c r="G717" s="16" t="s">
        <v>37</v>
      </c>
      <c r="H717" s="201" t="s">
        <v>37</v>
      </c>
      <c r="I717" s="16" t="s">
        <v>67</v>
      </c>
      <c r="J717" s="16">
        <v>2</v>
      </c>
      <c r="K717" s="21">
        <v>912.4</v>
      </c>
      <c r="L717" s="21">
        <v>496.2</v>
      </c>
      <c r="M717" s="130" t="s">
        <v>46</v>
      </c>
      <c r="N717" s="51">
        <f>K717*Q717</f>
        <v>118612</v>
      </c>
      <c r="O717" s="32">
        <f>K717*R717</f>
        <v>14470.663999999999</v>
      </c>
      <c r="P717" s="32">
        <f t="shared" si="56"/>
        <v>133082.66399999999</v>
      </c>
      <c r="Q717" s="21">
        <v>130</v>
      </c>
      <c r="R717" s="32">
        <v>15.86</v>
      </c>
      <c r="S717" s="14"/>
      <c r="T717" s="151"/>
      <c r="U717" s="14" t="s">
        <v>41</v>
      </c>
      <c r="V717" s="14" t="s">
        <v>270</v>
      </c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s="5" customFormat="1" ht="37.5">
      <c r="C718" s="14" t="s">
        <v>323</v>
      </c>
      <c r="D718" s="138">
        <v>84</v>
      </c>
      <c r="E718" s="16">
        <v>58</v>
      </c>
      <c r="F718" s="130" t="s">
        <v>543</v>
      </c>
      <c r="G718" s="16">
        <v>1976</v>
      </c>
      <c r="H718" s="201" t="s">
        <v>37</v>
      </c>
      <c r="I718" s="16" t="s">
        <v>67</v>
      </c>
      <c r="J718" s="16">
        <v>2</v>
      </c>
      <c r="K718" s="21">
        <v>1025.4000000000001</v>
      </c>
      <c r="L718" s="21">
        <v>515.4</v>
      </c>
      <c r="M718" s="130" t="s">
        <v>46</v>
      </c>
      <c r="N718" s="51">
        <f>K718*Q718</f>
        <v>133302</v>
      </c>
      <c r="O718" s="32">
        <f>K718*R718</f>
        <v>16262.844000000001</v>
      </c>
      <c r="P718" s="32">
        <f t="shared" si="56"/>
        <v>149564.84400000001</v>
      </c>
      <c r="Q718" s="21">
        <v>130</v>
      </c>
      <c r="R718" s="32">
        <v>15.86</v>
      </c>
      <c r="S718" s="14"/>
      <c r="T718" s="151"/>
      <c r="U718" s="14" t="s">
        <v>41</v>
      </c>
      <c r="V718" s="14" t="s">
        <v>270</v>
      </c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s="5" customFormat="1" ht="42" customHeight="1">
      <c r="C719" s="14" t="s">
        <v>323</v>
      </c>
      <c r="D719" s="138">
        <v>85</v>
      </c>
      <c r="E719" s="16">
        <v>59</v>
      </c>
      <c r="F719" s="130" t="s">
        <v>544</v>
      </c>
      <c r="G719" s="16">
        <v>1937</v>
      </c>
      <c r="H719" s="201" t="s">
        <v>37</v>
      </c>
      <c r="I719" s="16" t="s">
        <v>67</v>
      </c>
      <c r="J719" s="16">
        <v>2</v>
      </c>
      <c r="K719" s="21">
        <v>1052.0999999999999</v>
      </c>
      <c r="L719" s="21">
        <v>576.4</v>
      </c>
      <c r="M719" s="130" t="s">
        <v>46</v>
      </c>
      <c r="N719" s="51">
        <f>K719*Q719</f>
        <v>136773</v>
      </c>
      <c r="O719" s="32">
        <f>K719*R719</f>
        <v>16686.305999999997</v>
      </c>
      <c r="P719" s="32">
        <f t="shared" si="56"/>
        <v>153459.30599999998</v>
      </c>
      <c r="Q719" s="21">
        <v>130</v>
      </c>
      <c r="R719" s="32">
        <v>15.86</v>
      </c>
      <c r="S719" s="14"/>
      <c r="T719" s="151"/>
      <c r="U719" s="14" t="s">
        <v>41</v>
      </c>
      <c r="V719" s="14" t="s">
        <v>270</v>
      </c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s="253" customFormat="1" ht="33.75" customHeight="1">
      <c r="A720" s="252" t="s">
        <v>472</v>
      </c>
      <c r="C720" s="147" t="s">
        <v>306</v>
      </c>
      <c r="D720" s="138">
        <v>86</v>
      </c>
      <c r="E720" s="154">
        <v>60</v>
      </c>
      <c r="F720" s="145" t="s">
        <v>545</v>
      </c>
      <c r="G720" s="154">
        <v>1959</v>
      </c>
      <c r="H720" s="240" t="s">
        <v>37</v>
      </c>
      <c r="I720" s="154" t="s">
        <v>38</v>
      </c>
      <c r="J720" s="154">
        <v>4</v>
      </c>
      <c r="K720" s="157">
        <v>1923</v>
      </c>
      <c r="L720" s="157">
        <v>1302.7</v>
      </c>
      <c r="M720" s="145" t="s">
        <v>46</v>
      </c>
      <c r="N720" s="179">
        <f>Q720*K720</f>
        <v>307680</v>
      </c>
      <c r="O720" s="159">
        <f>R720*K720</f>
        <v>29921.88</v>
      </c>
      <c r="P720" s="159">
        <f t="shared" si="56"/>
        <v>337601.88</v>
      </c>
      <c r="Q720" s="159">
        <v>160</v>
      </c>
      <c r="R720" s="159">
        <v>15.56</v>
      </c>
      <c r="S720" s="147"/>
      <c r="T720" s="180"/>
      <c r="U720" s="147" t="s">
        <v>41</v>
      </c>
      <c r="V720" s="147" t="s">
        <v>270</v>
      </c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</row>
    <row r="721" spans="1:84" s="253" customFormat="1" ht="37.5">
      <c r="A721" s="252" t="s">
        <v>472</v>
      </c>
      <c r="C721" s="147" t="s">
        <v>306</v>
      </c>
      <c r="D721" s="138">
        <v>87</v>
      </c>
      <c r="E721" s="154">
        <v>61</v>
      </c>
      <c r="F721" s="145" t="s">
        <v>546</v>
      </c>
      <c r="G721" s="154">
        <v>1979</v>
      </c>
      <c r="H721" s="240" t="s">
        <v>37</v>
      </c>
      <c r="I721" s="147" t="s">
        <v>38</v>
      </c>
      <c r="J721" s="154">
        <v>5</v>
      </c>
      <c r="K721" s="157">
        <f>L721*1.8</f>
        <v>5602.2659999999996</v>
      </c>
      <c r="L721" s="157">
        <v>3112.37</v>
      </c>
      <c r="M721" s="145" t="s">
        <v>46</v>
      </c>
      <c r="N721" s="179">
        <f>K721*Q721</f>
        <v>896362.55999999994</v>
      </c>
      <c r="O721" s="159">
        <f>K721*R721</f>
        <v>87171.258959999992</v>
      </c>
      <c r="P721" s="159">
        <f t="shared" si="56"/>
        <v>983533.81895999995</v>
      </c>
      <c r="Q721" s="159">
        <v>160</v>
      </c>
      <c r="R721" s="159">
        <v>15.56</v>
      </c>
      <c r="S721" s="147"/>
      <c r="T721" s="180"/>
      <c r="U721" s="147" t="s">
        <v>41</v>
      </c>
      <c r="V721" s="147" t="s">
        <v>270</v>
      </c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</row>
    <row r="722" spans="1:84" s="5" customFormat="1" ht="37.5">
      <c r="C722" s="14" t="s">
        <v>306</v>
      </c>
      <c r="D722" s="138">
        <v>88</v>
      </c>
      <c r="E722" s="16">
        <v>62</v>
      </c>
      <c r="F722" s="130" t="s">
        <v>547</v>
      </c>
      <c r="G722" s="16">
        <v>1984</v>
      </c>
      <c r="H722" s="201" t="s">
        <v>37</v>
      </c>
      <c r="I722" s="14" t="s">
        <v>38</v>
      </c>
      <c r="J722" s="16">
        <v>5</v>
      </c>
      <c r="K722" s="21">
        <v>9559.2999999999993</v>
      </c>
      <c r="L722" s="21">
        <v>7071.87</v>
      </c>
      <c r="M722" s="130" t="s">
        <v>46</v>
      </c>
      <c r="N722" s="51">
        <f>K722*Q722</f>
        <v>1529488</v>
      </c>
      <c r="O722" s="32">
        <f>K722*R722</f>
        <v>148742.70799999998</v>
      </c>
      <c r="P722" s="32">
        <f t="shared" si="56"/>
        <v>1678230.7080000001</v>
      </c>
      <c r="Q722" s="32">
        <v>160</v>
      </c>
      <c r="R722" s="32">
        <v>15.56</v>
      </c>
      <c r="S722" s="14"/>
      <c r="T722" s="151"/>
      <c r="U722" s="14" t="s">
        <v>41</v>
      </c>
      <c r="V722" s="14" t="s">
        <v>270</v>
      </c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84" s="5" customFormat="1" ht="37.5">
      <c r="C723" s="586" t="s">
        <v>306</v>
      </c>
      <c r="D723" s="138">
        <v>89</v>
      </c>
      <c r="E723" s="16">
        <v>63</v>
      </c>
      <c r="F723" s="130" t="s">
        <v>548</v>
      </c>
      <c r="G723" s="16">
        <v>1978</v>
      </c>
      <c r="H723" s="201" t="s">
        <v>37</v>
      </c>
      <c r="I723" s="14" t="s">
        <v>38</v>
      </c>
      <c r="J723" s="16">
        <v>5</v>
      </c>
      <c r="K723" s="21">
        <f>L723*1.8</f>
        <v>5512.482</v>
      </c>
      <c r="L723" s="21">
        <v>3062.49</v>
      </c>
      <c r="M723" s="130" t="s">
        <v>46</v>
      </c>
      <c r="N723" s="51">
        <f>K723*Q723</f>
        <v>881997.12</v>
      </c>
      <c r="O723" s="32">
        <f>K723*R723</f>
        <v>85774.219920000003</v>
      </c>
      <c r="P723" s="32">
        <f t="shared" si="56"/>
        <v>967771.33991999994</v>
      </c>
      <c r="Q723" s="32">
        <v>160</v>
      </c>
      <c r="R723" s="32">
        <v>15.56</v>
      </c>
      <c r="S723" s="14"/>
      <c r="T723" s="151"/>
      <c r="U723" s="14" t="s">
        <v>41</v>
      </c>
      <c r="V723" s="14" t="s">
        <v>270</v>
      </c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84" s="5" customFormat="1">
      <c r="B724" s="5" t="s">
        <v>487</v>
      </c>
      <c r="C724" s="587"/>
      <c r="D724" s="138">
        <v>90</v>
      </c>
      <c r="E724" s="16"/>
      <c r="F724" s="130"/>
      <c r="G724" s="16"/>
      <c r="H724" s="254"/>
      <c r="I724" s="14"/>
      <c r="J724" s="16"/>
      <c r="K724" s="21"/>
      <c r="L724" s="21"/>
      <c r="M724" s="130" t="s">
        <v>234</v>
      </c>
      <c r="N724" s="51">
        <f>K723*Q724</f>
        <v>5965608.0203999998</v>
      </c>
      <c r="O724" s="32">
        <f>K723*R724</f>
        <v>127669.08312</v>
      </c>
      <c r="P724" s="32">
        <f t="shared" si="56"/>
        <v>6093277.1035199994</v>
      </c>
      <c r="Q724" s="32">
        <v>1082.2</v>
      </c>
      <c r="R724" s="32">
        <v>23.16</v>
      </c>
      <c r="S724" s="14"/>
      <c r="T724" s="151"/>
      <c r="U724" s="14" t="s">
        <v>41</v>
      </c>
      <c r="V724" s="14" t="s">
        <v>270</v>
      </c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84" s="7" customFormat="1" ht="37.5">
      <c r="C725" s="14" t="s">
        <v>306</v>
      </c>
      <c r="D725" s="138">
        <v>91</v>
      </c>
      <c r="E725" s="16">
        <v>64</v>
      </c>
      <c r="F725" s="22" t="s">
        <v>549</v>
      </c>
      <c r="G725" s="16">
        <v>1964</v>
      </c>
      <c r="H725" s="16" t="s">
        <v>37</v>
      </c>
      <c r="I725" s="62" t="s">
        <v>38</v>
      </c>
      <c r="J725" s="60">
        <v>4</v>
      </c>
      <c r="K725" s="21">
        <v>2183.6999999999998</v>
      </c>
      <c r="L725" s="21">
        <v>1261.9000000000001</v>
      </c>
      <c r="M725" s="22" t="s">
        <v>46</v>
      </c>
      <c r="N725" s="51">
        <f>Q725*K725</f>
        <v>349392</v>
      </c>
      <c r="O725" s="32">
        <f>K725*R725</f>
        <v>33978.371999999996</v>
      </c>
      <c r="P725" s="32">
        <f t="shared" si="56"/>
        <v>383370.37199999997</v>
      </c>
      <c r="Q725" s="32">
        <v>160</v>
      </c>
      <c r="R725" s="32">
        <v>15.56</v>
      </c>
      <c r="S725" s="14"/>
      <c r="T725" s="151"/>
      <c r="U725" s="14" t="s">
        <v>41</v>
      </c>
      <c r="V725" s="14" t="s">
        <v>270</v>
      </c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84" s="252" customFormat="1" ht="37.5">
      <c r="A726" s="252" t="s">
        <v>472</v>
      </c>
      <c r="C726" s="147" t="s">
        <v>306</v>
      </c>
      <c r="D726" s="138">
        <v>92</v>
      </c>
      <c r="E726" s="154">
        <v>65</v>
      </c>
      <c r="F726" s="145" t="s">
        <v>550</v>
      </c>
      <c r="G726" s="154">
        <v>1980</v>
      </c>
      <c r="H726" s="154" t="s">
        <v>37</v>
      </c>
      <c r="I726" s="147" t="s">
        <v>551</v>
      </c>
      <c r="J726" s="154">
        <v>5</v>
      </c>
      <c r="K726" s="157">
        <v>6101.7</v>
      </c>
      <c r="L726" s="157">
        <v>3261.62</v>
      </c>
      <c r="M726" s="145" t="s">
        <v>46</v>
      </c>
      <c r="N726" s="179">
        <f>Q726*K726</f>
        <v>976272</v>
      </c>
      <c r="O726" s="159">
        <f>K726*R726</f>
        <v>94942.452000000005</v>
      </c>
      <c r="P726" s="159">
        <f t="shared" si="56"/>
        <v>1071214.452</v>
      </c>
      <c r="Q726" s="159">
        <v>160</v>
      </c>
      <c r="R726" s="159">
        <v>15.56</v>
      </c>
      <c r="S726" s="147"/>
      <c r="T726" s="180"/>
      <c r="U726" s="147" t="s">
        <v>41</v>
      </c>
      <c r="V726" s="147" t="s">
        <v>270</v>
      </c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</row>
    <row r="727" spans="1:84" s="7" customFormat="1" ht="37.5">
      <c r="C727" s="14" t="s">
        <v>306</v>
      </c>
      <c r="D727" s="138">
        <v>93</v>
      </c>
      <c r="E727" s="16">
        <v>66</v>
      </c>
      <c r="F727" s="22" t="s">
        <v>552</v>
      </c>
      <c r="G727" s="16">
        <v>1963</v>
      </c>
      <c r="H727" s="16" t="s">
        <v>37</v>
      </c>
      <c r="I727" s="62" t="s">
        <v>38</v>
      </c>
      <c r="J727" s="60">
        <v>4</v>
      </c>
      <c r="K727" s="21">
        <v>2171</v>
      </c>
      <c r="L727" s="21">
        <v>806.3</v>
      </c>
      <c r="M727" s="22" t="s">
        <v>46</v>
      </c>
      <c r="N727" s="51">
        <f>Q727*K727</f>
        <v>347360</v>
      </c>
      <c r="O727" s="32">
        <f>K727*R727</f>
        <v>33780.76</v>
      </c>
      <c r="P727" s="32">
        <f t="shared" si="56"/>
        <v>381140.76</v>
      </c>
      <c r="Q727" s="32">
        <v>160</v>
      </c>
      <c r="R727" s="32">
        <v>15.56</v>
      </c>
      <c r="S727" s="14"/>
      <c r="T727" s="151"/>
      <c r="U727" s="14" t="s">
        <v>41</v>
      </c>
      <c r="V727" s="14" t="s">
        <v>270</v>
      </c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84" s="252" customFormat="1" ht="37.5">
      <c r="A728" s="252" t="s">
        <v>472</v>
      </c>
      <c r="C728" s="147" t="s">
        <v>306</v>
      </c>
      <c r="D728" s="138">
        <v>94</v>
      </c>
      <c r="E728" s="154">
        <v>67</v>
      </c>
      <c r="F728" s="145" t="s">
        <v>553</v>
      </c>
      <c r="G728" s="154">
        <v>1978</v>
      </c>
      <c r="H728" s="154" t="s">
        <v>37</v>
      </c>
      <c r="I728" s="147" t="s">
        <v>551</v>
      </c>
      <c r="J728" s="154">
        <v>5</v>
      </c>
      <c r="K728" s="157">
        <f>L728*1.8</f>
        <v>6064.6140000000005</v>
      </c>
      <c r="L728" s="157">
        <v>3369.23</v>
      </c>
      <c r="M728" s="145" t="s">
        <v>46</v>
      </c>
      <c r="N728" s="179">
        <f>K728*Q728</f>
        <v>970338.24000000011</v>
      </c>
      <c r="O728" s="159">
        <f>K728*R728</f>
        <v>94365.393840000004</v>
      </c>
      <c r="P728" s="159">
        <f t="shared" si="56"/>
        <v>1064703.63384</v>
      </c>
      <c r="Q728" s="159">
        <v>160</v>
      </c>
      <c r="R728" s="159">
        <v>15.56</v>
      </c>
      <c r="S728" s="147"/>
      <c r="T728" s="180"/>
      <c r="U728" s="147" t="s">
        <v>41</v>
      </c>
      <c r="V728" s="147" t="s">
        <v>270</v>
      </c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</row>
    <row r="729" spans="1:84" s="7" customFormat="1" ht="37.5">
      <c r="C729" s="21" t="s">
        <v>306</v>
      </c>
      <c r="D729" s="138">
        <v>95</v>
      </c>
      <c r="E729" s="16">
        <v>68</v>
      </c>
      <c r="F729" s="130" t="s">
        <v>554</v>
      </c>
      <c r="G729" s="16">
        <v>1951</v>
      </c>
      <c r="H729" s="16" t="s">
        <v>37</v>
      </c>
      <c r="I729" s="21" t="s">
        <v>38</v>
      </c>
      <c r="J729" s="16">
        <v>3</v>
      </c>
      <c r="K729" s="21">
        <v>1315</v>
      </c>
      <c r="L729" s="21">
        <v>763.9</v>
      </c>
      <c r="M729" s="130" t="s">
        <v>46</v>
      </c>
      <c r="N729" s="21">
        <f>K729*Q729</f>
        <v>210400</v>
      </c>
      <c r="O729" s="21">
        <f>K729*R729</f>
        <v>20461.400000000001</v>
      </c>
      <c r="P729" s="32">
        <f t="shared" si="56"/>
        <v>230861.4</v>
      </c>
      <c r="Q729" s="32">
        <v>160</v>
      </c>
      <c r="R729" s="32">
        <v>15.56</v>
      </c>
      <c r="S729" s="129"/>
      <c r="T729" s="151"/>
      <c r="U729" s="14" t="s">
        <v>41</v>
      </c>
      <c r="V729" s="14" t="s">
        <v>270</v>
      </c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84" s="256" customFormat="1" ht="56.25">
      <c r="A730" s="255" t="s">
        <v>472</v>
      </c>
      <c r="C730" s="143" t="s">
        <v>467</v>
      </c>
      <c r="D730" s="138">
        <v>96</v>
      </c>
      <c r="E730" s="154">
        <v>69</v>
      </c>
      <c r="F730" s="145" t="s">
        <v>555</v>
      </c>
      <c r="G730" s="142">
        <v>1989</v>
      </c>
      <c r="H730" s="154" t="s">
        <v>37</v>
      </c>
      <c r="I730" s="142" t="s">
        <v>87</v>
      </c>
      <c r="J730" s="142">
        <v>10</v>
      </c>
      <c r="K730" s="146">
        <v>2954.6</v>
      </c>
      <c r="L730" s="146">
        <v>1395.5</v>
      </c>
      <c r="M730" s="145" t="s">
        <v>469</v>
      </c>
      <c r="N730" s="146">
        <f>Q730*K730</f>
        <v>2225434.2659999998</v>
      </c>
      <c r="O730" s="146">
        <f>R730*K730</f>
        <v>47628.152000000002</v>
      </c>
      <c r="P730" s="146">
        <f t="shared" si="56"/>
        <v>2273062.4179999996</v>
      </c>
      <c r="Q730" s="146">
        <v>753.21</v>
      </c>
      <c r="R730" s="142">
        <v>16.12</v>
      </c>
      <c r="S730" s="142" t="s">
        <v>470</v>
      </c>
      <c r="T730" s="142" t="s">
        <v>471</v>
      </c>
      <c r="U730" s="147" t="s">
        <v>41</v>
      </c>
      <c r="V730" s="147" t="s">
        <v>270</v>
      </c>
      <c r="W730" s="257"/>
      <c r="X730" s="258"/>
      <c r="Y730" s="258"/>
      <c r="Z730" s="258"/>
      <c r="AA730" s="258"/>
      <c r="AB730" s="258"/>
      <c r="AC730" s="258"/>
      <c r="AD730" s="258"/>
      <c r="AE730" s="258"/>
      <c r="AF730" s="258"/>
      <c r="AG730" s="258"/>
      <c r="AH730" s="258"/>
      <c r="AI730" s="258"/>
      <c r="AJ730" s="258"/>
      <c r="AK730" s="258"/>
      <c r="AL730" s="258"/>
      <c r="AM730" s="258"/>
      <c r="AN730" s="258"/>
      <c r="AO730" s="258"/>
      <c r="AP730" s="258"/>
      <c r="AQ730" s="258"/>
      <c r="AR730" s="258"/>
      <c r="AS730" s="258"/>
      <c r="AT730" s="258"/>
      <c r="AU730" s="258"/>
      <c r="AV730" s="258"/>
      <c r="AW730" s="258"/>
      <c r="AX730" s="258"/>
      <c r="AY730" s="258"/>
      <c r="AZ730" s="258"/>
      <c r="BA730" s="258"/>
      <c r="BB730" s="258"/>
      <c r="BC730" s="258"/>
      <c r="BD730" s="258"/>
      <c r="BE730" s="258"/>
      <c r="BF730" s="258"/>
      <c r="BG730" s="258"/>
      <c r="BH730" s="258"/>
      <c r="BI730" s="258"/>
      <c r="BJ730" s="258"/>
      <c r="BK730" s="258"/>
      <c r="BL730" s="258"/>
      <c r="BM730" s="258"/>
      <c r="BN730" s="258"/>
      <c r="BO730" s="258"/>
      <c r="BP730" s="258"/>
      <c r="BQ730" s="258"/>
      <c r="BR730" s="258"/>
      <c r="BS730" s="258"/>
      <c r="BT730" s="258"/>
      <c r="BU730" s="258"/>
      <c r="BV730" s="258"/>
      <c r="BW730" s="258"/>
      <c r="BX730" s="258"/>
      <c r="BY730" s="258"/>
      <c r="BZ730" s="258"/>
      <c r="CA730" s="258"/>
      <c r="CB730" s="258"/>
      <c r="CC730" s="258"/>
      <c r="CD730" s="258"/>
      <c r="CE730" s="258"/>
      <c r="CF730" s="259"/>
    </row>
    <row r="731" spans="1:84" s="213" customFormat="1" ht="56.25">
      <c r="A731" s="205"/>
      <c r="B731" s="206" t="s">
        <v>484</v>
      </c>
      <c r="C731" s="94" t="s">
        <v>467</v>
      </c>
      <c r="D731" s="138">
        <v>97</v>
      </c>
      <c r="E731" s="16">
        <v>70</v>
      </c>
      <c r="F731" s="130" t="s">
        <v>556</v>
      </c>
      <c r="G731" s="129">
        <v>1988</v>
      </c>
      <c r="H731" s="16" t="s">
        <v>37</v>
      </c>
      <c r="I731" s="129" t="s">
        <v>87</v>
      </c>
      <c r="J731" s="129">
        <v>10</v>
      </c>
      <c r="K731" s="131">
        <v>2954.9</v>
      </c>
      <c r="L731" s="131">
        <v>2289</v>
      </c>
      <c r="M731" s="130" t="s">
        <v>469</v>
      </c>
      <c r="N731" s="131">
        <f>K731*Q731</f>
        <v>2225660.2290000003</v>
      </c>
      <c r="O731" s="131">
        <f>R731*K731</f>
        <v>47632.988000000005</v>
      </c>
      <c r="P731" s="131">
        <f t="shared" si="56"/>
        <v>2273293.2170000002</v>
      </c>
      <c r="Q731" s="129">
        <v>753.21</v>
      </c>
      <c r="R731" s="129">
        <v>16.12</v>
      </c>
      <c r="S731" s="129" t="s">
        <v>220</v>
      </c>
      <c r="T731" s="129" t="s">
        <v>470</v>
      </c>
      <c r="U731" s="14" t="s">
        <v>41</v>
      </c>
      <c r="V731" s="14" t="s">
        <v>270</v>
      </c>
      <c r="W731" s="210"/>
      <c r="X731" s="211"/>
      <c r="Y731" s="211"/>
      <c r="Z731" s="211"/>
      <c r="AA731" s="211"/>
      <c r="AB731" s="211"/>
      <c r="AC731" s="211"/>
      <c r="AD731" s="211"/>
      <c r="AE731" s="211"/>
      <c r="AF731" s="211"/>
      <c r="AG731" s="211"/>
      <c r="AH731" s="211"/>
      <c r="AI731" s="211"/>
      <c r="AJ731" s="211"/>
      <c r="AK731" s="211"/>
      <c r="AL731" s="211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  <c r="BH731" s="211"/>
      <c r="BI731" s="211"/>
      <c r="BJ731" s="211"/>
      <c r="BK731" s="211"/>
      <c r="BL731" s="211"/>
      <c r="BM731" s="211"/>
      <c r="BN731" s="211"/>
      <c r="BO731" s="211"/>
      <c r="BP731" s="211"/>
      <c r="BQ731" s="211"/>
      <c r="BR731" s="211"/>
      <c r="BS731" s="211"/>
      <c r="BT731" s="211"/>
      <c r="BU731" s="211"/>
      <c r="BV731" s="211"/>
      <c r="BW731" s="211"/>
      <c r="BX731" s="211"/>
      <c r="BY731" s="211"/>
      <c r="BZ731" s="211"/>
      <c r="CA731" s="211"/>
      <c r="CB731" s="211"/>
      <c r="CC731" s="211"/>
      <c r="CD731" s="211"/>
      <c r="CE731" s="211"/>
      <c r="CF731" s="212"/>
    </row>
    <row r="732" spans="1:84" s="213" customFormat="1" ht="56.25">
      <c r="A732" s="205"/>
      <c r="B732" s="206" t="s">
        <v>484</v>
      </c>
      <c r="C732" s="94" t="s">
        <v>467</v>
      </c>
      <c r="D732" s="138">
        <v>98</v>
      </c>
      <c r="E732" s="16">
        <v>71</v>
      </c>
      <c r="F732" s="130" t="s">
        <v>557</v>
      </c>
      <c r="G732" s="129">
        <v>1988</v>
      </c>
      <c r="H732" s="16" t="s">
        <v>37</v>
      </c>
      <c r="I732" s="129" t="s">
        <v>87</v>
      </c>
      <c r="J732" s="129">
        <v>10</v>
      </c>
      <c r="K732" s="131">
        <v>2938.8</v>
      </c>
      <c r="L732" s="131">
        <v>2277</v>
      </c>
      <c r="M732" s="130" t="s">
        <v>469</v>
      </c>
      <c r="N732" s="131">
        <f>K732*Q732</f>
        <v>2213533.5480000004</v>
      </c>
      <c r="O732" s="131">
        <f>R732*K732</f>
        <v>47373.456000000006</v>
      </c>
      <c r="P732" s="131">
        <f t="shared" si="56"/>
        <v>2260907.0040000007</v>
      </c>
      <c r="Q732" s="129">
        <v>753.21</v>
      </c>
      <c r="R732" s="129">
        <v>16.12</v>
      </c>
      <c r="S732" s="129" t="s">
        <v>220</v>
      </c>
      <c r="T732" s="129" t="s">
        <v>470</v>
      </c>
      <c r="U732" s="14" t="s">
        <v>41</v>
      </c>
      <c r="V732" s="14" t="s">
        <v>270</v>
      </c>
      <c r="W732" s="210"/>
      <c r="X732" s="211"/>
      <c r="Y732" s="211"/>
      <c r="Z732" s="211"/>
      <c r="AA732" s="211"/>
      <c r="AB732" s="211"/>
      <c r="AC732" s="211"/>
      <c r="AD732" s="211"/>
      <c r="AE732" s="211"/>
      <c r="AF732" s="211"/>
      <c r="AG732" s="211"/>
      <c r="AH732" s="211"/>
      <c r="AI732" s="211"/>
      <c r="AJ732" s="211"/>
      <c r="AK732" s="211"/>
      <c r="AL732" s="211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  <c r="BH732" s="211"/>
      <c r="BI732" s="211"/>
      <c r="BJ732" s="211"/>
      <c r="BK732" s="211"/>
      <c r="BL732" s="211"/>
      <c r="BM732" s="211"/>
      <c r="BN732" s="211"/>
      <c r="BO732" s="211"/>
      <c r="BP732" s="211"/>
      <c r="BQ732" s="211"/>
      <c r="BR732" s="211"/>
      <c r="BS732" s="211"/>
      <c r="BT732" s="211"/>
      <c r="BU732" s="211"/>
      <c r="BV732" s="211"/>
      <c r="BW732" s="211"/>
      <c r="BX732" s="211"/>
      <c r="BY732" s="211"/>
      <c r="BZ732" s="211"/>
      <c r="CA732" s="211"/>
      <c r="CB732" s="211"/>
      <c r="CC732" s="211"/>
      <c r="CD732" s="211"/>
      <c r="CE732" s="211"/>
      <c r="CF732" s="212"/>
    </row>
    <row r="733" spans="1:84" s="256" customFormat="1" ht="56.25">
      <c r="A733" s="255" t="s">
        <v>472</v>
      </c>
      <c r="C733" s="143" t="s">
        <v>467</v>
      </c>
      <c r="D733" s="138">
        <v>99</v>
      </c>
      <c r="E733" s="154">
        <v>72</v>
      </c>
      <c r="F733" s="145" t="s">
        <v>558</v>
      </c>
      <c r="G733" s="142">
        <v>1993</v>
      </c>
      <c r="H733" s="154" t="s">
        <v>37</v>
      </c>
      <c r="I733" s="142" t="s">
        <v>87</v>
      </c>
      <c r="J733" s="142">
        <v>10</v>
      </c>
      <c r="K733" s="146">
        <v>5760.8</v>
      </c>
      <c r="L733" s="146">
        <v>3898</v>
      </c>
      <c r="M733" s="145" t="s">
        <v>469</v>
      </c>
      <c r="N733" s="146">
        <f>K733*Q733</f>
        <v>4339092.1680000005</v>
      </c>
      <c r="O733" s="146">
        <f>R733*K733</f>
        <v>92864.096000000005</v>
      </c>
      <c r="P733" s="146">
        <f t="shared" si="56"/>
        <v>4431956.2640000004</v>
      </c>
      <c r="Q733" s="146">
        <v>753.21</v>
      </c>
      <c r="R733" s="142">
        <v>16.12</v>
      </c>
      <c r="S733" s="142" t="s">
        <v>220</v>
      </c>
      <c r="T733" s="142" t="s">
        <v>470</v>
      </c>
      <c r="U733" s="147" t="s">
        <v>41</v>
      </c>
      <c r="V733" s="147" t="s">
        <v>270</v>
      </c>
      <c r="W733" s="257"/>
      <c r="X733" s="258"/>
      <c r="Y733" s="258"/>
      <c r="Z733" s="258"/>
      <c r="AA733" s="258"/>
      <c r="AB733" s="258"/>
      <c r="AC733" s="258"/>
      <c r="AD733" s="258"/>
      <c r="AE733" s="258"/>
      <c r="AF733" s="258"/>
      <c r="AG733" s="258"/>
      <c r="AH733" s="258"/>
      <c r="AI733" s="258"/>
      <c r="AJ733" s="258"/>
      <c r="AK733" s="258"/>
      <c r="AL733" s="258"/>
      <c r="AM733" s="258"/>
      <c r="AN733" s="258"/>
      <c r="AO733" s="258"/>
      <c r="AP733" s="258"/>
      <c r="AQ733" s="258"/>
      <c r="AR733" s="258"/>
      <c r="AS733" s="258"/>
      <c r="AT733" s="258"/>
      <c r="AU733" s="258"/>
      <c r="AV733" s="258"/>
      <c r="AW733" s="258"/>
      <c r="AX733" s="258"/>
      <c r="AY733" s="258"/>
      <c r="AZ733" s="258"/>
      <c r="BA733" s="258"/>
      <c r="BB733" s="258"/>
      <c r="BC733" s="258"/>
      <c r="BD733" s="258"/>
      <c r="BE733" s="258"/>
      <c r="BF733" s="258"/>
      <c r="BG733" s="258"/>
      <c r="BH733" s="258"/>
      <c r="BI733" s="258"/>
      <c r="BJ733" s="258"/>
      <c r="BK733" s="258"/>
      <c r="BL733" s="258"/>
      <c r="BM733" s="258"/>
      <c r="BN733" s="258"/>
      <c r="BO733" s="258"/>
      <c r="BP733" s="258"/>
      <c r="BQ733" s="258"/>
      <c r="BR733" s="258"/>
      <c r="BS733" s="258"/>
      <c r="BT733" s="258"/>
      <c r="BU733" s="258"/>
      <c r="BV733" s="258"/>
      <c r="BW733" s="258"/>
      <c r="BX733" s="258"/>
      <c r="BY733" s="258"/>
      <c r="BZ733" s="258"/>
      <c r="CA733" s="258"/>
      <c r="CB733" s="258"/>
      <c r="CC733" s="258"/>
      <c r="CD733" s="258"/>
      <c r="CE733" s="258"/>
      <c r="CF733" s="259"/>
    </row>
    <row r="734" spans="1:84" s="213" customFormat="1" ht="37.5">
      <c r="B734" s="213" t="s">
        <v>487</v>
      </c>
      <c r="C734" s="213" t="s">
        <v>306</v>
      </c>
      <c r="D734" s="138">
        <v>100</v>
      </c>
      <c r="E734" s="16">
        <v>73</v>
      </c>
      <c r="F734" s="130" t="s">
        <v>559</v>
      </c>
      <c r="G734" s="129">
        <v>1973</v>
      </c>
      <c r="H734" s="16" t="s">
        <v>37</v>
      </c>
      <c r="I734" s="129" t="s">
        <v>87</v>
      </c>
      <c r="J734" s="129">
        <v>5</v>
      </c>
      <c r="K734" s="131">
        <v>4061.4</v>
      </c>
      <c r="L734" s="131">
        <v>2568.4</v>
      </c>
      <c r="M734" s="130" t="s">
        <v>234</v>
      </c>
      <c r="N734" s="131">
        <f>Q734*K734</f>
        <v>4283599.1940000001</v>
      </c>
      <c r="O734" s="131">
        <f t="shared" ref="O734:O739" si="57">K734*R734</f>
        <v>91665.79800000001</v>
      </c>
      <c r="P734" s="131">
        <f t="shared" si="56"/>
        <v>4375264.9920000006</v>
      </c>
      <c r="Q734" s="131">
        <v>1054.71</v>
      </c>
      <c r="R734" s="129">
        <v>22.57</v>
      </c>
      <c r="S734" s="129" t="s">
        <v>220</v>
      </c>
      <c r="T734" s="129" t="s">
        <v>470</v>
      </c>
      <c r="U734" s="14" t="s">
        <v>41</v>
      </c>
      <c r="V734" s="14" t="s">
        <v>270</v>
      </c>
      <c r="W734" s="210"/>
      <c r="X734" s="211"/>
      <c r="Y734" s="211"/>
      <c r="Z734" s="211"/>
      <c r="AA734" s="211"/>
      <c r="AB734" s="211"/>
      <c r="AC734" s="211"/>
      <c r="AD734" s="211"/>
      <c r="AE734" s="211"/>
      <c r="AF734" s="211"/>
      <c r="AG734" s="211"/>
      <c r="AH734" s="211"/>
      <c r="AI734" s="211"/>
      <c r="AJ734" s="211"/>
      <c r="AK734" s="211"/>
      <c r="AL734" s="211"/>
      <c r="AM734" s="211"/>
      <c r="AN734" s="211"/>
      <c r="AO734" s="211"/>
      <c r="AP734" s="211"/>
      <c r="AQ734" s="211"/>
      <c r="AR734" s="211"/>
      <c r="AS734" s="211"/>
      <c r="AT734" s="211"/>
      <c r="AU734" s="211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  <c r="BH734" s="211"/>
      <c r="BI734" s="211"/>
      <c r="BJ734" s="211"/>
      <c r="BK734" s="211"/>
      <c r="BL734" s="211"/>
      <c r="BM734" s="211"/>
      <c r="BN734" s="211"/>
      <c r="BO734" s="211"/>
      <c r="BP734" s="211"/>
      <c r="BQ734" s="211"/>
      <c r="BR734" s="211"/>
      <c r="BS734" s="211"/>
      <c r="BT734" s="211"/>
      <c r="BU734" s="211"/>
      <c r="BV734" s="211"/>
      <c r="BW734" s="211"/>
      <c r="BX734" s="211"/>
      <c r="BY734" s="211"/>
      <c r="BZ734" s="211"/>
      <c r="CA734" s="211"/>
      <c r="CB734" s="211"/>
      <c r="CC734" s="211"/>
      <c r="CD734" s="211"/>
      <c r="CE734" s="211"/>
      <c r="CF734" s="212"/>
    </row>
    <row r="735" spans="1:84" s="213" customFormat="1" ht="37.5">
      <c r="B735" s="213" t="s">
        <v>487</v>
      </c>
      <c r="C735" s="213" t="s">
        <v>306</v>
      </c>
      <c r="D735" s="138">
        <v>101</v>
      </c>
      <c r="E735" s="16">
        <v>74</v>
      </c>
      <c r="F735" s="130" t="s">
        <v>560</v>
      </c>
      <c r="G735" s="129">
        <v>1973</v>
      </c>
      <c r="H735" s="16" t="s">
        <v>37</v>
      </c>
      <c r="I735" s="129" t="s">
        <v>87</v>
      </c>
      <c r="J735" s="129">
        <v>5</v>
      </c>
      <c r="K735" s="131">
        <v>3763.3</v>
      </c>
      <c r="L735" s="131">
        <v>2555.8000000000002</v>
      </c>
      <c r="M735" s="130" t="s">
        <v>234</v>
      </c>
      <c r="N735" s="131">
        <f>Q735*K735</f>
        <v>3969190.1430000002</v>
      </c>
      <c r="O735" s="131">
        <f t="shared" si="57"/>
        <v>84937.681000000011</v>
      </c>
      <c r="P735" s="131">
        <f t="shared" si="56"/>
        <v>4054127.824</v>
      </c>
      <c r="Q735" s="131">
        <v>1054.71</v>
      </c>
      <c r="R735" s="129">
        <v>22.57</v>
      </c>
      <c r="S735" s="129" t="s">
        <v>220</v>
      </c>
      <c r="T735" s="129" t="s">
        <v>470</v>
      </c>
      <c r="U735" s="14" t="s">
        <v>41</v>
      </c>
      <c r="V735" s="14" t="s">
        <v>270</v>
      </c>
      <c r="W735" s="210"/>
      <c r="X735" s="211"/>
      <c r="Y735" s="211"/>
      <c r="Z735" s="211"/>
      <c r="AA735" s="211"/>
      <c r="AB735" s="211"/>
      <c r="AC735" s="211"/>
      <c r="AD735" s="211"/>
      <c r="AE735" s="211"/>
      <c r="AF735" s="211"/>
      <c r="AG735" s="211"/>
      <c r="AH735" s="211"/>
      <c r="AI735" s="211"/>
      <c r="AJ735" s="211"/>
      <c r="AK735" s="211"/>
      <c r="AL735" s="211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  <c r="BH735" s="211"/>
      <c r="BI735" s="211"/>
      <c r="BJ735" s="211"/>
      <c r="BK735" s="211"/>
      <c r="BL735" s="211"/>
      <c r="BM735" s="211"/>
      <c r="BN735" s="211"/>
      <c r="BO735" s="211"/>
      <c r="BP735" s="211"/>
      <c r="BQ735" s="211"/>
      <c r="BR735" s="211"/>
      <c r="BS735" s="211"/>
      <c r="BT735" s="211"/>
      <c r="BU735" s="211"/>
      <c r="BV735" s="211"/>
      <c r="BW735" s="211"/>
      <c r="BX735" s="211"/>
      <c r="BY735" s="211"/>
      <c r="BZ735" s="211"/>
      <c r="CA735" s="211"/>
      <c r="CB735" s="211"/>
      <c r="CC735" s="211"/>
      <c r="CD735" s="211"/>
      <c r="CE735" s="211"/>
      <c r="CF735" s="212"/>
    </row>
    <row r="736" spans="1:84" s="213" customFormat="1" ht="37.5">
      <c r="B736" s="213" t="s">
        <v>487</v>
      </c>
      <c r="C736" s="213" t="s">
        <v>306</v>
      </c>
      <c r="D736" s="138">
        <v>102</v>
      </c>
      <c r="E736" s="16">
        <v>75</v>
      </c>
      <c r="F736" s="130" t="s">
        <v>561</v>
      </c>
      <c r="G736" s="129">
        <v>1972</v>
      </c>
      <c r="H736" s="16" t="s">
        <v>37</v>
      </c>
      <c r="I736" s="129" t="s">
        <v>87</v>
      </c>
      <c r="J736" s="129">
        <v>5</v>
      </c>
      <c r="K736" s="131">
        <v>3873.4</v>
      </c>
      <c r="L736" s="131">
        <v>2555.8000000000002</v>
      </c>
      <c r="M736" s="130" t="s">
        <v>234</v>
      </c>
      <c r="N736" s="131">
        <f>Q736*K736</f>
        <v>4085313.7140000002</v>
      </c>
      <c r="O736" s="131">
        <f t="shared" si="57"/>
        <v>87422.638000000006</v>
      </c>
      <c r="P736" s="131">
        <f t="shared" si="56"/>
        <v>4172736.352</v>
      </c>
      <c r="Q736" s="131">
        <v>1054.71</v>
      </c>
      <c r="R736" s="129">
        <v>22.57</v>
      </c>
      <c r="S736" s="129" t="s">
        <v>220</v>
      </c>
      <c r="T736" s="129" t="s">
        <v>470</v>
      </c>
      <c r="U736" s="14" t="s">
        <v>41</v>
      </c>
      <c r="V736" s="14" t="s">
        <v>270</v>
      </c>
      <c r="W736" s="210"/>
      <c r="X736" s="211"/>
      <c r="Y736" s="211"/>
      <c r="Z736" s="211"/>
      <c r="AA736" s="211"/>
      <c r="AB736" s="211"/>
      <c r="AC736" s="211"/>
      <c r="AD736" s="211"/>
      <c r="AE736" s="211"/>
      <c r="AF736" s="211"/>
      <c r="AG736" s="211"/>
      <c r="AH736" s="211"/>
      <c r="AI736" s="211"/>
      <c r="AJ736" s="211"/>
      <c r="AK736" s="211"/>
      <c r="AL736" s="211"/>
      <c r="AM736" s="211"/>
      <c r="AN736" s="211"/>
      <c r="AO736" s="211"/>
      <c r="AP736" s="211"/>
      <c r="AQ736" s="211"/>
      <c r="AR736" s="211"/>
      <c r="AS736" s="211"/>
      <c r="AT736" s="211"/>
      <c r="AU736" s="211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  <c r="BH736" s="211"/>
      <c r="BI736" s="211"/>
      <c r="BJ736" s="211"/>
      <c r="BK736" s="211"/>
      <c r="BL736" s="211"/>
      <c r="BM736" s="211"/>
      <c r="BN736" s="211"/>
      <c r="BO736" s="211"/>
      <c r="BP736" s="211"/>
      <c r="BQ736" s="211"/>
      <c r="BR736" s="211"/>
      <c r="BS736" s="211"/>
      <c r="BT736" s="211"/>
      <c r="BU736" s="211"/>
      <c r="BV736" s="211"/>
      <c r="BW736" s="211"/>
      <c r="BX736" s="211"/>
      <c r="BY736" s="211"/>
      <c r="BZ736" s="211"/>
      <c r="CA736" s="211"/>
      <c r="CB736" s="211"/>
      <c r="CC736" s="211"/>
      <c r="CD736" s="211"/>
      <c r="CE736" s="211"/>
      <c r="CF736" s="212"/>
    </row>
    <row r="737" spans="1:84" s="265" customFormat="1" ht="56.25">
      <c r="A737" s="260" t="s">
        <v>472</v>
      </c>
      <c r="B737" s="260" t="s">
        <v>484</v>
      </c>
      <c r="C737" s="261" t="s">
        <v>474</v>
      </c>
      <c r="D737" s="138">
        <v>103</v>
      </c>
      <c r="E737" s="240">
        <v>76</v>
      </c>
      <c r="F737" s="241" t="s">
        <v>562</v>
      </c>
      <c r="G737" s="214">
        <v>1986</v>
      </c>
      <c r="H737" s="154" t="s">
        <v>37</v>
      </c>
      <c r="I737" s="214" t="s">
        <v>87</v>
      </c>
      <c r="J737" s="214">
        <v>9</v>
      </c>
      <c r="K737" s="262">
        <v>13762</v>
      </c>
      <c r="L737" s="262">
        <v>8073.7</v>
      </c>
      <c r="M737" s="241" t="s">
        <v>469</v>
      </c>
      <c r="N737" s="262">
        <f>Q737*K737</f>
        <v>11053225.539999999</v>
      </c>
      <c r="O737" s="262">
        <f t="shared" si="57"/>
        <v>236568.78000000003</v>
      </c>
      <c r="P737" s="262">
        <f t="shared" si="56"/>
        <v>11289794.319999998</v>
      </c>
      <c r="Q737" s="214">
        <v>803.17</v>
      </c>
      <c r="R737" s="214">
        <v>17.190000000000001</v>
      </c>
      <c r="S737" s="214" t="s">
        <v>220</v>
      </c>
      <c r="T737" s="214" t="s">
        <v>470</v>
      </c>
      <c r="U737" s="147" t="s">
        <v>41</v>
      </c>
      <c r="V737" s="147" t="s">
        <v>270</v>
      </c>
      <c r="W737" s="263"/>
      <c r="X737" s="258"/>
      <c r="Y737" s="258"/>
      <c r="Z737" s="258"/>
      <c r="AA737" s="258"/>
      <c r="AB737" s="258"/>
      <c r="AC737" s="258"/>
      <c r="AD737" s="258"/>
      <c r="AE737" s="258"/>
      <c r="AF737" s="258"/>
      <c r="AG737" s="258"/>
      <c r="AH737" s="258"/>
      <c r="AI737" s="258"/>
      <c r="AJ737" s="258"/>
      <c r="AK737" s="258"/>
      <c r="AL737" s="258"/>
      <c r="AM737" s="258"/>
      <c r="AN737" s="258"/>
      <c r="AO737" s="258"/>
      <c r="AP737" s="258"/>
      <c r="AQ737" s="258"/>
      <c r="AR737" s="258"/>
      <c r="AS737" s="258"/>
      <c r="AT737" s="258"/>
      <c r="AU737" s="258"/>
      <c r="AV737" s="258"/>
      <c r="AW737" s="258"/>
      <c r="AX737" s="258"/>
      <c r="AY737" s="258"/>
      <c r="AZ737" s="258"/>
      <c r="BA737" s="258"/>
      <c r="BB737" s="258"/>
      <c r="BC737" s="258"/>
      <c r="BD737" s="258"/>
      <c r="BE737" s="258"/>
      <c r="BF737" s="258"/>
      <c r="BG737" s="258"/>
      <c r="BH737" s="258"/>
      <c r="BI737" s="258"/>
      <c r="BJ737" s="258"/>
      <c r="BK737" s="258"/>
      <c r="BL737" s="258"/>
      <c r="BM737" s="258"/>
      <c r="BN737" s="258"/>
      <c r="BO737" s="258"/>
      <c r="BP737" s="258"/>
      <c r="BQ737" s="258"/>
      <c r="BR737" s="258"/>
      <c r="BS737" s="258"/>
      <c r="BT737" s="258"/>
      <c r="BU737" s="258"/>
      <c r="BV737" s="258"/>
      <c r="BW737" s="258"/>
      <c r="BX737" s="258"/>
      <c r="BY737" s="258"/>
      <c r="BZ737" s="258"/>
      <c r="CA737" s="258"/>
      <c r="CB737" s="258"/>
      <c r="CC737" s="258"/>
      <c r="CD737" s="258"/>
      <c r="CE737" s="258"/>
      <c r="CF737" s="264"/>
    </row>
    <row r="738" spans="1:84" s="213" customFormat="1" ht="33" customHeight="1">
      <c r="B738" s="213" t="s">
        <v>487</v>
      </c>
      <c r="C738" s="213" t="s">
        <v>287</v>
      </c>
      <c r="D738" s="138">
        <v>104</v>
      </c>
      <c r="E738" s="16">
        <v>77</v>
      </c>
      <c r="F738" s="130" t="s">
        <v>563</v>
      </c>
      <c r="G738" s="129">
        <v>1962</v>
      </c>
      <c r="H738" s="16" t="s">
        <v>37</v>
      </c>
      <c r="I738" s="129" t="s">
        <v>38</v>
      </c>
      <c r="J738" s="129">
        <v>3</v>
      </c>
      <c r="K738" s="131">
        <v>1406.5</v>
      </c>
      <c r="L738" s="131">
        <v>951.3</v>
      </c>
      <c r="M738" s="130" t="s">
        <v>234</v>
      </c>
      <c r="N738" s="131">
        <f>Q738*K738</f>
        <v>1594703.7649999999</v>
      </c>
      <c r="O738" s="131">
        <f t="shared" si="57"/>
        <v>34951.525000000001</v>
      </c>
      <c r="P738" s="131">
        <f t="shared" si="56"/>
        <v>1629655.2899999998</v>
      </c>
      <c r="Q738" s="131">
        <v>1133.81</v>
      </c>
      <c r="R738" s="129">
        <v>24.85</v>
      </c>
      <c r="S738" s="129" t="s">
        <v>220</v>
      </c>
      <c r="T738" s="129" t="s">
        <v>470</v>
      </c>
      <c r="U738" s="14" t="s">
        <v>41</v>
      </c>
      <c r="V738" s="14" t="s">
        <v>270</v>
      </c>
      <c r="W738" s="210"/>
      <c r="X738" s="211"/>
      <c r="Y738" s="211"/>
      <c r="Z738" s="211"/>
      <c r="AA738" s="211"/>
      <c r="AB738" s="211"/>
      <c r="AC738" s="211"/>
      <c r="AD738" s="211"/>
      <c r="AE738" s="211"/>
      <c r="AF738" s="211"/>
      <c r="AG738" s="211"/>
      <c r="AH738" s="211"/>
      <c r="AI738" s="211"/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211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  <c r="BH738" s="211"/>
      <c r="BI738" s="211"/>
      <c r="BJ738" s="211"/>
      <c r="BK738" s="211"/>
      <c r="BL738" s="211"/>
      <c r="BM738" s="211"/>
      <c r="BN738" s="211"/>
      <c r="BO738" s="211"/>
      <c r="BP738" s="211"/>
      <c r="BQ738" s="211"/>
      <c r="BR738" s="211"/>
      <c r="BS738" s="211"/>
      <c r="BT738" s="211"/>
      <c r="BU738" s="211"/>
      <c r="BV738" s="211"/>
      <c r="BW738" s="211"/>
      <c r="BX738" s="211"/>
      <c r="BY738" s="211"/>
      <c r="BZ738" s="211"/>
      <c r="CA738" s="211"/>
      <c r="CB738" s="211"/>
      <c r="CC738" s="211"/>
      <c r="CD738" s="211"/>
      <c r="CE738" s="211"/>
      <c r="CF738" s="212"/>
    </row>
    <row r="739" spans="1:84" s="7" customFormat="1" ht="37.5">
      <c r="C739" s="21" t="s">
        <v>306</v>
      </c>
      <c r="D739" s="138">
        <v>105</v>
      </c>
      <c r="E739" s="16">
        <v>78</v>
      </c>
      <c r="F739" s="130" t="s">
        <v>564</v>
      </c>
      <c r="G739" s="16">
        <v>1958</v>
      </c>
      <c r="H739" s="16" t="s">
        <v>37</v>
      </c>
      <c r="I739" s="21" t="s">
        <v>38</v>
      </c>
      <c r="J739" s="16">
        <v>3</v>
      </c>
      <c r="K739" s="21">
        <v>1381.6</v>
      </c>
      <c r="L739" s="21">
        <v>680.3</v>
      </c>
      <c r="M739" s="130" t="s">
        <v>46</v>
      </c>
      <c r="N739" s="21">
        <f>K739*Q739</f>
        <v>221056</v>
      </c>
      <c r="O739" s="21">
        <f t="shared" si="57"/>
        <v>21497.696</v>
      </c>
      <c r="P739" s="32">
        <f t="shared" si="56"/>
        <v>242553.696</v>
      </c>
      <c r="Q739" s="32">
        <v>160</v>
      </c>
      <c r="R739" s="32">
        <v>15.56</v>
      </c>
      <c r="S739" s="129"/>
      <c r="T739" s="151"/>
      <c r="U739" s="14" t="s">
        <v>41</v>
      </c>
      <c r="V739" s="14" t="s">
        <v>270</v>
      </c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84" s="7" customFormat="1" ht="37.5">
      <c r="C740" s="21" t="s">
        <v>306</v>
      </c>
      <c r="D740" s="138">
        <v>106</v>
      </c>
      <c r="E740" s="16">
        <v>79</v>
      </c>
      <c r="F740" s="130" t="s">
        <v>565</v>
      </c>
      <c r="G740" s="16">
        <v>1952</v>
      </c>
      <c r="H740" s="16" t="s">
        <v>37</v>
      </c>
      <c r="I740" s="21" t="s">
        <v>38</v>
      </c>
      <c r="J740" s="16">
        <v>3</v>
      </c>
      <c r="K740" s="21">
        <v>3692.7</v>
      </c>
      <c r="L740" s="21">
        <v>1615.5</v>
      </c>
      <c r="M740" s="130" t="s">
        <v>46</v>
      </c>
      <c r="N740" s="21">
        <f t="shared" ref="N740:N745" si="58">Q740*K740</f>
        <v>590832</v>
      </c>
      <c r="O740" s="21">
        <f>R740*K740</f>
        <v>57458.411999999997</v>
      </c>
      <c r="P740" s="32">
        <f t="shared" si="56"/>
        <v>648290.41200000001</v>
      </c>
      <c r="Q740" s="32">
        <v>160</v>
      </c>
      <c r="R740" s="32">
        <v>15.56</v>
      </c>
      <c r="S740" s="129"/>
      <c r="T740" s="151"/>
      <c r="U740" s="14" t="s">
        <v>41</v>
      </c>
      <c r="V740" s="14" t="s">
        <v>270</v>
      </c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84" s="7" customFormat="1" ht="37.5">
      <c r="C741" s="21" t="s">
        <v>306</v>
      </c>
      <c r="D741" s="138">
        <v>107</v>
      </c>
      <c r="E741" s="16">
        <v>80</v>
      </c>
      <c r="F741" s="130" t="s">
        <v>566</v>
      </c>
      <c r="G741" s="16">
        <v>1956</v>
      </c>
      <c r="H741" s="16" t="s">
        <v>37</v>
      </c>
      <c r="I741" s="21" t="s">
        <v>38</v>
      </c>
      <c r="J741" s="16">
        <v>3</v>
      </c>
      <c r="K741" s="21">
        <f>L741*1.8</f>
        <v>3513.5280000000002</v>
      </c>
      <c r="L741" s="21">
        <v>1951.96</v>
      </c>
      <c r="M741" s="130" t="s">
        <v>46</v>
      </c>
      <c r="N741" s="21">
        <f t="shared" si="58"/>
        <v>562164.47999999998</v>
      </c>
      <c r="O741" s="21">
        <f>R741*K741</f>
        <v>54670.495680000007</v>
      </c>
      <c r="P741" s="32">
        <f t="shared" si="56"/>
        <v>616834.97568000003</v>
      </c>
      <c r="Q741" s="32">
        <v>160</v>
      </c>
      <c r="R741" s="32">
        <v>15.56</v>
      </c>
      <c r="S741" s="129"/>
      <c r="T741" s="151"/>
      <c r="U741" s="14" t="s">
        <v>41</v>
      </c>
      <c r="V741" s="14" t="s">
        <v>270</v>
      </c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84" s="7" customFormat="1" ht="37.5">
      <c r="C742" s="21" t="s">
        <v>306</v>
      </c>
      <c r="D742" s="138">
        <v>108</v>
      </c>
      <c r="E742" s="16">
        <v>81</v>
      </c>
      <c r="F742" s="130" t="s">
        <v>567</v>
      </c>
      <c r="G742" s="16">
        <v>1956</v>
      </c>
      <c r="H742" s="16" t="s">
        <v>37</v>
      </c>
      <c r="I742" s="21" t="s">
        <v>38</v>
      </c>
      <c r="J742" s="16">
        <v>3</v>
      </c>
      <c r="K742" s="21">
        <v>3957.7</v>
      </c>
      <c r="L742" s="21">
        <v>1620.8</v>
      </c>
      <c r="M742" s="130" t="s">
        <v>46</v>
      </c>
      <c r="N742" s="21">
        <f t="shared" si="58"/>
        <v>633232</v>
      </c>
      <c r="O742" s="21">
        <f>R742*K742</f>
        <v>61581.811999999998</v>
      </c>
      <c r="P742" s="32">
        <f t="shared" si="56"/>
        <v>694813.81200000003</v>
      </c>
      <c r="Q742" s="32">
        <v>160</v>
      </c>
      <c r="R742" s="32">
        <v>15.56</v>
      </c>
      <c r="S742" s="129"/>
      <c r="T742" s="151"/>
      <c r="U742" s="14" t="s">
        <v>41</v>
      </c>
      <c r="V742" s="14" t="s">
        <v>270</v>
      </c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84" s="266" customFormat="1" ht="48" customHeight="1">
      <c r="C743" s="21" t="s">
        <v>306</v>
      </c>
      <c r="D743" s="138">
        <v>109</v>
      </c>
      <c r="E743" s="16">
        <v>82</v>
      </c>
      <c r="F743" s="130" t="s">
        <v>568</v>
      </c>
      <c r="G743" s="129">
        <v>1978</v>
      </c>
      <c r="H743" s="16" t="s">
        <v>37</v>
      </c>
      <c r="I743" s="129" t="s">
        <v>38</v>
      </c>
      <c r="J743" s="129">
        <v>5</v>
      </c>
      <c r="K743" s="131">
        <v>8188.1</v>
      </c>
      <c r="L743" s="131">
        <v>4849.3</v>
      </c>
      <c r="M743" s="152" t="s">
        <v>234</v>
      </c>
      <c r="N743" s="131">
        <f t="shared" si="58"/>
        <v>8861161.8200000003</v>
      </c>
      <c r="O743" s="131">
        <f>R743*K743</f>
        <v>189636.39600000001</v>
      </c>
      <c r="P743" s="131">
        <f t="shared" si="56"/>
        <v>9050798.216</v>
      </c>
      <c r="Q743" s="32">
        <v>1082.2</v>
      </c>
      <c r="R743" s="32">
        <v>23.16</v>
      </c>
      <c r="S743" s="152" t="s">
        <v>220</v>
      </c>
      <c r="T743" s="152" t="s">
        <v>470</v>
      </c>
      <c r="U743" s="14" t="s">
        <v>41</v>
      </c>
      <c r="V743" s="14" t="s">
        <v>270</v>
      </c>
    </row>
    <row r="744" spans="1:84" s="273" customFormat="1" ht="56.25">
      <c r="A744" s="267"/>
      <c r="B744" s="206" t="s">
        <v>484</v>
      </c>
      <c r="C744" s="132" t="s">
        <v>474</v>
      </c>
      <c r="D744" s="138">
        <v>110</v>
      </c>
      <c r="E744" s="226">
        <v>83</v>
      </c>
      <c r="F744" s="268" t="s">
        <v>569</v>
      </c>
      <c r="G744" s="269">
        <v>1986</v>
      </c>
      <c r="H744" s="16" t="s">
        <v>37</v>
      </c>
      <c r="I744" s="168" t="s">
        <v>87</v>
      </c>
      <c r="J744" s="269">
        <v>9</v>
      </c>
      <c r="K744" s="168">
        <v>10941.8</v>
      </c>
      <c r="L744" s="168">
        <v>8110.4</v>
      </c>
      <c r="M744" s="268" t="s">
        <v>469</v>
      </c>
      <c r="N744" s="168">
        <f t="shared" si="58"/>
        <v>8788125.5059999991</v>
      </c>
      <c r="O744" s="168">
        <f>K744*R744</f>
        <v>188089.54200000002</v>
      </c>
      <c r="P744" s="168">
        <f t="shared" si="56"/>
        <v>8976215.0479999986</v>
      </c>
      <c r="Q744" s="168">
        <v>803.17</v>
      </c>
      <c r="R744" s="168">
        <v>17.190000000000001</v>
      </c>
      <c r="S744" s="168" t="s">
        <v>220</v>
      </c>
      <c r="T744" s="168" t="s">
        <v>470</v>
      </c>
      <c r="U744" s="196" t="s">
        <v>41</v>
      </c>
      <c r="V744" s="196" t="s">
        <v>270</v>
      </c>
      <c r="W744" s="270"/>
      <c r="X744" s="271"/>
      <c r="Y744" s="271"/>
      <c r="Z744" s="271"/>
      <c r="AA744" s="271"/>
      <c r="AB744" s="271"/>
      <c r="AC744" s="271"/>
      <c r="AD744" s="271"/>
      <c r="AE744" s="271"/>
      <c r="AF744" s="271"/>
      <c r="AG744" s="271"/>
      <c r="AH744" s="271"/>
      <c r="AI744" s="271"/>
      <c r="AJ744" s="271"/>
      <c r="AK744" s="271"/>
      <c r="AL744" s="271"/>
      <c r="AM744" s="271"/>
      <c r="AN744" s="271"/>
      <c r="AO744" s="271"/>
      <c r="AP744" s="271"/>
      <c r="AQ744" s="271"/>
      <c r="AR744" s="271"/>
      <c r="AS744" s="271"/>
      <c r="AT744" s="271"/>
      <c r="AU744" s="271"/>
      <c r="AV744" s="271"/>
      <c r="AW744" s="271"/>
      <c r="AX744" s="271"/>
      <c r="AY744" s="271"/>
      <c r="AZ744" s="271"/>
      <c r="BA744" s="271"/>
      <c r="BB744" s="271"/>
      <c r="BC744" s="271"/>
      <c r="BD744" s="271"/>
      <c r="BE744" s="271"/>
      <c r="BF744" s="271"/>
      <c r="BG744" s="271"/>
      <c r="BH744" s="271"/>
      <c r="BI744" s="271"/>
      <c r="BJ744" s="271"/>
      <c r="BK744" s="271"/>
      <c r="BL744" s="271"/>
      <c r="BM744" s="271"/>
      <c r="BN744" s="271"/>
      <c r="BO744" s="271"/>
      <c r="BP744" s="271"/>
      <c r="BQ744" s="271"/>
      <c r="BR744" s="271"/>
      <c r="BS744" s="271"/>
      <c r="BT744" s="271"/>
      <c r="BU744" s="271"/>
      <c r="BV744" s="271"/>
      <c r="BW744" s="271"/>
      <c r="BX744" s="271"/>
      <c r="BY744" s="271"/>
      <c r="BZ744" s="271"/>
      <c r="CA744" s="271"/>
      <c r="CB744" s="271"/>
      <c r="CC744" s="271"/>
      <c r="CD744" s="271"/>
      <c r="CE744" s="271"/>
      <c r="CF744" s="272"/>
    </row>
    <row r="745" spans="1:84" s="233" customFormat="1" ht="42.75" customHeight="1">
      <c r="A745" s="231" t="s">
        <v>484</v>
      </c>
      <c r="D745" s="138">
        <v>111</v>
      </c>
      <c r="E745" s="191">
        <v>84</v>
      </c>
      <c r="F745" s="192" t="s">
        <v>570</v>
      </c>
      <c r="G745" s="191">
        <v>1976</v>
      </c>
      <c r="H745" s="191" t="s">
        <v>37</v>
      </c>
      <c r="I745" s="191" t="s">
        <v>87</v>
      </c>
      <c r="J745" s="191">
        <v>5</v>
      </c>
      <c r="K745" s="194">
        <v>6024.1</v>
      </c>
      <c r="L745" s="194">
        <v>3794.12</v>
      </c>
      <c r="M745" s="192" t="s">
        <v>234</v>
      </c>
      <c r="N745" s="194">
        <f t="shared" si="58"/>
        <v>6353678.5110000009</v>
      </c>
      <c r="O745" s="194">
        <f>K745*R745</f>
        <v>135963.93700000001</v>
      </c>
      <c r="P745" s="194">
        <f t="shared" si="56"/>
        <v>6489642.4480000008</v>
      </c>
      <c r="Q745" s="194">
        <v>1054.71</v>
      </c>
      <c r="R745" s="194">
        <v>22.57</v>
      </c>
      <c r="S745" s="152" t="s">
        <v>220</v>
      </c>
      <c r="T745" s="152" t="s">
        <v>470</v>
      </c>
      <c r="U745" s="196" t="s">
        <v>41</v>
      </c>
      <c r="V745" s="196" t="s">
        <v>270</v>
      </c>
    </row>
    <row r="746" spans="1:84" s="233" customFormat="1" ht="56.25">
      <c r="A746" s="231" t="s">
        <v>484</v>
      </c>
      <c r="D746" s="138">
        <v>112</v>
      </c>
      <c r="E746" s="191"/>
      <c r="F746" s="192"/>
      <c r="G746" s="192"/>
      <c r="H746" s="192"/>
      <c r="I746" s="192"/>
      <c r="J746" s="192"/>
      <c r="K746" s="199"/>
      <c r="L746" s="199"/>
      <c r="M746" s="192" t="s">
        <v>46</v>
      </c>
      <c r="N746" s="194">
        <f>Q746*K745</f>
        <v>926024.652</v>
      </c>
      <c r="O746" s="194">
        <f>R746*K745</f>
        <v>93433.790999999997</v>
      </c>
      <c r="P746" s="194">
        <f t="shared" si="56"/>
        <v>1019458.443</v>
      </c>
      <c r="Q746" s="194">
        <v>153.72</v>
      </c>
      <c r="R746" s="194">
        <v>15.51</v>
      </c>
      <c r="S746" s="152" t="s">
        <v>220</v>
      </c>
      <c r="T746" s="152" t="s">
        <v>470</v>
      </c>
      <c r="U746" s="196" t="s">
        <v>41</v>
      </c>
      <c r="V746" s="196" t="s">
        <v>270</v>
      </c>
    </row>
    <row r="747" spans="1:84" s="233" customFormat="1" ht="56.25">
      <c r="A747" s="231" t="s">
        <v>484</v>
      </c>
      <c r="D747" s="138">
        <v>113</v>
      </c>
      <c r="E747" s="191"/>
      <c r="F747" s="192"/>
      <c r="G747" s="192"/>
      <c r="H747" s="192"/>
      <c r="I747" s="192"/>
      <c r="J747" s="192"/>
      <c r="K747" s="199"/>
      <c r="L747" s="199"/>
      <c r="M747" s="192" t="s">
        <v>49</v>
      </c>
      <c r="N747" s="194">
        <f>Q747*K745</f>
        <v>2498615.9569999999</v>
      </c>
      <c r="O747" s="194">
        <f>K745*R747</f>
        <v>98433.794000000009</v>
      </c>
      <c r="P747" s="194">
        <f t="shared" si="56"/>
        <v>2597049.7510000002</v>
      </c>
      <c r="Q747" s="194">
        <v>414.77</v>
      </c>
      <c r="R747" s="194">
        <v>16.34</v>
      </c>
      <c r="S747" s="152" t="s">
        <v>220</v>
      </c>
      <c r="T747" s="152" t="s">
        <v>470</v>
      </c>
      <c r="U747" s="196" t="s">
        <v>41</v>
      </c>
      <c r="V747" s="196" t="s">
        <v>270</v>
      </c>
    </row>
    <row r="748" spans="1:84" s="233" customFormat="1" ht="56.25">
      <c r="A748" s="231" t="s">
        <v>484</v>
      </c>
      <c r="D748" s="138">
        <v>114</v>
      </c>
      <c r="E748" s="191"/>
      <c r="F748" s="192"/>
      <c r="G748" s="192"/>
      <c r="H748" s="192"/>
      <c r="I748" s="192"/>
      <c r="J748" s="192"/>
      <c r="K748" s="199"/>
      <c r="L748" s="199"/>
      <c r="M748" s="192" t="s">
        <v>88</v>
      </c>
      <c r="N748" s="194">
        <f>Q748*K745</f>
        <v>843253.51800000004</v>
      </c>
      <c r="O748" s="194">
        <f>R748*K745</f>
        <v>88674.752000000008</v>
      </c>
      <c r="P748" s="194">
        <f t="shared" si="56"/>
        <v>931928.27</v>
      </c>
      <c r="Q748" s="194">
        <v>139.97999999999999</v>
      </c>
      <c r="R748" s="194">
        <v>14.72</v>
      </c>
      <c r="S748" s="152" t="s">
        <v>220</v>
      </c>
      <c r="T748" s="152" t="s">
        <v>470</v>
      </c>
      <c r="U748" s="196" t="s">
        <v>41</v>
      </c>
      <c r="V748" s="196" t="s">
        <v>270</v>
      </c>
    </row>
    <row r="749" spans="1:84" s="233" customFormat="1" ht="56.25">
      <c r="A749" s="231" t="s">
        <v>484</v>
      </c>
      <c r="D749" s="138">
        <v>115</v>
      </c>
      <c r="E749" s="191"/>
      <c r="F749" s="192"/>
      <c r="G749" s="192"/>
      <c r="H749" s="192"/>
      <c r="I749" s="192"/>
      <c r="J749" s="192"/>
      <c r="K749" s="199"/>
      <c r="L749" s="199"/>
      <c r="M749" s="192" t="s">
        <v>39</v>
      </c>
      <c r="N749" s="194">
        <f>Q749*K745</f>
        <v>335241.16500000004</v>
      </c>
      <c r="O749" s="194">
        <f>K745*R749</f>
        <v>77831.372000000003</v>
      </c>
      <c r="P749" s="194">
        <f t="shared" si="56"/>
        <v>413072.53700000001</v>
      </c>
      <c r="Q749" s="194">
        <v>55.65</v>
      </c>
      <c r="R749" s="194">
        <v>12.92</v>
      </c>
      <c r="S749" s="152" t="s">
        <v>220</v>
      </c>
      <c r="T749" s="152" t="s">
        <v>470</v>
      </c>
      <c r="U749" s="196" t="s">
        <v>41</v>
      </c>
      <c r="V749" s="196" t="s">
        <v>270</v>
      </c>
    </row>
    <row r="750" spans="1:84" s="233" customFormat="1" ht="56.25">
      <c r="A750" s="231" t="s">
        <v>484</v>
      </c>
      <c r="D750" s="138">
        <v>116</v>
      </c>
      <c r="E750" s="191"/>
      <c r="F750" s="192"/>
      <c r="G750" s="192"/>
      <c r="H750" s="192"/>
      <c r="I750" s="192"/>
      <c r="J750" s="192"/>
      <c r="K750" s="199"/>
      <c r="L750" s="199"/>
      <c r="M750" s="192" t="s">
        <v>57</v>
      </c>
      <c r="N750" s="194">
        <f>K745*Q750</f>
        <v>208554.342</v>
      </c>
      <c r="O750" s="194">
        <f>R750*K745</f>
        <v>68674.740000000005</v>
      </c>
      <c r="P750" s="194">
        <f t="shared" si="56"/>
        <v>277229.08199999999</v>
      </c>
      <c r="Q750" s="194">
        <v>34.619999999999997</v>
      </c>
      <c r="R750" s="194">
        <v>11.4</v>
      </c>
      <c r="S750" s="152" t="s">
        <v>220</v>
      </c>
      <c r="T750" s="152" t="s">
        <v>470</v>
      </c>
      <c r="U750" s="196" t="s">
        <v>41</v>
      </c>
      <c r="V750" s="196" t="s">
        <v>270</v>
      </c>
    </row>
    <row r="751" spans="1:84" s="7" customFormat="1" ht="37.5">
      <c r="C751" s="21" t="s">
        <v>323</v>
      </c>
      <c r="D751" s="138">
        <v>117</v>
      </c>
      <c r="E751" s="16">
        <v>85</v>
      </c>
      <c r="F751" s="130" t="s">
        <v>571</v>
      </c>
      <c r="G751" s="16"/>
      <c r="H751" s="129" t="s">
        <v>37</v>
      </c>
      <c r="I751" s="21" t="s">
        <v>67</v>
      </c>
      <c r="J751" s="16">
        <v>2</v>
      </c>
      <c r="K751" s="21">
        <f>L751*1.8</f>
        <v>494.96400000000006</v>
      </c>
      <c r="L751" s="21">
        <v>274.98</v>
      </c>
      <c r="M751" s="130" t="s">
        <v>46</v>
      </c>
      <c r="N751" s="21">
        <f>Q751*K751</f>
        <v>64345.320000000007</v>
      </c>
      <c r="O751" s="21">
        <f>K751*R751</f>
        <v>7850.1290400000007</v>
      </c>
      <c r="P751" s="32">
        <f t="shared" si="56"/>
        <v>72195.449040000007</v>
      </c>
      <c r="Q751" s="131">
        <v>130</v>
      </c>
      <c r="R751" s="131">
        <v>15.86</v>
      </c>
      <c r="S751" s="129"/>
      <c r="T751" s="151"/>
      <c r="U751" s="14" t="s">
        <v>41</v>
      </c>
      <c r="V751" s="14" t="s">
        <v>270</v>
      </c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84" s="7" customFormat="1" ht="37.5">
      <c r="C752" s="21" t="s">
        <v>287</v>
      </c>
      <c r="D752" s="138">
        <v>118</v>
      </c>
      <c r="E752" s="16">
        <v>86</v>
      </c>
      <c r="F752" s="130" t="s">
        <v>227</v>
      </c>
      <c r="G752" s="16">
        <v>1960</v>
      </c>
      <c r="H752" s="129" t="s">
        <v>37</v>
      </c>
      <c r="I752" s="21" t="s">
        <v>38</v>
      </c>
      <c r="J752" s="16">
        <v>4</v>
      </c>
      <c r="K752" s="21">
        <v>2236.9</v>
      </c>
      <c r="L752" s="21">
        <v>1501.6</v>
      </c>
      <c r="M752" s="130" t="s">
        <v>46</v>
      </c>
      <c r="N752" s="21">
        <f>Q752*K752</f>
        <v>407115.8</v>
      </c>
      <c r="O752" s="21">
        <f>K752*R752</f>
        <v>38564.155999999995</v>
      </c>
      <c r="P752" s="32">
        <f t="shared" si="56"/>
        <v>445679.95600000001</v>
      </c>
      <c r="Q752" s="32">
        <v>182</v>
      </c>
      <c r="R752" s="32">
        <v>17.239999999999998</v>
      </c>
      <c r="S752" s="129"/>
      <c r="T752" s="151"/>
      <c r="U752" s="14" t="s">
        <v>41</v>
      </c>
      <c r="V752" s="14" t="s">
        <v>270</v>
      </c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84" s="252" customFormat="1" ht="37.5">
      <c r="A753" s="252" t="s">
        <v>472</v>
      </c>
      <c r="C753" s="157" t="s">
        <v>306</v>
      </c>
      <c r="D753" s="138">
        <v>119</v>
      </c>
      <c r="E753" s="154">
        <v>87</v>
      </c>
      <c r="F753" s="158" t="s">
        <v>572</v>
      </c>
      <c r="G753" s="154">
        <v>1941</v>
      </c>
      <c r="H753" s="142" t="s">
        <v>37</v>
      </c>
      <c r="I753" s="154" t="s">
        <v>38</v>
      </c>
      <c r="J753" s="154">
        <v>4</v>
      </c>
      <c r="K753" s="157">
        <v>3803.9</v>
      </c>
      <c r="L753" s="157">
        <v>1706.8</v>
      </c>
      <c r="M753" s="158" t="s">
        <v>46</v>
      </c>
      <c r="N753" s="274">
        <f>Q753*K753</f>
        <v>608624</v>
      </c>
      <c r="O753" s="159">
        <f>R753*K753</f>
        <v>59188.684000000001</v>
      </c>
      <c r="P753" s="159">
        <f t="shared" si="56"/>
        <v>667812.68400000001</v>
      </c>
      <c r="Q753" s="159">
        <v>160</v>
      </c>
      <c r="R753" s="159">
        <v>15.56</v>
      </c>
      <c r="S753" s="147"/>
      <c r="T753" s="180"/>
      <c r="U753" s="147" t="s">
        <v>41</v>
      </c>
      <c r="V753" s="147" t="s">
        <v>270</v>
      </c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  <c r="AK753" s="162"/>
      <c r="AL753" s="162"/>
      <c r="AM753" s="162"/>
      <c r="AN753" s="162"/>
      <c r="AO753" s="162"/>
      <c r="AP753" s="162"/>
      <c r="AQ753" s="162"/>
      <c r="AR753" s="162"/>
    </row>
    <row r="754" spans="1:84" s="7" customFormat="1" ht="56.25" customHeight="1">
      <c r="C754" s="21" t="s">
        <v>306</v>
      </c>
      <c r="D754" s="138">
        <v>120</v>
      </c>
      <c r="E754" s="16">
        <v>88</v>
      </c>
      <c r="F754" s="22" t="s">
        <v>573</v>
      </c>
      <c r="G754" s="16">
        <v>1973</v>
      </c>
      <c r="H754" s="129" t="s">
        <v>37</v>
      </c>
      <c r="I754" s="16" t="s">
        <v>574</v>
      </c>
      <c r="J754" s="16">
        <v>5</v>
      </c>
      <c r="K754" s="21">
        <v>7793.4</v>
      </c>
      <c r="L754" s="21">
        <v>4031.5</v>
      </c>
      <c r="M754" s="22" t="s">
        <v>46</v>
      </c>
      <c r="N754" s="52">
        <f>K754*Q754</f>
        <v>1246944</v>
      </c>
      <c r="O754" s="32">
        <f>K754*R754</f>
        <v>121265.304</v>
      </c>
      <c r="P754" s="32">
        <f t="shared" si="56"/>
        <v>1368209.304</v>
      </c>
      <c r="Q754" s="32">
        <v>160</v>
      </c>
      <c r="R754" s="32">
        <v>15.56</v>
      </c>
      <c r="S754" s="14"/>
      <c r="T754" s="151"/>
      <c r="U754" s="14" t="s">
        <v>41</v>
      </c>
      <c r="V754" s="14" t="s">
        <v>270</v>
      </c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84" s="7" customFormat="1" ht="31.5" customHeight="1">
      <c r="C755" s="21"/>
      <c r="D755" s="138">
        <v>121</v>
      </c>
      <c r="E755" s="16"/>
      <c r="F755" s="22"/>
      <c r="G755" s="16"/>
      <c r="H755" s="16"/>
      <c r="I755" s="16"/>
      <c r="J755" s="16"/>
      <c r="K755" s="21"/>
      <c r="L755" s="21"/>
      <c r="M755" s="22" t="s">
        <v>234</v>
      </c>
      <c r="N755" s="52">
        <f>K754*Q755</f>
        <v>8434017.4800000004</v>
      </c>
      <c r="O755" s="32">
        <f>K754*R755</f>
        <v>180495.144</v>
      </c>
      <c r="P755" s="32">
        <f t="shared" si="56"/>
        <v>8614512.6239999998</v>
      </c>
      <c r="Q755" s="32">
        <v>1082.2</v>
      </c>
      <c r="R755" s="32">
        <v>23.16</v>
      </c>
      <c r="S755" s="14"/>
      <c r="T755" s="151"/>
      <c r="U755" s="14" t="s">
        <v>41</v>
      </c>
      <c r="V755" s="14" t="s">
        <v>270</v>
      </c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84" s="252" customFormat="1" ht="37.5">
      <c r="A756" s="252" t="s">
        <v>472</v>
      </c>
      <c r="C756" s="157" t="s">
        <v>289</v>
      </c>
      <c r="D756" s="138">
        <v>122</v>
      </c>
      <c r="E756" s="154">
        <v>89</v>
      </c>
      <c r="F756" s="145" t="s">
        <v>575</v>
      </c>
      <c r="G756" s="154">
        <v>1933</v>
      </c>
      <c r="H756" s="142" t="s">
        <v>37</v>
      </c>
      <c r="I756" s="157" t="s">
        <v>67</v>
      </c>
      <c r="J756" s="154">
        <v>2</v>
      </c>
      <c r="K756" s="157">
        <v>858.73</v>
      </c>
      <c r="L756" s="157">
        <v>437.23</v>
      </c>
      <c r="M756" s="145" t="s">
        <v>46</v>
      </c>
      <c r="N756" s="157">
        <f t="shared" ref="N756:N768" si="59">Q756*K756</f>
        <v>163158.70000000001</v>
      </c>
      <c r="O756" s="356">
        <f>R756*K756</f>
        <v>14727.219499999999</v>
      </c>
      <c r="P756" s="355">
        <f t="shared" si="56"/>
        <v>177885.91950000002</v>
      </c>
      <c r="Q756" s="159">
        <v>190</v>
      </c>
      <c r="R756" s="355">
        <v>17.149999999999999</v>
      </c>
      <c r="S756" s="142"/>
      <c r="T756" s="180"/>
      <c r="U756" s="147" t="s">
        <v>41</v>
      </c>
      <c r="V756" s="147" t="s">
        <v>270</v>
      </c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  <c r="AK756" s="162"/>
      <c r="AL756" s="162"/>
      <c r="AM756" s="162"/>
      <c r="AN756" s="162"/>
      <c r="AO756" s="162"/>
      <c r="AP756" s="162"/>
      <c r="AQ756" s="162"/>
      <c r="AR756" s="162"/>
    </row>
    <row r="757" spans="1:84" s="266" customFormat="1" ht="37.5">
      <c r="C757" s="176" t="s">
        <v>423</v>
      </c>
      <c r="D757" s="138">
        <v>123</v>
      </c>
      <c r="E757" s="129">
        <v>90</v>
      </c>
      <c r="F757" s="130" t="s">
        <v>576</v>
      </c>
      <c r="G757" s="16">
        <v>1971</v>
      </c>
      <c r="H757" s="129" t="s">
        <v>37</v>
      </c>
      <c r="I757" s="129" t="s">
        <v>38</v>
      </c>
      <c r="J757" s="129">
        <v>5</v>
      </c>
      <c r="K757" s="131">
        <v>6120.3</v>
      </c>
      <c r="L757" s="131">
        <v>3813.9</v>
      </c>
      <c r="M757" s="152" t="s">
        <v>49</v>
      </c>
      <c r="N757" s="131">
        <f t="shared" si="59"/>
        <v>2607247.8000000003</v>
      </c>
      <c r="O757" s="131">
        <f>K757*R757</f>
        <v>101474.57399999999</v>
      </c>
      <c r="P757" s="131">
        <f t="shared" si="56"/>
        <v>2708722.3740000003</v>
      </c>
      <c r="Q757" s="131">
        <v>426</v>
      </c>
      <c r="R757" s="131">
        <v>16.579999999999998</v>
      </c>
      <c r="S757" s="152" t="s">
        <v>220</v>
      </c>
      <c r="T757" s="152" t="s">
        <v>470</v>
      </c>
      <c r="U757" s="14" t="s">
        <v>41</v>
      </c>
      <c r="V757" s="14" t="s">
        <v>270</v>
      </c>
    </row>
    <row r="758" spans="1:84" s="176" customFormat="1" ht="24.75" customHeight="1">
      <c r="B758" s="94" t="s">
        <v>487</v>
      </c>
      <c r="C758" s="176" t="s">
        <v>306</v>
      </c>
      <c r="D758" s="138">
        <v>124</v>
      </c>
      <c r="E758" s="129">
        <v>91</v>
      </c>
      <c r="F758" s="130" t="s">
        <v>577</v>
      </c>
      <c r="G758" s="129">
        <v>1972</v>
      </c>
      <c r="H758" s="129" t="s">
        <v>37</v>
      </c>
      <c r="I758" s="129" t="s">
        <v>38</v>
      </c>
      <c r="J758" s="129">
        <v>5</v>
      </c>
      <c r="K758" s="131">
        <v>5799.8</v>
      </c>
      <c r="L758" s="131">
        <v>3875</v>
      </c>
      <c r="M758" s="130" t="s">
        <v>234</v>
      </c>
      <c r="N758" s="131">
        <f t="shared" si="59"/>
        <v>6276543.5600000005</v>
      </c>
      <c r="O758" s="131">
        <f>R758*K758</f>
        <v>134323.36800000002</v>
      </c>
      <c r="P758" s="131">
        <f t="shared" si="56"/>
        <v>6410866.9280000003</v>
      </c>
      <c r="Q758" s="32">
        <v>1082.2</v>
      </c>
      <c r="R758" s="32">
        <v>23.16</v>
      </c>
      <c r="S758" s="129" t="s">
        <v>220</v>
      </c>
      <c r="T758" s="129" t="s">
        <v>470</v>
      </c>
      <c r="U758" s="14" t="s">
        <v>41</v>
      </c>
      <c r="V758" s="14" t="s">
        <v>270</v>
      </c>
      <c r="W758" s="173"/>
      <c r="X758" s="174"/>
      <c r="Y758" s="174"/>
      <c r="Z758" s="174"/>
      <c r="AA758" s="174"/>
      <c r="AB758" s="174"/>
      <c r="AC758" s="174"/>
      <c r="AD758" s="174"/>
      <c r="AE758" s="174"/>
      <c r="AF758" s="174"/>
      <c r="AG758" s="174"/>
      <c r="AH758" s="174"/>
      <c r="AI758" s="174"/>
      <c r="AJ758" s="174"/>
      <c r="AK758" s="174"/>
      <c r="AL758" s="174"/>
      <c r="AM758" s="174"/>
      <c r="AN758" s="174"/>
      <c r="AO758" s="174"/>
      <c r="AP758" s="174"/>
      <c r="AQ758" s="174"/>
      <c r="AR758" s="174"/>
      <c r="AS758" s="174"/>
      <c r="AT758" s="174"/>
      <c r="AU758" s="174"/>
      <c r="AV758" s="174"/>
      <c r="AW758" s="174"/>
      <c r="AX758" s="174"/>
      <c r="AY758" s="174"/>
      <c r="AZ758" s="174"/>
      <c r="BA758" s="174"/>
      <c r="BB758" s="174"/>
      <c r="BC758" s="174"/>
      <c r="BD758" s="174"/>
      <c r="BE758" s="174"/>
      <c r="BF758" s="174"/>
      <c r="BG758" s="174"/>
      <c r="BH758" s="174"/>
      <c r="BI758" s="174"/>
      <c r="BJ758" s="174"/>
      <c r="BK758" s="174"/>
      <c r="BL758" s="174"/>
      <c r="BM758" s="174"/>
      <c r="BN758" s="174"/>
      <c r="BO758" s="174"/>
      <c r="BP758" s="174"/>
      <c r="BQ758" s="174"/>
      <c r="BR758" s="174"/>
      <c r="BS758" s="174"/>
      <c r="BT758" s="174"/>
      <c r="BU758" s="174"/>
      <c r="BV758" s="174"/>
      <c r="BW758" s="174"/>
      <c r="BX758" s="174"/>
      <c r="BY758" s="174"/>
      <c r="BZ758" s="174"/>
      <c r="CA758" s="174"/>
      <c r="CB758" s="174"/>
      <c r="CC758" s="174"/>
      <c r="CD758" s="174"/>
      <c r="CE758" s="174"/>
      <c r="CF758" s="175"/>
    </row>
    <row r="759" spans="1:84" s="176" customFormat="1" ht="37.5">
      <c r="C759" s="176" t="s">
        <v>423</v>
      </c>
      <c r="D759" s="138">
        <v>125</v>
      </c>
      <c r="E759" s="129">
        <v>92</v>
      </c>
      <c r="F759" s="130" t="s">
        <v>578</v>
      </c>
      <c r="G759" s="129">
        <v>1981</v>
      </c>
      <c r="H759" s="129" t="s">
        <v>37</v>
      </c>
      <c r="I759" s="129" t="s">
        <v>38</v>
      </c>
      <c r="J759" s="129">
        <v>5</v>
      </c>
      <c r="K759" s="131">
        <v>8589.9</v>
      </c>
      <c r="L759" s="131">
        <v>5957.3</v>
      </c>
      <c r="M759" s="130" t="s">
        <v>49</v>
      </c>
      <c r="N759" s="131">
        <f t="shared" si="59"/>
        <v>3659297.4</v>
      </c>
      <c r="O759" s="131">
        <f t="shared" ref="O759:O765" si="60">K759*R759</f>
        <v>142420.54199999999</v>
      </c>
      <c r="P759" s="131">
        <f t="shared" si="56"/>
        <v>3801717.9419999998</v>
      </c>
      <c r="Q759" s="131">
        <v>426</v>
      </c>
      <c r="R759" s="131">
        <v>16.579999999999998</v>
      </c>
      <c r="S759" s="129" t="s">
        <v>220</v>
      </c>
      <c r="T759" s="129" t="s">
        <v>470</v>
      </c>
      <c r="U759" s="14" t="s">
        <v>41</v>
      </c>
      <c r="V759" s="14" t="s">
        <v>270</v>
      </c>
      <c r="W759" s="173"/>
      <c r="X759" s="174"/>
      <c r="Y759" s="174"/>
      <c r="Z759" s="174"/>
      <c r="AA759" s="174"/>
      <c r="AB759" s="174"/>
      <c r="AC759" s="174"/>
      <c r="AD759" s="174"/>
      <c r="AE759" s="174"/>
      <c r="AF759" s="174"/>
      <c r="AG759" s="174"/>
      <c r="AH759" s="174"/>
      <c r="AI759" s="174"/>
      <c r="AJ759" s="174"/>
      <c r="AK759" s="174"/>
      <c r="AL759" s="174"/>
      <c r="AM759" s="174"/>
      <c r="AN759" s="174"/>
      <c r="AO759" s="174"/>
      <c r="AP759" s="174"/>
      <c r="AQ759" s="174"/>
      <c r="AR759" s="174"/>
      <c r="AS759" s="174"/>
      <c r="AT759" s="174"/>
      <c r="AU759" s="174"/>
      <c r="AV759" s="174"/>
      <c r="AW759" s="174"/>
      <c r="AX759" s="174"/>
      <c r="AY759" s="174"/>
      <c r="AZ759" s="174"/>
      <c r="BA759" s="174"/>
      <c r="BB759" s="174"/>
      <c r="BC759" s="174"/>
      <c r="BD759" s="174"/>
      <c r="BE759" s="174"/>
      <c r="BF759" s="174"/>
      <c r="BG759" s="174"/>
      <c r="BH759" s="174"/>
      <c r="BI759" s="174"/>
      <c r="BJ759" s="174"/>
      <c r="BK759" s="174"/>
      <c r="BL759" s="174"/>
      <c r="BM759" s="174"/>
      <c r="BN759" s="174"/>
      <c r="BO759" s="174"/>
      <c r="BP759" s="174"/>
      <c r="BQ759" s="174"/>
      <c r="BR759" s="174"/>
      <c r="BS759" s="174"/>
      <c r="BT759" s="174"/>
      <c r="BU759" s="174"/>
      <c r="BV759" s="174"/>
      <c r="BW759" s="174"/>
      <c r="BX759" s="174"/>
      <c r="BY759" s="174"/>
      <c r="BZ759" s="174"/>
      <c r="CA759" s="174"/>
      <c r="CB759" s="174"/>
      <c r="CC759" s="174"/>
      <c r="CD759" s="174"/>
      <c r="CE759" s="174"/>
      <c r="CF759" s="175"/>
    </row>
    <row r="760" spans="1:84" s="266" customFormat="1" ht="56.25">
      <c r="A760" s="275"/>
      <c r="B760" s="206" t="s">
        <v>484</v>
      </c>
      <c r="C760" s="94" t="s">
        <v>474</v>
      </c>
      <c r="D760" s="138">
        <v>126</v>
      </c>
      <c r="E760" s="129">
        <v>93</v>
      </c>
      <c r="F760" s="130" t="s">
        <v>579</v>
      </c>
      <c r="G760" s="129">
        <v>1982</v>
      </c>
      <c r="H760" s="129" t="s">
        <v>37</v>
      </c>
      <c r="I760" s="129" t="s">
        <v>87</v>
      </c>
      <c r="J760" s="129">
        <v>9</v>
      </c>
      <c r="K760" s="131">
        <v>2754.36</v>
      </c>
      <c r="L760" s="131">
        <v>1301</v>
      </c>
      <c r="M760" s="152" t="s">
        <v>469</v>
      </c>
      <c r="N760" s="131">
        <f t="shared" si="59"/>
        <v>2212219.3212000001</v>
      </c>
      <c r="O760" s="131">
        <f t="shared" si="60"/>
        <v>47347.448400000008</v>
      </c>
      <c r="P760" s="131">
        <f t="shared" si="56"/>
        <v>2259566.7696000002</v>
      </c>
      <c r="Q760" s="129">
        <v>803.17</v>
      </c>
      <c r="R760" s="129">
        <v>17.190000000000001</v>
      </c>
      <c r="S760" s="129" t="s">
        <v>220</v>
      </c>
      <c r="T760" s="129" t="s">
        <v>470</v>
      </c>
      <c r="U760" s="14" t="s">
        <v>41</v>
      </c>
      <c r="V760" s="14" t="s">
        <v>270</v>
      </c>
      <c r="W760" s="276"/>
      <c r="X760" s="277"/>
      <c r="Y760" s="277"/>
      <c r="Z760" s="277"/>
      <c r="AA760" s="277"/>
      <c r="AB760" s="277"/>
      <c r="AC760" s="277"/>
      <c r="AD760" s="277"/>
      <c r="AE760" s="277"/>
      <c r="AF760" s="277"/>
      <c r="AG760" s="277"/>
      <c r="AH760" s="277"/>
      <c r="AI760" s="277"/>
      <c r="AJ760" s="277"/>
      <c r="AK760" s="277"/>
      <c r="AL760" s="277"/>
      <c r="AM760" s="277"/>
      <c r="AN760" s="277"/>
      <c r="AO760" s="277"/>
      <c r="AP760" s="277"/>
      <c r="AQ760" s="277"/>
      <c r="AR760" s="277"/>
      <c r="AS760" s="277"/>
      <c r="AT760" s="277"/>
      <c r="AU760" s="277"/>
      <c r="AV760" s="277"/>
      <c r="AW760" s="277"/>
      <c r="AX760" s="277"/>
      <c r="AY760" s="277"/>
      <c r="AZ760" s="277"/>
      <c r="BA760" s="277"/>
      <c r="BB760" s="277"/>
      <c r="BC760" s="277"/>
      <c r="BD760" s="277"/>
      <c r="BE760" s="277"/>
      <c r="BF760" s="277"/>
      <c r="BG760" s="277"/>
      <c r="BH760" s="277"/>
      <c r="BI760" s="277"/>
      <c r="BJ760" s="277"/>
      <c r="BK760" s="277"/>
      <c r="BL760" s="277"/>
      <c r="BM760" s="277"/>
      <c r="BN760" s="277"/>
      <c r="BO760" s="277"/>
      <c r="BP760" s="277"/>
      <c r="BQ760" s="277"/>
      <c r="BR760" s="277"/>
      <c r="BS760" s="277"/>
      <c r="BT760" s="277"/>
      <c r="BU760" s="277"/>
      <c r="BV760" s="277"/>
      <c r="BW760" s="277"/>
      <c r="BX760" s="277"/>
      <c r="BY760" s="277"/>
      <c r="BZ760" s="277"/>
      <c r="CA760" s="277"/>
      <c r="CB760" s="277"/>
      <c r="CC760" s="277"/>
      <c r="CD760" s="277"/>
      <c r="CE760" s="277"/>
      <c r="CF760" s="278"/>
    </row>
    <row r="761" spans="1:84" s="266" customFormat="1" ht="56.25">
      <c r="A761" s="275"/>
      <c r="B761" s="206" t="s">
        <v>484</v>
      </c>
      <c r="C761" s="94" t="s">
        <v>474</v>
      </c>
      <c r="D761" s="138">
        <v>127</v>
      </c>
      <c r="E761" s="129">
        <v>94</v>
      </c>
      <c r="F761" s="130" t="s">
        <v>580</v>
      </c>
      <c r="G761" s="129">
        <v>1983</v>
      </c>
      <c r="H761" s="129" t="s">
        <v>37</v>
      </c>
      <c r="I761" s="129" t="s">
        <v>87</v>
      </c>
      <c r="J761" s="129">
        <v>9</v>
      </c>
      <c r="K761" s="131">
        <v>2755</v>
      </c>
      <c r="L761" s="131">
        <v>1301</v>
      </c>
      <c r="M761" s="152" t="s">
        <v>469</v>
      </c>
      <c r="N761" s="131">
        <f t="shared" si="59"/>
        <v>2212733.35</v>
      </c>
      <c r="O761" s="131">
        <f t="shared" si="60"/>
        <v>47358.450000000004</v>
      </c>
      <c r="P761" s="131">
        <f t="shared" si="56"/>
        <v>2260091.8000000003</v>
      </c>
      <c r="Q761" s="129">
        <v>803.17</v>
      </c>
      <c r="R761" s="129">
        <v>17.190000000000001</v>
      </c>
      <c r="S761" s="129" t="s">
        <v>220</v>
      </c>
      <c r="T761" s="129" t="s">
        <v>470</v>
      </c>
      <c r="U761" s="14" t="s">
        <v>41</v>
      </c>
      <c r="V761" s="14" t="s">
        <v>270</v>
      </c>
      <c r="W761" s="276"/>
      <c r="X761" s="277"/>
      <c r="Y761" s="277"/>
      <c r="Z761" s="277"/>
      <c r="AA761" s="277"/>
      <c r="AB761" s="277"/>
      <c r="AC761" s="277"/>
      <c r="AD761" s="277"/>
      <c r="AE761" s="277"/>
      <c r="AF761" s="277"/>
      <c r="AG761" s="277"/>
      <c r="AH761" s="277"/>
      <c r="AI761" s="277"/>
      <c r="AJ761" s="277"/>
      <c r="AK761" s="277"/>
      <c r="AL761" s="277"/>
      <c r="AM761" s="277"/>
      <c r="AN761" s="277"/>
      <c r="AO761" s="277"/>
      <c r="AP761" s="277"/>
      <c r="AQ761" s="277"/>
      <c r="AR761" s="277"/>
      <c r="AS761" s="277"/>
      <c r="AT761" s="277"/>
      <c r="AU761" s="277"/>
      <c r="AV761" s="277"/>
      <c r="AW761" s="277"/>
      <c r="AX761" s="277"/>
      <c r="AY761" s="277"/>
      <c r="AZ761" s="277"/>
      <c r="BA761" s="277"/>
      <c r="BB761" s="277"/>
      <c r="BC761" s="277"/>
      <c r="BD761" s="277"/>
      <c r="BE761" s="277"/>
      <c r="BF761" s="277"/>
      <c r="BG761" s="277"/>
      <c r="BH761" s="277"/>
      <c r="BI761" s="277"/>
      <c r="BJ761" s="277"/>
      <c r="BK761" s="277"/>
      <c r="BL761" s="277"/>
      <c r="BM761" s="277"/>
      <c r="BN761" s="277"/>
      <c r="BO761" s="277"/>
      <c r="BP761" s="277"/>
      <c r="BQ761" s="277"/>
      <c r="BR761" s="277"/>
      <c r="BS761" s="277"/>
      <c r="BT761" s="277"/>
      <c r="BU761" s="277"/>
      <c r="BV761" s="277"/>
      <c r="BW761" s="277"/>
      <c r="BX761" s="277"/>
      <c r="BY761" s="277"/>
      <c r="BZ761" s="277"/>
      <c r="CA761" s="277"/>
      <c r="CB761" s="277"/>
      <c r="CC761" s="277"/>
      <c r="CD761" s="277"/>
      <c r="CE761" s="277"/>
      <c r="CF761" s="278"/>
    </row>
    <row r="762" spans="1:84" s="7" customFormat="1" ht="37.5">
      <c r="C762" s="21" t="s">
        <v>306</v>
      </c>
      <c r="D762" s="138">
        <v>128</v>
      </c>
      <c r="E762" s="16">
        <v>95</v>
      </c>
      <c r="F762" s="130" t="s">
        <v>581</v>
      </c>
      <c r="G762" s="16">
        <v>1982</v>
      </c>
      <c r="H762" s="129" t="s">
        <v>37</v>
      </c>
      <c r="I762" s="21" t="s">
        <v>38</v>
      </c>
      <c r="J762" s="16">
        <v>5</v>
      </c>
      <c r="K762" s="21">
        <f>L762*1.8</f>
        <v>5912.1</v>
      </c>
      <c r="L762" s="21">
        <v>3284.5</v>
      </c>
      <c r="M762" s="130" t="s">
        <v>46</v>
      </c>
      <c r="N762" s="21">
        <f t="shared" si="59"/>
        <v>945936</v>
      </c>
      <c r="O762" s="21">
        <f t="shared" si="60"/>
        <v>91992.276000000013</v>
      </c>
      <c r="P762" s="32">
        <f t="shared" si="56"/>
        <v>1037928.2760000001</v>
      </c>
      <c r="Q762" s="32">
        <v>160</v>
      </c>
      <c r="R762" s="32">
        <v>15.56</v>
      </c>
      <c r="S762" s="129"/>
      <c r="T762" s="151"/>
      <c r="U762" s="14" t="s">
        <v>41</v>
      </c>
      <c r="V762" s="14" t="s">
        <v>270</v>
      </c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84" s="7" customFormat="1" ht="37.5">
      <c r="C763" s="21" t="s">
        <v>285</v>
      </c>
      <c r="D763" s="138">
        <v>129</v>
      </c>
      <c r="E763" s="129">
        <v>96</v>
      </c>
      <c r="F763" s="130" t="s">
        <v>582</v>
      </c>
      <c r="G763" s="16">
        <v>1973</v>
      </c>
      <c r="H763" s="129" t="s">
        <v>37</v>
      </c>
      <c r="I763" s="21" t="s">
        <v>67</v>
      </c>
      <c r="J763" s="16">
        <v>2</v>
      </c>
      <c r="K763" s="21">
        <f>L763*1.8</f>
        <v>947.88000000000011</v>
      </c>
      <c r="L763" s="21">
        <v>526.6</v>
      </c>
      <c r="M763" s="130" t="s">
        <v>46</v>
      </c>
      <c r="N763" s="21">
        <f t="shared" si="59"/>
        <v>165879.00000000003</v>
      </c>
      <c r="O763" s="21">
        <f t="shared" si="60"/>
        <v>15042.855600000001</v>
      </c>
      <c r="P763" s="32">
        <f t="shared" ref="P763:P826" si="61">N763+O763</f>
        <v>180921.85560000004</v>
      </c>
      <c r="Q763" s="21">
        <v>175</v>
      </c>
      <c r="R763" s="21">
        <v>15.87</v>
      </c>
      <c r="S763" s="129"/>
      <c r="T763" s="151"/>
      <c r="U763" s="14" t="s">
        <v>41</v>
      </c>
      <c r="V763" s="14" t="s">
        <v>270</v>
      </c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84" s="7" customFormat="1" ht="37.5">
      <c r="C764" s="21" t="s">
        <v>285</v>
      </c>
      <c r="D764" s="138">
        <v>130</v>
      </c>
      <c r="E764" s="129">
        <v>97</v>
      </c>
      <c r="F764" s="130" t="s">
        <v>583</v>
      </c>
      <c r="G764" s="16">
        <v>1972</v>
      </c>
      <c r="H764" s="129" t="s">
        <v>37</v>
      </c>
      <c r="I764" s="21" t="s">
        <v>67</v>
      </c>
      <c r="J764" s="16">
        <v>2</v>
      </c>
      <c r="K764" s="21">
        <v>912.3</v>
      </c>
      <c r="L764" s="21">
        <v>515.29999999999995</v>
      </c>
      <c r="M764" s="130" t="s">
        <v>46</v>
      </c>
      <c r="N764" s="21">
        <f t="shared" si="59"/>
        <v>159652.5</v>
      </c>
      <c r="O764" s="21">
        <f t="shared" si="60"/>
        <v>14478.200999999999</v>
      </c>
      <c r="P764" s="32">
        <f t="shared" si="61"/>
        <v>174130.701</v>
      </c>
      <c r="Q764" s="21">
        <v>175</v>
      </c>
      <c r="R764" s="21">
        <v>15.87</v>
      </c>
      <c r="S764" s="129"/>
      <c r="T764" s="151"/>
      <c r="U764" s="14" t="s">
        <v>41</v>
      </c>
      <c r="V764" s="14" t="s">
        <v>270</v>
      </c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84" s="7" customFormat="1" ht="39" customHeight="1">
      <c r="C765" s="21" t="s">
        <v>285</v>
      </c>
      <c r="D765" s="138">
        <v>131</v>
      </c>
      <c r="E765" s="129">
        <v>98</v>
      </c>
      <c r="F765" s="130" t="s">
        <v>584</v>
      </c>
      <c r="G765" s="16">
        <v>1964</v>
      </c>
      <c r="H765" s="129" t="s">
        <v>37</v>
      </c>
      <c r="I765" s="21" t="s">
        <v>67</v>
      </c>
      <c r="J765" s="16">
        <v>2</v>
      </c>
      <c r="K765" s="21">
        <v>902.7</v>
      </c>
      <c r="L765" s="21">
        <v>502.7</v>
      </c>
      <c r="M765" s="130" t="s">
        <v>108</v>
      </c>
      <c r="N765" s="21">
        <f t="shared" si="59"/>
        <v>269365.68</v>
      </c>
      <c r="O765" s="21">
        <f t="shared" si="60"/>
        <v>5768.2529999999997</v>
      </c>
      <c r="P765" s="32">
        <f t="shared" si="61"/>
        <v>275133.93300000002</v>
      </c>
      <c r="Q765" s="21">
        <v>298.39999999999998</v>
      </c>
      <c r="R765" s="21">
        <v>6.39</v>
      </c>
      <c r="S765" s="129"/>
      <c r="T765" s="151"/>
      <c r="U765" s="14" t="s">
        <v>41</v>
      </c>
      <c r="V765" s="14" t="s">
        <v>270</v>
      </c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84" s="7" customFormat="1" ht="42" customHeight="1">
      <c r="C766" s="21" t="s">
        <v>285</v>
      </c>
      <c r="D766" s="138">
        <v>132</v>
      </c>
      <c r="E766" s="129">
        <v>99</v>
      </c>
      <c r="F766" s="22" t="s">
        <v>585</v>
      </c>
      <c r="G766" s="14" t="s">
        <v>586</v>
      </c>
      <c r="H766" s="129" t="s">
        <v>37</v>
      </c>
      <c r="I766" s="14" t="s">
        <v>67</v>
      </c>
      <c r="J766" s="14" t="s">
        <v>587</v>
      </c>
      <c r="K766" s="32">
        <f>L766*1.8</f>
        <v>930.96000000000015</v>
      </c>
      <c r="L766" s="32">
        <v>517.20000000000005</v>
      </c>
      <c r="M766" s="130" t="s">
        <v>108</v>
      </c>
      <c r="N766" s="21">
        <f t="shared" si="59"/>
        <v>277798.46400000004</v>
      </c>
      <c r="O766" s="21">
        <f>R766*K766</f>
        <v>5948.8344000000006</v>
      </c>
      <c r="P766" s="32">
        <f t="shared" si="61"/>
        <v>283747.29840000003</v>
      </c>
      <c r="Q766" s="21">
        <v>298.39999999999998</v>
      </c>
      <c r="R766" s="21">
        <v>6.39</v>
      </c>
      <c r="S766" s="129"/>
      <c r="T766" s="151"/>
      <c r="U766" s="14" t="s">
        <v>41</v>
      </c>
      <c r="V766" s="14" t="s">
        <v>270</v>
      </c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84" s="7" customFormat="1" ht="43.5" customHeight="1">
      <c r="C767" s="21" t="s">
        <v>285</v>
      </c>
      <c r="D767" s="138">
        <v>133</v>
      </c>
      <c r="E767" s="129">
        <v>100</v>
      </c>
      <c r="F767" s="22" t="s">
        <v>588</v>
      </c>
      <c r="G767" s="14" t="s">
        <v>586</v>
      </c>
      <c r="H767" s="129" t="s">
        <v>37</v>
      </c>
      <c r="I767" s="14" t="s">
        <v>67</v>
      </c>
      <c r="J767" s="14" t="s">
        <v>587</v>
      </c>
      <c r="K767" s="32">
        <f>L767*1.8</f>
        <v>920.88000000000011</v>
      </c>
      <c r="L767" s="131">
        <v>511.6</v>
      </c>
      <c r="M767" s="130" t="s">
        <v>108</v>
      </c>
      <c r="N767" s="21">
        <f t="shared" si="59"/>
        <v>274790.592</v>
      </c>
      <c r="O767" s="21">
        <f>K767*R767</f>
        <v>5884.4232000000002</v>
      </c>
      <c r="P767" s="32">
        <f t="shared" si="61"/>
        <v>280675.01520000002</v>
      </c>
      <c r="Q767" s="21">
        <v>298.39999999999998</v>
      </c>
      <c r="R767" s="21">
        <v>6.39</v>
      </c>
      <c r="S767" s="129"/>
      <c r="T767" s="151"/>
      <c r="U767" s="14" t="s">
        <v>41</v>
      </c>
      <c r="V767" s="14" t="s">
        <v>270</v>
      </c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84" s="7" customFormat="1" ht="39" customHeight="1">
      <c r="C768" s="21" t="s">
        <v>285</v>
      </c>
      <c r="D768" s="138">
        <v>134</v>
      </c>
      <c r="E768" s="16">
        <v>101</v>
      </c>
      <c r="F768" s="22" t="s">
        <v>589</v>
      </c>
      <c r="G768" s="16">
        <v>1968</v>
      </c>
      <c r="H768" s="129" t="s">
        <v>37</v>
      </c>
      <c r="I768" s="16" t="s">
        <v>67</v>
      </c>
      <c r="J768" s="16">
        <v>2</v>
      </c>
      <c r="K768" s="21">
        <v>851.8</v>
      </c>
      <c r="L768" s="21">
        <v>330.5</v>
      </c>
      <c r="M768" s="22" t="s">
        <v>108</v>
      </c>
      <c r="N768" s="279">
        <f t="shared" si="59"/>
        <v>254177.11999999997</v>
      </c>
      <c r="O768" s="32">
        <f>R768*K768</f>
        <v>5443.0019999999995</v>
      </c>
      <c r="P768" s="32">
        <f t="shared" si="61"/>
        <v>259620.12199999997</v>
      </c>
      <c r="Q768" s="21">
        <v>298.39999999999998</v>
      </c>
      <c r="R768" s="21">
        <v>6.39</v>
      </c>
      <c r="S768" s="14"/>
      <c r="T768" s="151"/>
      <c r="U768" s="14" t="s">
        <v>41</v>
      </c>
      <c r="V768" s="14" t="s">
        <v>270</v>
      </c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84" s="7" customFormat="1" ht="37.5">
      <c r="C769" s="21"/>
      <c r="D769" s="138">
        <v>135</v>
      </c>
      <c r="E769" s="129"/>
      <c r="F769" s="22"/>
      <c r="G769" s="16"/>
      <c r="H769" s="129"/>
      <c r="I769" s="16"/>
      <c r="J769" s="16"/>
      <c r="K769" s="21"/>
      <c r="L769" s="21"/>
      <c r="M769" s="22" t="s">
        <v>46</v>
      </c>
      <c r="N769" s="279">
        <f>K768*Q769</f>
        <v>149065</v>
      </c>
      <c r="O769" s="32">
        <f>K768*R769</f>
        <v>13518.065999999999</v>
      </c>
      <c r="P769" s="32">
        <f t="shared" si="61"/>
        <v>162583.06599999999</v>
      </c>
      <c r="Q769" s="21">
        <v>175</v>
      </c>
      <c r="R769" s="21">
        <v>15.87</v>
      </c>
      <c r="S769" s="14"/>
      <c r="T769" s="151"/>
      <c r="U769" s="14" t="s">
        <v>41</v>
      </c>
      <c r="V769" s="14" t="s">
        <v>270</v>
      </c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84" s="7" customFormat="1" ht="43.5" customHeight="1">
      <c r="C770" s="21" t="s">
        <v>285</v>
      </c>
      <c r="D770" s="138">
        <v>136</v>
      </c>
      <c r="E770" s="129">
        <v>102</v>
      </c>
      <c r="F770" s="22" t="s">
        <v>590</v>
      </c>
      <c r="G770" s="16" t="s">
        <v>591</v>
      </c>
      <c r="H770" s="129" t="s">
        <v>37</v>
      </c>
      <c r="I770" s="16" t="s">
        <v>67</v>
      </c>
      <c r="J770" s="16" t="s">
        <v>587</v>
      </c>
      <c r="K770" s="21">
        <v>913.12</v>
      </c>
      <c r="L770" s="21">
        <v>516.20000000000005</v>
      </c>
      <c r="M770" s="22" t="s">
        <v>108</v>
      </c>
      <c r="N770" s="279">
        <f>K770*Q770</f>
        <v>272475.00799999997</v>
      </c>
      <c r="O770" s="32">
        <f>K770*R770</f>
        <v>5834.8368</v>
      </c>
      <c r="P770" s="32">
        <f t="shared" si="61"/>
        <v>278309.84479999996</v>
      </c>
      <c r="Q770" s="21">
        <v>298.39999999999998</v>
      </c>
      <c r="R770" s="21">
        <v>6.39</v>
      </c>
      <c r="S770" s="14"/>
      <c r="T770" s="151"/>
      <c r="U770" s="14" t="s">
        <v>41</v>
      </c>
      <c r="V770" s="14" t="s">
        <v>270</v>
      </c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84" s="7" customFormat="1" ht="37.5">
      <c r="C771" s="21" t="s">
        <v>285</v>
      </c>
      <c r="D771" s="138">
        <v>137</v>
      </c>
      <c r="E771" s="16">
        <v>103</v>
      </c>
      <c r="F771" s="22" t="s">
        <v>592</v>
      </c>
      <c r="G771" s="16">
        <v>1964</v>
      </c>
      <c r="H771" s="129" t="s">
        <v>37</v>
      </c>
      <c r="I771" s="62" t="s">
        <v>67</v>
      </c>
      <c r="J771" s="60">
        <v>2</v>
      </c>
      <c r="K771" s="21">
        <v>843.9</v>
      </c>
      <c r="L771" s="21">
        <v>321.2</v>
      </c>
      <c r="M771" s="22" t="s">
        <v>108</v>
      </c>
      <c r="N771" s="279">
        <f>K771*Q771</f>
        <v>251819.75999999998</v>
      </c>
      <c r="O771" s="32">
        <f>K771*R771</f>
        <v>5392.5209999999997</v>
      </c>
      <c r="P771" s="32">
        <f t="shared" si="61"/>
        <v>257212.28099999999</v>
      </c>
      <c r="Q771" s="21">
        <v>298.39999999999998</v>
      </c>
      <c r="R771" s="21">
        <v>6.39</v>
      </c>
      <c r="S771" s="14"/>
      <c r="T771" s="151"/>
      <c r="U771" s="14" t="s">
        <v>41</v>
      </c>
      <c r="V771" s="14" t="s">
        <v>270</v>
      </c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84" s="7" customFormat="1" ht="37.5">
      <c r="C772" s="21" t="s">
        <v>285</v>
      </c>
      <c r="D772" s="138">
        <v>138</v>
      </c>
      <c r="E772" s="16">
        <v>104</v>
      </c>
      <c r="F772" s="22" t="s">
        <v>593</v>
      </c>
      <c r="G772" s="16">
        <v>1967</v>
      </c>
      <c r="H772" s="129" t="s">
        <v>37</v>
      </c>
      <c r="I772" s="62" t="s">
        <v>67</v>
      </c>
      <c r="J772" s="60">
        <v>2</v>
      </c>
      <c r="K772" s="21">
        <v>835.26</v>
      </c>
      <c r="L772" s="21">
        <v>332.3</v>
      </c>
      <c r="M772" s="22" t="s">
        <v>108</v>
      </c>
      <c r="N772" s="279">
        <f>Q772*K772</f>
        <v>249241.58399999997</v>
      </c>
      <c r="O772" s="32">
        <f>K772*R772</f>
        <v>5337.3113999999996</v>
      </c>
      <c r="P772" s="32">
        <f t="shared" si="61"/>
        <v>254578.89539999998</v>
      </c>
      <c r="Q772" s="21">
        <v>298.39999999999998</v>
      </c>
      <c r="R772" s="21">
        <v>6.39</v>
      </c>
      <c r="S772" s="14"/>
      <c r="T772" s="151"/>
      <c r="U772" s="14" t="s">
        <v>41</v>
      </c>
      <c r="V772" s="14" t="s">
        <v>270</v>
      </c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84" s="7" customFormat="1" ht="37.5">
      <c r="C773" s="21"/>
      <c r="D773" s="138">
        <v>139</v>
      </c>
      <c r="E773" s="16"/>
      <c r="F773" s="22"/>
      <c r="G773" s="16"/>
      <c r="H773" s="16"/>
      <c r="I773" s="62"/>
      <c r="J773" s="60"/>
      <c r="K773" s="21"/>
      <c r="L773" s="21"/>
      <c r="M773" s="22" t="s">
        <v>46</v>
      </c>
      <c r="N773" s="279">
        <f>K772*Q773</f>
        <v>146170.5</v>
      </c>
      <c r="O773" s="32">
        <f>K772*R773</f>
        <v>13255.5762</v>
      </c>
      <c r="P773" s="32">
        <f t="shared" si="61"/>
        <v>159426.07620000001</v>
      </c>
      <c r="Q773" s="21">
        <v>175</v>
      </c>
      <c r="R773" s="21">
        <v>15.87</v>
      </c>
      <c r="S773" s="14"/>
      <c r="T773" s="151"/>
      <c r="U773" s="14" t="s">
        <v>41</v>
      </c>
      <c r="V773" s="14" t="s">
        <v>270</v>
      </c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84" s="252" customFormat="1" ht="37.5">
      <c r="A774" s="252" t="s">
        <v>472</v>
      </c>
      <c r="C774" s="157" t="s">
        <v>306</v>
      </c>
      <c r="D774" s="138">
        <v>140</v>
      </c>
      <c r="E774" s="154">
        <v>105</v>
      </c>
      <c r="F774" s="145" t="s">
        <v>594</v>
      </c>
      <c r="G774" s="154">
        <v>1977</v>
      </c>
      <c r="H774" s="142" t="s">
        <v>37</v>
      </c>
      <c r="I774" s="157" t="s">
        <v>38</v>
      </c>
      <c r="J774" s="154">
        <v>3</v>
      </c>
      <c r="K774" s="157">
        <f>L774*1.8</f>
        <v>1736.712</v>
      </c>
      <c r="L774" s="157">
        <v>964.84</v>
      </c>
      <c r="M774" s="145" t="s">
        <v>46</v>
      </c>
      <c r="N774" s="157">
        <f>Q774*K774</f>
        <v>277873.91999999998</v>
      </c>
      <c r="O774" s="157">
        <f>K774*R774</f>
        <v>27023.238720000001</v>
      </c>
      <c r="P774" s="159">
        <f t="shared" si="61"/>
        <v>304897.15872000001</v>
      </c>
      <c r="Q774" s="159">
        <v>160</v>
      </c>
      <c r="R774" s="159">
        <v>15.56</v>
      </c>
      <c r="S774" s="142"/>
      <c r="T774" s="180"/>
      <c r="U774" s="147" t="s">
        <v>41</v>
      </c>
      <c r="V774" s="147" t="s">
        <v>270</v>
      </c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  <c r="AK774" s="162"/>
      <c r="AL774" s="162"/>
      <c r="AM774" s="162"/>
      <c r="AN774" s="162"/>
      <c r="AO774" s="162"/>
      <c r="AP774" s="162"/>
      <c r="AQ774" s="162"/>
      <c r="AR774" s="162"/>
    </row>
    <row r="775" spans="1:84" s="7" customFormat="1" ht="37.5" customHeight="1">
      <c r="C775" s="21" t="s">
        <v>306</v>
      </c>
      <c r="D775" s="138">
        <v>141</v>
      </c>
      <c r="E775" s="16">
        <v>106</v>
      </c>
      <c r="F775" s="22" t="s">
        <v>595</v>
      </c>
      <c r="G775" s="16">
        <v>1983</v>
      </c>
      <c r="H775" s="129" t="s">
        <v>37</v>
      </c>
      <c r="I775" s="16" t="s">
        <v>38</v>
      </c>
      <c r="J775" s="16">
        <v>5</v>
      </c>
      <c r="K775" s="21">
        <f>L775*1.8</f>
        <v>6012.6840000000002</v>
      </c>
      <c r="L775" s="21">
        <v>3340.38</v>
      </c>
      <c r="M775" s="22" t="s">
        <v>108</v>
      </c>
      <c r="N775" s="279">
        <f>Q775*K775</f>
        <v>1058352.6376800002</v>
      </c>
      <c r="O775" s="32">
        <f>K775*R775</f>
        <v>22727.945520000001</v>
      </c>
      <c r="P775" s="32">
        <f t="shared" si="61"/>
        <v>1081080.5832000002</v>
      </c>
      <c r="Q775" s="32">
        <v>176.02</v>
      </c>
      <c r="R775" s="32">
        <v>3.78</v>
      </c>
      <c r="S775" s="14"/>
      <c r="T775" s="151"/>
      <c r="U775" s="14" t="s">
        <v>41</v>
      </c>
      <c r="V775" s="14" t="s">
        <v>270</v>
      </c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84" s="7" customFormat="1" ht="37.5">
      <c r="C776" s="21"/>
      <c r="D776" s="138">
        <v>142</v>
      </c>
      <c r="E776" s="16"/>
      <c r="F776" s="22"/>
      <c r="G776" s="16"/>
      <c r="H776" s="129"/>
      <c r="I776" s="16"/>
      <c r="J776" s="16"/>
      <c r="K776" s="21"/>
      <c r="L776" s="21"/>
      <c r="M776" s="22" t="s">
        <v>596</v>
      </c>
      <c r="N776" s="279">
        <f>Q776*K775</f>
        <v>962029.44000000006</v>
      </c>
      <c r="O776" s="32">
        <f>K775*R776</f>
        <v>93557.363040000011</v>
      </c>
      <c r="P776" s="32">
        <f t="shared" si="61"/>
        <v>1055586.8030400001</v>
      </c>
      <c r="Q776" s="32">
        <v>160</v>
      </c>
      <c r="R776" s="32">
        <v>15.56</v>
      </c>
      <c r="S776" s="14"/>
      <c r="T776" s="151"/>
      <c r="U776" s="14" t="s">
        <v>41</v>
      </c>
      <c r="V776" s="14" t="s">
        <v>270</v>
      </c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84" s="7" customFormat="1">
      <c r="C777" s="21"/>
      <c r="D777" s="138">
        <v>143</v>
      </c>
      <c r="E777" s="16"/>
      <c r="F777" s="22"/>
      <c r="G777" s="16"/>
      <c r="H777" s="129"/>
      <c r="I777" s="16"/>
      <c r="J777" s="16"/>
      <c r="K777" s="21"/>
      <c r="L777" s="21"/>
      <c r="M777" s="22" t="s">
        <v>52</v>
      </c>
      <c r="N777" s="279">
        <f>K775*Q777</f>
        <v>6506926.6248000003</v>
      </c>
      <c r="O777" s="32">
        <f>K775*R777</f>
        <v>139253.76144</v>
      </c>
      <c r="P777" s="32">
        <f t="shared" si="61"/>
        <v>6646180.3862399999</v>
      </c>
      <c r="Q777" s="21">
        <v>1082.2</v>
      </c>
      <c r="R777" s="32">
        <v>23.16</v>
      </c>
      <c r="S777" s="14"/>
      <c r="T777" s="151"/>
      <c r="U777" s="14" t="s">
        <v>41</v>
      </c>
      <c r="V777" s="14" t="s">
        <v>270</v>
      </c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84" s="252" customFormat="1" ht="37.5">
      <c r="A778" s="252" t="s">
        <v>472</v>
      </c>
      <c r="C778" s="157" t="s">
        <v>306</v>
      </c>
      <c r="D778" s="138">
        <v>144</v>
      </c>
      <c r="E778" s="154">
        <v>107</v>
      </c>
      <c r="F778" s="280" t="s">
        <v>597</v>
      </c>
      <c r="G778" s="154">
        <v>1981</v>
      </c>
      <c r="H778" s="142" t="s">
        <v>37</v>
      </c>
      <c r="I778" s="157" t="s">
        <v>38</v>
      </c>
      <c r="J778" s="154">
        <v>3</v>
      </c>
      <c r="K778" s="157">
        <f>L778*1.8</f>
        <v>1651.4640000000002</v>
      </c>
      <c r="L778" s="157">
        <v>917.48</v>
      </c>
      <c r="M778" s="280" t="s">
        <v>46</v>
      </c>
      <c r="N778" s="157">
        <f>Q778*K778</f>
        <v>264234.24000000005</v>
      </c>
      <c r="O778" s="157">
        <f>K778*R778</f>
        <v>25696.779840000003</v>
      </c>
      <c r="P778" s="159">
        <f t="shared" si="61"/>
        <v>289931.01984000008</v>
      </c>
      <c r="Q778" s="159">
        <v>160</v>
      </c>
      <c r="R778" s="159">
        <v>15.56</v>
      </c>
      <c r="S778" s="142"/>
      <c r="T778" s="180"/>
      <c r="U778" s="147" t="s">
        <v>41</v>
      </c>
      <c r="V778" s="147" t="s">
        <v>270</v>
      </c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  <c r="AK778" s="162"/>
      <c r="AL778" s="162"/>
      <c r="AM778" s="162"/>
      <c r="AN778" s="162"/>
      <c r="AO778" s="162"/>
      <c r="AP778" s="162"/>
      <c r="AQ778" s="162"/>
      <c r="AR778" s="162"/>
    </row>
    <row r="779" spans="1:84" s="213" customFormat="1" ht="37.5">
      <c r="B779" s="281" t="s">
        <v>484</v>
      </c>
      <c r="C779" s="94" t="s">
        <v>306</v>
      </c>
      <c r="D779" s="138">
        <v>145</v>
      </c>
      <c r="E779" s="129">
        <v>108</v>
      </c>
      <c r="F779" s="152" t="s">
        <v>598</v>
      </c>
      <c r="G779" s="129">
        <v>1971</v>
      </c>
      <c r="H779" s="129" t="s">
        <v>37</v>
      </c>
      <c r="I779" s="129" t="s">
        <v>38</v>
      </c>
      <c r="J779" s="129">
        <v>5</v>
      </c>
      <c r="K779" s="131">
        <v>5171.8999999999996</v>
      </c>
      <c r="L779" s="131">
        <v>2818.1</v>
      </c>
      <c r="M779" s="152" t="s">
        <v>234</v>
      </c>
      <c r="N779" s="131">
        <f>Q779*K779</f>
        <v>5597030.1799999997</v>
      </c>
      <c r="O779" s="131">
        <f>K779*R779</f>
        <v>119781.204</v>
      </c>
      <c r="P779" s="131">
        <f t="shared" si="61"/>
        <v>5716811.3839999996</v>
      </c>
      <c r="Q779" s="21">
        <v>1082.2</v>
      </c>
      <c r="R779" s="32">
        <v>23.16</v>
      </c>
      <c r="S779" s="129" t="s">
        <v>220</v>
      </c>
      <c r="T779" s="129" t="s">
        <v>470</v>
      </c>
      <c r="U779" s="14" t="s">
        <v>41</v>
      </c>
      <c r="V779" s="14" t="s">
        <v>270</v>
      </c>
      <c r="W779" s="210"/>
      <c r="X779" s="211"/>
      <c r="Y779" s="211"/>
      <c r="Z779" s="211"/>
      <c r="AA779" s="211"/>
      <c r="AB779" s="211"/>
      <c r="AC779" s="211"/>
      <c r="AD779" s="211"/>
      <c r="AE779" s="211"/>
      <c r="AF779" s="211"/>
      <c r="AG779" s="211"/>
      <c r="AH779" s="211"/>
      <c r="AI779" s="211"/>
      <c r="AJ779" s="211"/>
      <c r="AK779" s="211"/>
      <c r="AL779" s="211"/>
      <c r="AM779" s="211"/>
      <c r="AN779" s="211"/>
      <c r="AO779" s="211"/>
      <c r="AP779" s="211"/>
      <c r="AQ779" s="211"/>
      <c r="AR779" s="211"/>
      <c r="AS779" s="211"/>
      <c r="AT779" s="211"/>
      <c r="AU779" s="211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  <c r="BH779" s="211"/>
      <c r="BI779" s="211"/>
      <c r="BJ779" s="211"/>
      <c r="BK779" s="211"/>
      <c r="BL779" s="211"/>
      <c r="BM779" s="211"/>
      <c r="BN779" s="211"/>
      <c r="BO779" s="211"/>
      <c r="BP779" s="211"/>
      <c r="BQ779" s="211"/>
      <c r="BR779" s="211"/>
      <c r="BS779" s="211"/>
      <c r="BT779" s="211"/>
      <c r="BU779" s="211"/>
      <c r="BV779" s="211"/>
      <c r="BW779" s="211"/>
      <c r="BX779" s="211"/>
      <c r="BY779" s="211"/>
      <c r="BZ779" s="211"/>
      <c r="CA779" s="211"/>
      <c r="CB779" s="211"/>
      <c r="CC779" s="211"/>
      <c r="CD779" s="211"/>
      <c r="CE779" s="211"/>
      <c r="CF779" s="212"/>
    </row>
    <row r="780" spans="1:84" s="7" customFormat="1" ht="56.25">
      <c r="C780" s="228" t="s">
        <v>467</v>
      </c>
      <c r="D780" s="138">
        <v>146</v>
      </c>
      <c r="E780" s="226">
        <v>109</v>
      </c>
      <c r="F780" s="282" t="s">
        <v>599</v>
      </c>
      <c r="G780" s="226">
        <v>1991</v>
      </c>
      <c r="H780" s="129" t="s">
        <v>37</v>
      </c>
      <c r="I780" s="226" t="s">
        <v>87</v>
      </c>
      <c r="J780" s="226">
        <v>10</v>
      </c>
      <c r="K780" s="131">
        <v>9992.02</v>
      </c>
      <c r="L780" s="131">
        <v>6864</v>
      </c>
      <c r="M780" s="282" t="s">
        <v>526</v>
      </c>
      <c r="N780" s="168">
        <f>Q780*K780</f>
        <v>7526089.3842000011</v>
      </c>
      <c r="O780" s="168">
        <f>K780*R780</f>
        <v>161071.36240000001</v>
      </c>
      <c r="P780" s="168">
        <f t="shared" si="61"/>
        <v>7687160.7466000011</v>
      </c>
      <c r="Q780" s="229">
        <v>753.21</v>
      </c>
      <c r="R780" s="229">
        <v>16.12</v>
      </c>
      <c r="S780" s="196"/>
      <c r="T780" s="283"/>
      <c r="U780" s="196" t="s">
        <v>41</v>
      </c>
      <c r="V780" s="196" t="s">
        <v>270</v>
      </c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</row>
    <row r="781" spans="1:84" s="232" customFormat="1" ht="49.5" customHeight="1">
      <c r="D781" s="138">
        <v>147</v>
      </c>
      <c r="E781" s="191">
        <v>110</v>
      </c>
      <c r="F781" s="192" t="s">
        <v>600</v>
      </c>
      <c r="G781" s="191">
        <v>1959</v>
      </c>
      <c r="H781" s="191" t="s">
        <v>37</v>
      </c>
      <c r="I781" s="284" t="s">
        <v>87</v>
      </c>
      <c r="J781" s="191">
        <v>5</v>
      </c>
      <c r="K781" s="194">
        <v>4787.1000000000004</v>
      </c>
      <c r="L781" s="194">
        <v>3559.3</v>
      </c>
      <c r="M781" s="285" t="s">
        <v>234</v>
      </c>
      <c r="N781" s="194">
        <f>Q781*K781</f>
        <v>5180599.620000001</v>
      </c>
      <c r="O781" s="194">
        <f>R781*K781</f>
        <v>110869.236</v>
      </c>
      <c r="P781" s="194">
        <f t="shared" si="61"/>
        <v>5291468.8560000006</v>
      </c>
      <c r="Q781" s="194">
        <v>1082.2</v>
      </c>
      <c r="R781" s="194">
        <v>23.16</v>
      </c>
      <c r="S781" s="192" t="s">
        <v>220</v>
      </c>
      <c r="T781" s="192" t="s">
        <v>470</v>
      </c>
      <c r="U781" s="79" t="s">
        <v>41</v>
      </c>
      <c r="V781" s="79" t="s">
        <v>270</v>
      </c>
      <c r="W781" s="286"/>
    </row>
    <row r="782" spans="1:84" s="232" customFormat="1" ht="37.5">
      <c r="D782" s="138">
        <v>148</v>
      </c>
      <c r="E782" s="191"/>
      <c r="F782" s="192"/>
      <c r="G782" s="192"/>
      <c r="H782" s="192"/>
      <c r="I782" s="192"/>
      <c r="J782" s="192"/>
      <c r="K782" s="194"/>
      <c r="L782" s="194"/>
      <c r="M782" s="285" t="s">
        <v>49</v>
      </c>
      <c r="N782" s="194">
        <f>Q782*K781</f>
        <v>1985545.4670000002</v>
      </c>
      <c r="O782" s="194">
        <f>R782*K781</f>
        <v>78221.214000000007</v>
      </c>
      <c r="P782" s="194">
        <f t="shared" si="61"/>
        <v>2063766.6810000001</v>
      </c>
      <c r="Q782" s="194">
        <v>414.77</v>
      </c>
      <c r="R782" s="194">
        <v>16.34</v>
      </c>
      <c r="S782" s="192" t="s">
        <v>220</v>
      </c>
      <c r="T782" s="192" t="s">
        <v>470</v>
      </c>
      <c r="U782" s="79" t="s">
        <v>41</v>
      </c>
      <c r="V782" s="79" t="s">
        <v>270</v>
      </c>
      <c r="W782" s="286"/>
    </row>
    <row r="783" spans="1:84" s="232" customFormat="1" ht="56.25">
      <c r="D783" s="138">
        <v>149</v>
      </c>
      <c r="E783" s="191"/>
      <c r="F783" s="192"/>
      <c r="G783" s="192"/>
      <c r="H783" s="192"/>
      <c r="I783" s="192"/>
      <c r="J783" s="192"/>
      <c r="K783" s="194"/>
      <c r="L783" s="194"/>
      <c r="M783" s="192" t="s">
        <v>88</v>
      </c>
      <c r="N783" s="194">
        <f>Q783*K781</f>
        <v>670098.25800000003</v>
      </c>
      <c r="O783" s="194">
        <f>R783*K781</f>
        <v>70466.112000000008</v>
      </c>
      <c r="P783" s="194">
        <f t="shared" si="61"/>
        <v>740564.37</v>
      </c>
      <c r="Q783" s="194">
        <v>139.97999999999999</v>
      </c>
      <c r="R783" s="194">
        <v>14.72</v>
      </c>
      <c r="S783" s="192" t="s">
        <v>220</v>
      </c>
      <c r="T783" s="192" t="s">
        <v>470</v>
      </c>
      <c r="U783" s="79" t="s">
        <v>41</v>
      </c>
      <c r="V783" s="79" t="s">
        <v>270</v>
      </c>
      <c r="W783" s="286"/>
    </row>
    <row r="784" spans="1:84" s="232" customFormat="1" ht="56.25">
      <c r="D784" s="138">
        <v>150</v>
      </c>
      <c r="E784" s="191"/>
      <c r="F784" s="192"/>
      <c r="G784" s="192"/>
      <c r="H784" s="192"/>
      <c r="I784" s="192"/>
      <c r="J784" s="192"/>
      <c r="K784" s="194"/>
      <c r="L784" s="194"/>
      <c r="M784" s="192" t="s">
        <v>39</v>
      </c>
      <c r="N784" s="194">
        <f>Q784*K781</f>
        <v>266402.11499999999</v>
      </c>
      <c r="O784" s="194">
        <f>R784*K781</f>
        <v>61849.332000000002</v>
      </c>
      <c r="P784" s="194">
        <f t="shared" si="61"/>
        <v>328251.44699999999</v>
      </c>
      <c r="Q784" s="194">
        <v>55.65</v>
      </c>
      <c r="R784" s="194">
        <v>12.92</v>
      </c>
      <c r="S784" s="192" t="s">
        <v>220</v>
      </c>
      <c r="T784" s="192" t="s">
        <v>470</v>
      </c>
      <c r="U784" s="79" t="s">
        <v>41</v>
      </c>
      <c r="V784" s="79" t="s">
        <v>270</v>
      </c>
      <c r="W784" s="286"/>
    </row>
    <row r="785" spans="1:84" s="232" customFormat="1" ht="37.5">
      <c r="D785" s="138">
        <v>151</v>
      </c>
      <c r="E785" s="191"/>
      <c r="F785" s="192"/>
      <c r="G785" s="192"/>
      <c r="H785" s="192"/>
      <c r="I785" s="192"/>
      <c r="J785" s="192"/>
      <c r="K785" s="194"/>
      <c r="L785" s="194"/>
      <c r="M785" s="192" t="s">
        <v>57</v>
      </c>
      <c r="N785" s="194">
        <f>Q785*K781</f>
        <v>165729.402</v>
      </c>
      <c r="O785" s="194">
        <f>R785*K781</f>
        <v>54572.94</v>
      </c>
      <c r="P785" s="194">
        <f t="shared" si="61"/>
        <v>220302.342</v>
      </c>
      <c r="Q785" s="194">
        <v>34.619999999999997</v>
      </c>
      <c r="R785" s="194">
        <v>11.4</v>
      </c>
      <c r="S785" s="192" t="s">
        <v>220</v>
      </c>
      <c r="T785" s="192" t="s">
        <v>470</v>
      </c>
      <c r="U785" s="79" t="s">
        <v>41</v>
      </c>
      <c r="V785" s="79" t="s">
        <v>270</v>
      </c>
      <c r="W785" s="286"/>
    </row>
    <row r="786" spans="1:84" s="287" customFormat="1" ht="56.25">
      <c r="A786" s="287" t="s">
        <v>472</v>
      </c>
      <c r="C786" s="288" t="s">
        <v>474</v>
      </c>
      <c r="D786" s="138">
        <v>152</v>
      </c>
      <c r="E786" s="182">
        <v>111</v>
      </c>
      <c r="F786" s="145" t="s">
        <v>601</v>
      </c>
      <c r="G786" s="142">
        <v>1994</v>
      </c>
      <c r="H786" s="142" t="s">
        <v>37</v>
      </c>
      <c r="I786" s="142" t="s">
        <v>87</v>
      </c>
      <c r="J786" s="142">
        <v>9</v>
      </c>
      <c r="K786" s="146">
        <v>10273.200000000001</v>
      </c>
      <c r="L786" s="146">
        <v>7554.4</v>
      </c>
      <c r="M786" s="280" t="s">
        <v>469</v>
      </c>
      <c r="N786" s="146">
        <f>Q786*K786</f>
        <v>8251126.0439999998</v>
      </c>
      <c r="O786" s="146">
        <f>K786*R786</f>
        <v>176596.30800000002</v>
      </c>
      <c r="P786" s="146">
        <f t="shared" si="61"/>
        <v>8427722.352</v>
      </c>
      <c r="Q786" s="146">
        <v>803.17</v>
      </c>
      <c r="R786" s="146">
        <v>17.190000000000001</v>
      </c>
      <c r="S786" s="280" t="s">
        <v>470</v>
      </c>
      <c r="T786" s="280" t="s">
        <v>471</v>
      </c>
      <c r="U786" s="154" t="s">
        <v>41</v>
      </c>
      <c r="V786" s="154" t="s">
        <v>270</v>
      </c>
      <c r="W786" s="289"/>
      <c r="X786" s="289"/>
      <c r="Y786" s="289"/>
      <c r="Z786" s="289"/>
      <c r="AA786" s="289"/>
      <c r="AB786" s="289"/>
      <c r="AC786" s="289"/>
      <c r="AD786" s="289"/>
      <c r="AE786" s="289"/>
      <c r="AF786" s="289"/>
      <c r="AG786" s="289"/>
      <c r="AH786" s="289"/>
      <c r="AI786" s="289"/>
      <c r="AJ786" s="289"/>
      <c r="AK786" s="289"/>
      <c r="AL786" s="289"/>
      <c r="AM786" s="289"/>
      <c r="AN786" s="289"/>
      <c r="AO786" s="289"/>
      <c r="AP786" s="289"/>
      <c r="AQ786" s="289"/>
      <c r="AR786" s="289"/>
      <c r="AS786" s="289"/>
      <c r="AT786" s="289"/>
      <c r="AU786" s="289"/>
      <c r="AV786" s="289"/>
      <c r="AW786" s="289"/>
      <c r="AX786" s="289"/>
      <c r="AY786" s="289"/>
      <c r="AZ786" s="289"/>
      <c r="BA786" s="289"/>
      <c r="BB786" s="289"/>
      <c r="BC786" s="289"/>
      <c r="BD786" s="289"/>
      <c r="BE786" s="289"/>
      <c r="BF786" s="289"/>
      <c r="BG786" s="289"/>
      <c r="BH786" s="289"/>
      <c r="BI786" s="289"/>
      <c r="BJ786" s="289"/>
      <c r="BK786" s="289"/>
      <c r="BL786" s="289"/>
      <c r="BM786" s="289"/>
      <c r="BN786" s="289"/>
      <c r="BO786" s="289"/>
      <c r="BP786" s="289"/>
      <c r="BQ786" s="289"/>
      <c r="BR786" s="289"/>
      <c r="BS786" s="289"/>
      <c r="BT786" s="289"/>
      <c r="BU786" s="289"/>
      <c r="BV786" s="289"/>
      <c r="BW786" s="289"/>
      <c r="BX786" s="289"/>
      <c r="BY786" s="289"/>
      <c r="BZ786" s="289"/>
      <c r="CA786" s="289"/>
      <c r="CB786" s="289"/>
      <c r="CC786" s="289"/>
      <c r="CD786" s="289"/>
      <c r="CE786" s="289"/>
      <c r="CF786" s="290"/>
    </row>
    <row r="787" spans="1:84" s="291" customFormat="1" ht="57.75" customHeight="1">
      <c r="C787" s="292"/>
      <c r="D787" s="138">
        <v>153</v>
      </c>
      <c r="E787" s="191">
        <v>112</v>
      </c>
      <c r="F787" s="192" t="s">
        <v>602</v>
      </c>
      <c r="G787" s="192">
        <v>1973</v>
      </c>
      <c r="H787" s="192" t="s">
        <v>37</v>
      </c>
      <c r="I787" s="191" t="s">
        <v>38</v>
      </c>
      <c r="J787" s="191">
        <v>5</v>
      </c>
      <c r="K787" s="194">
        <v>6102.1</v>
      </c>
      <c r="L787" s="194">
        <v>3885.9</v>
      </c>
      <c r="M787" s="192" t="s">
        <v>234</v>
      </c>
      <c r="N787" s="194">
        <f>Q787*K787</f>
        <v>6603692.620000001</v>
      </c>
      <c r="O787" s="194">
        <f>R787*K787</f>
        <v>141324.636</v>
      </c>
      <c r="P787" s="194">
        <f t="shared" si="61"/>
        <v>6745017.256000001</v>
      </c>
      <c r="Q787" s="194">
        <v>1082.2</v>
      </c>
      <c r="R787" s="194">
        <v>23.16</v>
      </c>
      <c r="S787" s="192" t="s">
        <v>220</v>
      </c>
      <c r="T787" s="192" t="s">
        <v>470</v>
      </c>
      <c r="U787" s="79" t="s">
        <v>41</v>
      </c>
      <c r="V787" s="79" t="s">
        <v>270</v>
      </c>
    </row>
    <row r="788" spans="1:84" s="291" customFormat="1" ht="37.5">
      <c r="C788" s="292"/>
      <c r="D788" s="138">
        <v>154</v>
      </c>
      <c r="E788" s="191"/>
      <c r="F788" s="192"/>
      <c r="G788" s="192"/>
      <c r="H788" s="192"/>
      <c r="I788" s="192"/>
      <c r="J788" s="192"/>
      <c r="K788" s="194"/>
      <c r="L788" s="194"/>
      <c r="M788" s="192" t="s">
        <v>46</v>
      </c>
      <c r="N788" s="194">
        <f>Q788*K787</f>
        <v>976336</v>
      </c>
      <c r="O788" s="194">
        <f>K787*R788</f>
        <v>94948.676000000007</v>
      </c>
      <c r="P788" s="194">
        <f t="shared" si="61"/>
        <v>1071284.676</v>
      </c>
      <c r="Q788" s="194">
        <v>160</v>
      </c>
      <c r="R788" s="194">
        <v>15.56</v>
      </c>
      <c r="S788" s="192" t="s">
        <v>220</v>
      </c>
      <c r="T788" s="192" t="s">
        <v>470</v>
      </c>
      <c r="U788" s="79" t="s">
        <v>41</v>
      </c>
      <c r="V788" s="79" t="s">
        <v>270</v>
      </c>
    </row>
    <row r="789" spans="1:84" s="291" customFormat="1" ht="37.5">
      <c r="C789" s="292"/>
      <c r="D789" s="138">
        <v>155</v>
      </c>
      <c r="E789" s="191"/>
      <c r="F789" s="192"/>
      <c r="G789" s="192"/>
      <c r="H789" s="192"/>
      <c r="I789" s="192"/>
      <c r="J789" s="192"/>
      <c r="K789" s="194"/>
      <c r="L789" s="194"/>
      <c r="M789" s="195" t="s">
        <v>49</v>
      </c>
      <c r="N789" s="194">
        <f>Q789*K787</f>
        <v>2599494.6</v>
      </c>
      <c r="O789" s="194">
        <f>R789*K787</f>
        <v>101172.818</v>
      </c>
      <c r="P789" s="194">
        <f t="shared" si="61"/>
        <v>2700667.4180000001</v>
      </c>
      <c r="Q789" s="194">
        <v>426</v>
      </c>
      <c r="R789" s="194">
        <v>16.579999999999998</v>
      </c>
      <c r="S789" s="192" t="s">
        <v>220</v>
      </c>
      <c r="T789" s="192" t="s">
        <v>470</v>
      </c>
      <c r="U789" s="79" t="s">
        <v>41</v>
      </c>
      <c r="V789" s="79" t="s">
        <v>270</v>
      </c>
    </row>
    <row r="790" spans="1:84" s="291" customFormat="1" ht="56.25">
      <c r="C790" s="292"/>
      <c r="D790" s="138">
        <v>156</v>
      </c>
      <c r="E790" s="191"/>
      <c r="F790" s="192"/>
      <c r="G790" s="192"/>
      <c r="H790" s="192"/>
      <c r="I790" s="192"/>
      <c r="J790" s="192"/>
      <c r="K790" s="194"/>
      <c r="L790" s="194"/>
      <c r="M790" s="192" t="s">
        <v>88</v>
      </c>
      <c r="N790" s="194">
        <f>Q790*K787</f>
        <v>876688.70699999994</v>
      </c>
      <c r="O790" s="194">
        <f>R790*K787</f>
        <v>90311.080000000016</v>
      </c>
      <c r="P790" s="194">
        <f t="shared" si="61"/>
        <v>966999.78700000001</v>
      </c>
      <c r="Q790" s="194">
        <v>143.66999999999999</v>
      </c>
      <c r="R790" s="194">
        <v>14.8</v>
      </c>
      <c r="S790" s="192" t="s">
        <v>220</v>
      </c>
      <c r="T790" s="192" t="s">
        <v>470</v>
      </c>
      <c r="U790" s="79" t="s">
        <v>41</v>
      </c>
      <c r="V790" s="79" t="s">
        <v>270</v>
      </c>
    </row>
    <row r="791" spans="1:84" s="291" customFormat="1" ht="56.25">
      <c r="C791" s="292"/>
      <c r="D791" s="138">
        <v>157</v>
      </c>
      <c r="E791" s="191"/>
      <c r="F791" s="192"/>
      <c r="G791" s="192"/>
      <c r="H791" s="192"/>
      <c r="I791" s="192"/>
      <c r="J791" s="192"/>
      <c r="K791" s="194"/>
      <c r="L791" s="194"/>
      <c r="M791" s="192" t="s">
        <v>39</v>
      </c>
      <c r="N791" s="194">
        <f>Q791*K787</f>
        <v>348490.93100000004</v>
      </c>
      <c r="O791" s="194">
        <f>R791*K787</f>
        <v>79022.195000000007</v>
      </c>
      <c r="P791" s="194">
        <f t="shared" si="61"/>
        <v>427513.12600000005</v>
      </c>
      <c r="Q791" s="194">
        <v>57.11</v>
      </c>
      <c r="R791" s="194">
        <v>12.95</v>
      </c>
      <c r="S791" s="192" t="s">
        <v>220</v>
      </c>
      <c r="T791" s="192" t="s">
        <v>470</v>
      </c>
      <c r="U791" s="79" t="s">
        <v>41</v>
      </c>
      <c r="V791" s="79" t="s">
        <v>270</v>
      </c>
    </row>
    <row r="792" spans="1:84" s="291" customFormat="1" ht="37.5">
      <c r="C792" s="292"/>
      <c r="D792" s="138">
        <v>158</v>
      </c>
      <c r="E792" s="191"/>
      <c r="F792" s="192"/>
      <c r="G792" s="192"/>
      <c r="H792" s="192"/>
      <c r="I792" s="192"/>
      <c r="J792" s="192"/>
      <c r="K792" s="194"/>
      <c r="L792" s="194"/>
      <c r="M792" s="192" t="s">
        <v>57</v>
      </c>
      <c r="N792" s="194">
        <f>Q792*K787</f>
        <v>216807.61300000001</v>
      </c>
      <c r="O792" s="194">
        <f>R792*K787</f>
        <v>69624.96100000001</v>
      </c>
      <c r="P792" s="194">
        <f t="shared" si="61"/>
        <v>286432.57400000002</v>
      </c>
      <c r="Q792" s="194">
        <v>35.53</v>
      </c>
      <c r="R792" s="194">
        <v>11.41</v>
      </c>
      <c r="S792" s="192" t="s">
        <v>220</v>
      </c>
      <c r="T792" s="192" t="s">
        <v>470</v>
      </c>
      <c r="U792" s="79" t="s">
        <v>41</v>
      </c>
      <c r="V792" s="79" t="s">
        <v>270</v>
      </c>
    </row>
    <row r="793" spans="1:84" s="205" customFormat="1" ht="38.25" customHeight="1">
      <c r="B793" s="205" t="s">
        <v>487</v>
      </c>
      <c r="C793" s="205" t="s">
        <v>306</v>
      </c>
      <c r="D793" s="138">
        <v>159</v>
      </c>
      <c r="E793" s="208">
        <v>113</v>
      </c>
      <c r="F793" s="171" t="s">
        <v>603</v>
      </c>
      <c r="G793" s="208">
        <v>1961</v>
      </c>
      <c r="H793" s="208" t="s">
        <v>37</v>
      </c>
      <c r="I793" s="208" t="s">
        <v>38</v>
      </c>
      <c r="J793" s="208">
        <v>4</v>
      </c>
      <c r="K793" s="131">
        <v>3446.6</v>
      </c>
      <c r="L793" s="131">
        <v>2492.81</v>
      </c>
      <c r="M793" s="293" t="s">
        <v>234</v>
      </c>
      <c r="N793" s="131">
        <f>Q793*K793</f>
        <v>3729910.52</v>
      </c>
      <c r="O793" s="131">
        <f t="shared" ref="O793:O805" si="62">K793*R793</f>
        <v>79823.255999999994</v>
      </c>
      <c r="P793" s="131">
        <f t="shared" si="61"/>
        <v>3809733.7760000001</v>
      </c>
      <c r="Q793" s="21">
        <v>1082.2</v>
      </c>
      <c r="R793" s="32">
        <v>23.16</v>
      </c>
      <c r="S793" s="129" t="s">
        <v>220</v>
      </c>
      <c r="T793" s="129" t="s">
        <v>470</v>
      </c>
      <c r="U793" s="14" t="s">
        <v>41</v>
      </c>
      <c r="V793" s="14" t="s">
        <v>270</v>
      </c>
      <c r="W793" s="294"/>
      <c r="X793" s="211"/>
      <c r="Y793" s="211"/>
      <c r="Z793" s="211"/>
      <c r="AA793" s="211"/>
      <c r="AB793" s="211"/>
      <c r="AC793" s="211"/>
      <c r="AD793" s="211"/>
      <c r="AE793" s="211"/>
      <c r="AF793" s="211"/>
      <c r="AG793" s="211"/>
      <c r="AH793" s="211"/>
      <c r="AI793" s="211"/>
      <c r="AJ793" s="211"/>
      <c r="AK793" s="211"/>
      <c r="AL793" s="211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  <c r="BH793" s="211"/>
      <c r="BI793" s="211"/>
      <c r="BJ793" s="211"/>
      <c r="BK793" s="211"/>
      <c r="BL793" s="211"/>
      <c r="BM793" s="211"/>
      <c r="BN793" s="211"/>
      <c r="BO793" s="211"/>
      <c r="BP793" s="211"/>
      <c r="BQ793" s="211"/>
      <c r="BR793" s="211"/>
      <c r="BS793" s="211"/>
      <c r="BT793" s="211"/>
      <c r="BU793" s="211"/>
      <c r="BV793" s="211"/>
      <c r="BW793" s="211"/>
      <c r="BX793" s="211"/>
      <c r="BY793" s="211"/>
      <c r="BZ793" s="211"/>
      <c r="CA793" s="211"/>
      <c r="CB793" s="211"/>
      <c r="CC793" s="211"/>
      <c r="CD793" s="211"/>
      <c r="CE793" s="211"/>
      <c r="CF793" s="295"/>
    </row>
    <row r="794" spans="1:84" s="213" customFormat="1" ht="30" customHeight="1">
      <c r="B794" s="213" t="s">
        <v>487</v>
      </c>
      <c r="C794" s="213" t="s">
        <v>306</v>
      </c>
      <c r="D794" s="138">
        <v>160</v>
      </c>
      <c r="E794" s="129">
        <v>114</v>
      </c>
      <c r="F794" s="152" t="s">
        <v>604</v>
      </c>
      <c r="G794" s="129">
        <v>1961</v>
      </c>
      <c r="H794" s="208" t="s">
        <v>37</v>
      </c>
      <c r="I794" s="129" t="s">
        <v>38</v>
      </c>
      <c r="J794" s="129">
        <v>5</v>
      </c>
      <c r="K794" s="131">
        <v>3547.2</v>
      </c>
      <c r="L794" s="131">
        <v>1982.9</v>
      </c>
      <c r="M794" s="152" t="s">
        <v>234</v>
      </c>
      <c r="N794" s="131">
        <f>Q794*K794</f>
        <v>3838779.84</v>
      </c>
      <c r="O794" s="131">
        <f t="shared" si="62"/>
        <v>82153.152000000002</v>
      </c>
      <c r="P794" s="131">
        <f t="shared" si="61"/>
        <v>3920932.9919999996</v>
      </c>
      <c r="Q794" s="21">
        <v>1082.2</v>
      </c>
      <c r="R794" s="32">
        <v>23.16</v>
      </c>
      <c r="S794" s="129" t="s">
        <v>220</v>
      </c>
      <c r="T794" s="129" t="s">
        <v>470</v>
      </c>
      <c r="U794" s="14" t="s">
        <v>41</v>
      </c>
      <c r="V794" s="14" t="s">
        <v>270</v>
      </c>
      <c r="W794" s="210"/>
      <c r="X794" s="211"/>
      <c r="Y794" s="211"/>
      <c r="Z794" s="211"/>
      <c r="AA794" s="211"/>
      <c r="AB794" s="211"/>
      <c r="AC794" s="211"/>
      <c r="AD794" s="211"/>
      <c r="AE794" s="211"/>
      <c r="AF794" s="211"/>
      <c r="AG794" s="211"/>
      <c r="AH794" s="211"/>
      <c r="AI794" s="211"/>
      <c r="AJ794" s="211"/>
      <c r="AK794" s="211"/>
      <c r="AL794" s="211"/>
      <c r="AM794" s="211"/>
      <c r="AN794" s="211"/>
      <c r="AO794" s="211"/>
      <c r="AP794" s="211"/>
      <c r="AQ794" s="211"/>
      <c r="AR794" s="211"/>
      <c r="AS794" s="211"/>
      <c r="AT794" s="211"/>
      <c r="AU794" s="211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  <c r="BH794" s="211"/>
      <c r="BI794" s="211"/>
      <c r="BJ794" s="211"/>
      <c r="BK794" s="211"/>
      <c r="BL794" s="211"/>
      <c r="BM794" s="211"/>
      <c r="BN794" s="211"/>
      <c r="BO794" s="211"/>
      <c r="BP794" s="211"/>
      <c r="BQ794" s="211"/>
      <c r="BR794" s="211"/>
      <c r="BS794" s="211"/>
      <c r="BT794" s="211"/>
      <c r="BU794" s="211"/>
      <c r="BV794" s="211"/>
      <c r="BW794" s="211"/>
      <c r="BX794" s="211"/>
      <c r="BY794" s="211"/>
      <c r="BZ794" s="211"/>
      <c r="CA794" s="211"/>
      <c r="CB794" s="211"/>
      <c r="CC794" s="211"/>
      <c r="CD794" s="211"/>
      <c r="CE794" s="211"/>
      <c r="CF794" s="212"/>
    </row>
    <row r="795" spans="1:84" s="213" customFormat="1" ht="45.75" customHeight="1">
      <c r="B795" s="213" t="s">
        <v>487</v>
      </c>
      <c r="C795" s="213" t="s">
        <v>306</v>
      </c>
      <c r="D795" s="138">
        <v>161</v>
      </c>
      <c r="E795" s="129">
        <v>115</v>
      </c>
      <c r="F795" s="152" t="s">
        <v>605</v>
      </c>
      <c r="G795" s="129">
        <v>1963</v>
      </c>
      <c r="H795" s="208" t="s">
        <v>37</v>
      </c>
      <c r="I795" s="129" t="s">
        <v>38</v>
      </c>
      <c r="J795" s="129">
        <v>4</v>
      </c>
      <c r="K795" s="131">
        <v>3401.8</v>
      </c>
      <c r="L795" s="131">
        <v>1990.8</v>
      </c>
      <c r="M795" s="152" t="s">
        <v>234</v>
      </c>
      <c r="N795" s="131">
        <f>Q795*K795</f>
        <v>3681427.9600000004</v>
      </c>
      <c r="O795" s="131">
        <f t="shared" si="62"/>
        <v>78785.688000000009</v>
      </c>
      <c r="P795" s="131">
        <f t="shared" si="61"/>
        <v>3760213.6480000005</v>
      </c>
      <c r="Q795" s="21">
        <v>1082.2</v>
      </c>
      <c r="R795" s="32">
        <v>23.16</v>
      </c>
      <c r="S795" s="129" t="s">
        <v>220</v>
      </c>
      <c r="T795" s="129" t="s">
        <v>470</v>
      </c>
      <c r="U795" s="14" t="s">
        <v>41</v>
      </c>
      <c r="V795" s="14" t="s">
        <v>270</v>
      </c>
      <c r="W795" s="210"/>
      <c r="X795" s="211"/>
      <c r="Y795" s="211"/>
      <c r="Z795" s="211"/>
      <c r="AA795" s="211"/>
      <c r="AB795" s="211"/>
      <c r="AC795" s="211"/>
      <c r="AD795" s="211"/>
      <c r="AE795" s="211"/>
      <c r="AF795" s="211"/>
      <c r="AG795" s="211"/>
      <c r="AH795" s="211"/>
      <c r="AI795" s="211"/>
      <c r="AJ795" s="211"/>
      <c r="AK795" s="211"/>
      <c r="AL795" s="211"/>
      <c r="AM795" s="211"/>
      <c r="AN795" s="211"/>
      <c r="AO795" s="211"/>
      <c r="AP795" s="211"/>
      <c r="AQ795" s="211"/>
      <c r="AR795" s="211"/>
      <c r="AS795" s="211"/>
      <c r="AT795" s="211"/>
      <c r="AU795" s="211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  <c r="BH795" s="211"/>
      <c r="BI795" s="211"/>
      <c r="BJ795" s="211"/>
      <c r="BK795" s="211"/>
      <c r="BL795" s="211"/>
      <c r="BM795" s="211"/>
      <c r="BN795" s="211"/>
      <c r="BO795" s="211"/>
      <c r="BP795" s="211"/>
      <c r="BQ795" s="211"/>
      <c r="BR795" s="211"/>
      <c r="BS795" s="211"/>
      <c r="BT795" s="211"/>
      <c r="BU795" s="211"/>
      <c r="BV795" s="211"/>
      <c r="BW795" s="211"/>
      <c r="BX795" s="211"/>
      <c r="BY795" s="211"/>
      <c r="BZ795" s="211"/>
      <c r="CA795" s="211"/>
      <c r="CB795" s="211"/>
      <c r="CC795" s="211"/>
      <c r="CD795" s="211"/>
      <c r="CE795" s="211"/>
      <c r="CF795" s="212"/>
    </row>
    <row r="796" spans="1:84" s="213" customFormat="1" ht="43.5" customHeight="1">
      <c r="B796" s="213" t="s">
        <v>487</v>
      </c>
      <c r="C796" s="213" t="s">
        <v>306</v>
      </c>
      <c r="D796" s="138">
        <v>162</v>
      </c>
      <c r="E796" s="16">
        <v>116</v>
      </c>
      <c r="F796" s="152" t="s">
        <v>606</v>
      </c>
      <c r="G796" s="129">
        <v>1963</v>
      </c>
      <c r="H796" s="208" t="s">
        <v>37</v>
      </c>
      <c r="I796" s="129" t="s">
        <v>38</v>
      </c>
      <c r="J796" s="129">
        <v>5</v>
      </c>
      <c r="K796" s="131">
        <v>3331</v>
      </c>
      <c r="L796" s="131">
        <v>2492.81</v>
      </c>
      <c r="M796" s="152" t="s">
        <v>234</v>
      </c>
      <c r="N796" s="131">
        <f>Q796*K796</f>
        <v>3604808.2</v>
      </c>
      <c r="O796" s="131">
        <f t="shared" si="62"/>
        <v>77145.960000000006</v>
      </c>
      <c r="P796" s="131">
        <f t="shared" si="61"/>
        <v>3681954.16</v>
      </c>
      <c r="Q796" s="21">
        <v>1082.2</v>
      </c>
      <c r="R796" s="32">
        <v>23.16</v>
      </c>
      <c r="S796" s="129" t="s">
        <v>220</v>
      </c>
      <c r="T796" s="129" t="s">
        <v>470</v>
      </c>
      <c r="U796" s="14" t="s">
        <v>41</v>
      </c>
      <c r="V796" s="14" t="s">
        <v>270</v>
      </c>
      <c r="W796" s="210"/>
      <c r="X796" s="211"/>
      <c r="Y796" s="211"/>
      <c r="Z796" s="211"/>
      <c r="AA796" s="211"/>
      <c r="AB796" s="211"/>
      <c r="AC796" s="211"/>
      <c r="AD796" s="211"/>
      <c r="AE796" s="211"/>
      <c r="AF796" s="211"/>
      <c r="AG796" s="211"/>
      <c r="AH796" s="211"/>
      <c r="AI796" s="211"/>
      <c r="AJ796" s="211"/>
      <c r="AK796" s="211"/>
      <c r="AL796" s="211"/>
      <c r="AM796" s="211"/>
      <c r="AN796" s="211"/>
      <c r="AO796" s="211"/>
      <c r="AP796" s="211"/>
      <c r="AQ796" s="211"/>
      <c r="AR796" s="211"/>
      <c r="AS796" s="211"/>
      <c r="AT796" s="211"/>
      <c r="AU796" s="211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  <c r="BH796" s="211"/>
      <c r="BI796" s="211"/>
      <c r="BJ796" s="211"/>
      <c r="BK796" s="211"/>
      <c r="BL796" s="211"/>
      <c r="BM796" s="211"/>
      <c r="BN796" s="211"/>
      <c r="BO796" s="211"/>
      <c r="BP796" s="211"/>
      <c r="BQ796" s="211"/>
      <c r="BR796" s="211"/>
      <c r="BS796" s="211"/>
      <c r="BT796" s="211"/>
      <c r="BU796" s="211"/>
      <c r="BV796" s="211"/>
      <c r="BW796" s="211"/>
      <c r="BX796" s="211"/>
      <c r="BY796" s="211"/>
      <c r="BZ796" s="211"/>
      <c r="CA796" s="211"/>
      <c r="CB796" s="211"/>
      <c r="CC796" s="211"/>
      <c r="CD796" s="211"/>
      <c r="CE796" s="211"/>
      <c r="CF796" s="212"/>
    </row>
    <row r="797" spans="1:84" s="7" customFormat="1" ht="37.5">
      <c r="B797" s="21" t="s">
        <v>607</v>
      </c>
      <c r="C797" s="7" t="s">
        <v>329</v>
      </c>
      <c r="D797" s="138">
        <v>163</v>
      </c>
      <c r="E797" s="129">
        <v>117</v>
      </c>
      <c r="F797" s="130" t="s">
        <v>608</v>
      </c>
      <c r="G797" s="129">
        <v>1961</v>
      </c>
      <c r="H797" s="208" t="s">
        <v>37</v>
      </c>
      <c r="I797" s="16" t="s">
        <v>67</v>
      </c>
      <c r="J797" s="129" t="s">
        <v>587</v>
      </c>
      <c r="K797" s="131">
        <f>L797*1.8</f>
        <v>560.34</v>
      </c>
      <c r="L797" s="131">
        <v>311.3</v>
      </c>
      <c r="M797" s="130" t="s">
        <v>46</v>
      </c>
      <c r="N797" s="341">
        <f>Q797*K797</f>
        <v>135596.67660000001</v>
      </c>
      <c r="O797" s="341">
        <f t="shared" si="62"/>
        <v>12299.463</v>
      </c>
      <c r="P797" s="342">
        <f t="shared" si="61"/>
        <v>147896.13959999999</v>
      </c>
      <c r="Q797" s="341">
        <v>241.99</v>
      </c>
      <c r="R797" s="341">
        <v>21.95</v>
      </c>
      <c r="S797" s="129"/>
      <c r="T797" s="151"/>
      <c r="U797" s="14" t="s">
        <v>41</v>
      </c>
      <c r="V797" s="14" t="s">
        <v>270</v>
      </c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84" s="7" customFormat="1" ht="38.25" customHeight="1">
      <c r="C798" s="21" t="s">
        <v>289</v>
      </c>
      <c r="D798" s="138">
        <v>164</v>
      </c>
      <c r="E798" s="129">
        <v>118</v>
      </c>
      <c r="F798" s="130" t="s">
        <v>609</v>
      </c>
      <c r="G798" s="129">
        <v>1963</v>
      </c>
      <c r="H798" s="208" t="s">
        <v>37</v>
      </c>
      <c r="I798" s="129" t="s">
        <v>610</v>
      </c>
      <c r="J798" s="129">
        <v>2</v>
      </c>
      <c r="K798" s="131">
        <f>L798*1.8</f>
        <v>1091.52</v>
      </c>
      <c r="L798" s="131">
        <v>606.4</v>
      </c>
      <c r="M798" s="130" t="s">
        <v>46</v>
      </c>
      <c r="N798" s="341">
        <f>K798*Q798</f>
        <v>275346.83519999997</v>
      </c>
      <c r="O798" s="341">
        <f t="shared" si="62"/>
        <v>19156.175999999999</v>
      </c>
      <c r="P798" s="342">
        <f t="shared" si="61"/>
        <v>294503.01119999995</v>
      </c>
      <c r="Q798" s="341">
        <v>252.26</v>
      </c>
      <c r="R798" s="341">
        <v>17.55</v>
      </c>
      <c r="S798" s="129"/>
      <c r="T798" s="151"/>
      <c r="U798" s="14" t="s">
        <v>41</v>
      </c>
      <c r="V798" s="14" t="s">
        <v>270</v>
      </c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84" s="7" customFormat="1" ht="42.75" customHeight="1">
      <c r="B799" s="21" t="s">
        <v>611</v>
      </c>
      <c r="C799" s="7" t="s">
        <v>329</v>
      </c>
      <c r="D799" s="138">
        <v>165</v>
      </c>
      <c r="E799" s="129">
        <v>119</v>
      </c>
      <c r="F799" s="130" t="s">
        <v>612</v>
      </c>
      <c r="G799" s="129" t="s">
        <v>591</v>
      </c>
      <c r="H799" s="208" t="s">
        <v>37</v>
      </c>
      <c r="I799" s="16" t="s">
        <v>491</v>
      </c>
      <c r="J799" s="129" t="s">
        <v>587</v>
      </c>
      <c r="K799" s="131">
        <f>L799*1.8</f>
        <v>1123.74</v>
      </c>
      <c r="L799" s="131" t="s">
        <v>613</v>
      </c>
      <c r="M799" s="130" t="s">
        <v>46</v>
      </c>
      <c r="N799" s="21">
        <f>Q799*K799</f>
        <v>192159.54</v>
      </c>
      <c r="O799" s="21">
        <f t="shared" si="62"/>
        <v>17777.566800000001</v>
      </c>
      <c r="P799" s="32">
        <f t="shared" si="61"/>
        <v>209937.10680000001</v>
      </c>
      <c r="Q799" s="21">
        <v>171</v>
      </c>
      <c r="R799" s="21">
        <v>15.82</v>
      </c>
      <c r="S799" s="129"/>
      <c r="T799" s="151"/>
      <c r="U799" s="14" t="s">
        <v>41</v>
      </c>
      <c r="V799" s="14" t="s">
        <v>270</v>
      </c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84" s="7" customFormat="1" ht="39.75" customHeight="1">
      <c r="C800" s="21" t="s">
        <v>323</v>
      </c>
      <c r="D800" s="138">
        <v>166</v>
      </c>
      <c r="E800" s="16">
        <v>120</v>
      </c>
      <c r="F800" s="130" t="s">
        <v>614</v>
      </c>
      <c r="G800" s="129">
        <v>1954</v>
      </c>
      <c r="H800" s="208" t="s">
        <v>37</v>
      </c>
      <c r="I800" s="129" t="s">
        <v>67</v>
      </c>
      <c r="J800" s="129">
        <v>2</v>
      </c>
      <c r="K800" s="131">
        <f>L800*1.8</f>
        <v>542.34</v>
      </c>
      <c r="L800" s="131">
        <v>301.3</v>
      </c>
      <c r="M800" s="130" t="s">
        <v>46</v>
      </c>
      <c r="N800" s="341">
        <f>K800*Q800</f>
        <v>131175.7758</v>
      </c>
      <c r="O800" s="341">
        <f t="shared" si="62"/>
        <v>16004.453400000002</v>
      </c>
      <c r="P800" s="342">
        <f t="shared" si="61"/>
        <v>147180.2292</v>
      </c>
      <c r="Q800" s="341">
        <v>241.87</v>
      </c>
      <c r="R800" s="341">
        <v>29.51</v>
      </c>
      <c r="S800" s="129"/>
      <c r="T800" s="151"/>
      <c r="U800" s="14" t="s">
        <v>41</v>
      </c>
      <c r="V800" s="14" t="s">
        <v>270</v>
      </c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84" s="7" customFormat="1" ht="37.5">
      <c r="C801" s="21" t="s">
        <v>323</v>
      </c>
      <c r="D801" s="138">
        <v>167</v>
      </c>
      <c r="E801" s="129">
        <v>121</v>
      </c>
      <c r="F801" s="130" t="s">
        <v>615</v>
      </c>
      <c r="G801" s="129">
        <v>1935</v>
      </c>
      <c r="H801" s="208" t="s">
        <v>37</v>
      </c>
      <c r="I801" s="129" t="s">
        <v>67</v>
      </c>
      <c r="J801" s="129">
        <v>2</v>
      </c>
      <c r="K801" s="131">
        <f>L801*1.8</f>
        <v>1571.22</v>
      </c>
      <c r="L801" s="131">
        <v>872.9</v>
      </c>
      <c r="M801" s="130" t="s">
        <v>46</v>
      </c>
      <c r="N801" s="341">
        <f>K801*Q801</f>
        <v>380030.98139999999</v>
      </c>
      <c r="O801" s="341">
        <f t="shared" si="62"/>
        <v>46366.7022</v>
      </c>
      <c r="P801" s="342">
        <f t="shared" si="61"/>
        <v>426397.68359999999</v>
      </c>
      <c r="Q801" s="341">
        <v>241.87</v>
      </c>
      <c r="R801" s="341">
        <v>29.51</v>
      </c>
      <c r="S801" s="129"/>
      <c r="T801" s="151"/>
      <c r="U801" s="14" t="s">
        <v>41</v>
      </c>
      <c r="V801" s="14" t="s">
        <v>270</v>
      </c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84" s="7" customFormat="1" ht="37.5">
      <c r="C802" s="21" t="s">
        <v>289</v>
      </c>
      <c r="D802" s="138">
        <v>168</v>
      </c>
      <c r="E802" s="129">
        <v>122</v>
      </c>
      <c r="F802" s="152" t="s">
        <v>616</v>
      </c>
      <c r="G802" s="129" t="s">
        <v>617</v>
      </c>
      <c r="H802" s="208" t="s">
        <v>37</v>
      </c>
      <c r="I802" s="16" t="s">
        <v>67</v>
      </c>
      <c r="J802" s="129" t="s">
        <v>587</v>
      </c>
      <c r="K802" s="131">
        <v>1489</v>
      </c>
      <c r="L802" s="131">
        <v>844.5</v>
      </c>
      <c r="M802" s="152" t="s">
        <v>46</v>
      </c>
      <c r="N802" s="21">
        <f>Q802*K802</f>
        <v>282910</v>
      </c>
      <c r="O802" s="21">
        <f t="shared" si="62"/>
        <v>23868.670000000002</v>
      </c>
      <c r="P802" s="32">
        <f t="shared" si="61"/>
        <v>306778.67</v>
      </c>
      <c r="Q802" s="131">
        <v>190</v>
      </c>
      <c r="R802" s="131">
        <v>16.03</v>
      </c>
      <c r="S802" s="129"/>
      <c r="T802" s="151"/>
      <c r="U802" s="14" t="s">
        <v>41</v>
      </c>
      <c r="V802" s="14" t="s">
        <v>270</v>
      </c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84" s="252" customFormat="1" ht="37.5">
      <c r="A803" s="252" t="s">
        <v>472</v>
      </c>
      <c r="C803" s="157" t="s">
        <v>306</v>
      </c>
      <c r="D803" s="138">
        <v>169</v>
      </c>
      <c r="E803" s="142">
        <v>123</v>
      </c>
      <c r="F803" s="296" t="s">
        <v>618</v>
      </c>
      <c r="G803" s="154">
        <v>1980</v>
      </c>
      <c r="H803" s="214" t="s">
        <v>37</v>
      </c>
      <c r="I803" s="154" t="s">
        <v>87</v>
      </c>
      <c r="J803" s="154">
        <v>5</v>
      </c>
      <c r="K803" s="157">
        <v>6747.6</v>
      </c>
      <c r="L803" s="157">
        <v>3892.4</v>
      </c>
      <c r="M803" s="280" t="s">
        <v>46</v>
      </c>
      <c r="N803" s="157">
        <f>Q803*K803</f>
        <v>1037241.072</v>
      </c>
      <c r="O803" s="157">
        <f t="shared" si="62"/>
        <v>104655.276</v>
      </c>
      <c r="P803" s="159">
        <f t="shared" si="61"/>
        <v>1141896.348</v>
      </c>
      <c r="Q803" s="146">
        <v>153.72</v>
      </c>
      <c r="R803" s="146">
        <v>15.51</v>
      </c>
      <c r="S803" s="142"/>
      <c r="T803" s="180"/>
      <c r="U803" s="147" t="s">
        <v>41</v>
      </c>
      <c r="V803" s="147" t="s">
        <v>270</v>
      </c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  <c r="AK803" s="162"/>
      <c r="AL803" s="162"/>
      <c r="AM803" s="162"/>
      <c r="AN803" s="162"/>
      <c r="AO803" s="162"/>
      <c r="AP803" s="162"/>
      <c r="AQ803" s="162"/>
      <c r="AR803" s="162"/>
    </row>
    <row r="804" spans="1:84" s="7" customFormat="1" ht="37.5">
      <c r="C804" s="21" t="s">
        <v>323</v>
      </c>
      <c r="D804" s="138">
        <v>170</v>
      </c>
      <c r="E804" s="16">
        <v>124</v>
      </c>
      <c r="F804" s="130" t="s">
        <v>619</v>
      </c>
      <c r="G804" s="129">
        <v>1928</v>
      </c>
      <c r="H804" s="208" t="s">
        <v>37</v>
      </c>
      <c r="I804" s="129" t="s">
        <v>67</v>
      </c>
      <c r="J804" s="129">
        <v>2</v>
      </c>
      <c r="K804" s="131">
        <v>832.1</v>
      </c>
      <c r="L804" s="131">
        <v>472.9</v>
      </c>
      <c r="M804" s="130" t="s">
        <v>46</v>
      </c>
      <c r="N804" s="341">
        <f>K804*Q804</f>
        <v>201260.027</v>
      </c>
      <c r="O804" s="341">
        <f t="shared" si="62"/>
        <v>24555.271000000001</v>
      </c>
      <c r="P804" s="342">
        <f t="shared" si="61"/>
        <v>225815.29800000001</v>
      </c>
      <c r="Q804" s="341">
        <v>241.87</v>
      </c>
      <c r="R804" s="341">
        <v>29.51</v>
      </c>
      <c r="S804" s="129"/>
      <c r="T804" s="151"/>
      <c r="U804" s="14" t="s">
        <v>41</v>
      </c>
      <c r="V804" s="14" t="s">
        <v>270</v>
      </c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84" s="266" customFormat="1" ht="37.5">
      <c r="C805" s="94" t="s">
        <v>323</v>
      </c>
      <c r="D805" s="138">
        <v>171</v>
      </c>
      <c r="E805" s="129">
        <v>125</v>
      </c>
      <c r="F805" s="130" t="s">
        <v>620</v>
      </c>
      <c r="G805" s="129">
        <v>1934</v>
      </c>
      <c r="H805" s="208" t="s">
        <v>37</v>
      </c>
      <c r="I805" s="129" t="s">
        <v>67</v>
      </c>
      <c r="J805" s="129">
        <v>2</v>
      </c>
      <c r="K805" s="131">
        <v>936.6</v>
      </c>
      <c r="L805" s="131">
        <v>499.37</v>
      </c>
      <c r="M805" s="152" t="s">
        <v>46</v>
      </c>
      <c r="N805" s="341">
        <f>Q805*K805</f>
        <v>226535.44200000001</v>
      </c>
      <c r="O805" s="341">
        <f t="shared" si="62"/>
        <v>27639.066000000003</v>
      </c>
      <c r="P805" s="341">
        <f t="shared" si="61"/>
        <v>254174.508</v>
      </c>
      <c r="Q805" s="341">
        <v>241.87</v>
      </c>
      <c r="R805" s="341">
        <v>29.51</v>
      </c>
      <c r="S805" s="152" t="s">
        <v>220</v>
      </c>
      <c r="T805" s="152" t="s">
        <v>470</v>
      </c>
      <c r="U805" s="14" t="s">
        <v>41</v>
      </c>
      <c r="V805" s="14" t="s">
        <v>270</v>
      </c>
    </row>
    <row r="806" spans="1:84" s="7" customFormat="1" ht="37.5">
      <c r="C806" s="21" t="s">
        <v>323</v>
      </c>
      <c r="D806" s="138">
        <v>172</v>
      </c>
      <c r="E806" s="129">
        <v>126</v>
      </c>
      <c r="F806" s="130" t="s">
        <v>241</v>
      </c>
      <c r="G806" s="129">
        <v>1927</v>
      </c>
      <c r="H806" s="208" t="s">
        <v>37</v>
      </c>
      <c r="I806" s="129" t="s">
        <v>67</v>
      </c>
      <c r="J806" s="129">
        <v>2</v>
      </c>
      <c r="K806" s="131">
        <v>891.8</v>
      </c>
      <c r="L806" s="131">
        <v>492.1</v>
      </c>
      <c r="M806" s="130" t="s">
        <v>46</v>
      </c>
      <c r="N806" s="341">
        <f>Q806*K806</f>
        <v>215699.666</v>
      </c>
      <c r="O806" s="341">
        <f>R806*K806</f>
        <v>26317.018</v>
      </c>
      <c r="P806" s="342">
        <f t="shared" si="61"/>
        <v>242016.68400000001</v>
      </c>
      <c r="Q806" s="341">
        <v>241.87</v>
      </c>
      <c r="R806" s="341">
        <v>29.51</v>
      </c>
      <c r="S806" s="129"/>
      <c r="T806" s="151"/>
      <c r="U806" s="14" t="s">
        <v>41</v>
      </c>
      <c r="V806" s="14" t="s">
        <v>270</v>
      </c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84" s="7" customFormat="1" ht="37.5">
      <c r="C807" s="21" t="s">
        <v>323</v>
      </c>
      <c r="D807" s="138">
        <v>173</v>
      </c>
      <c r="E807" s="129">
        <v>127</v>
      </c>
      <c r="F807" s="130" t="s">
        <v>621</v>
      </c>
      <c r="G807" s="129">
        <v>1936</v>
      </c>
      <c r="H807" s="208" t="s">
        <v>37</v>
      </c>
      <c r="I807" s="129" t="s">
        <v>67</v>
      </c>
      <c r="J807" s="129">
        <v>2</v>
      </c>
      <c r="K807" s="131">
        <v>790.3</v>
      </c>
      <c r="L807" s="131">
        <v>404.3</v>
      </c>
      <c r="M807" s="130" t="s">
        <v>46</v>
      </c>
      <c r="N807" s="341">
        <f>K807*Q807</f>
        <v>191149.861</v>
      </c>
      <c r="O807" s="341">
        <f>K807*R807</f>
        <v>23321.753000000001</v>
      </c>
      <c r="P807" s="342">
        <f t="shared" si="61"/>
        <v>214471.614</v>
      </c>
      <c r="Q807" s="341">
        <v>241.87</v>
      </c>
      <c r="R807" s="341">
        <v>29.51</v>
      </c>
      <c r="S807" s="129"/>
      <c r="T807" s="151"/>
      <c r="U807" s="14" t="s">
        <v>41</v>
      </c>
      <c r="V807" s="14" t="s">
        <v>270</v>
      </c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84" ht="37.5">
      <c r="C808" s="21" t="s">
        <v>323</v>
      </c>
      <c r="D808" s="138">
        <v>174</v>
      </c>
      <c r="E808" s="16">
        <v>128</v>
      </c>
      <c r="F808" s="130" t="s">
        <v>622</v>
      </c>
      <c r="G808" s="129">
        <v>1940</v>
      </c>
      <c r="H808" s="208" t="s">
        <v>37</v>
      </c>
      <c r="I808" s="129" t="s">
        <v>67</v>
      </c>
      <c r="J808" s="129">
        <v>2</v>
      </c>
      <c r="K808" s="131">
        <v>1107.5</v>
      </c>
      <c r="L808" s="131">
        <v>628.20000000000005</v>
      </c>
      <c r="M808" s="130" t="s">
        <v>46</v>
      </c>
      <c r="N808" s="341">
        <f>K808*Q808</f>
        <v>267871.02500000002</v>
      </c>
      <c r="O808" s="341">
        <f>K808*R808</f>
        <v>32682.325000000001</v>
      </c>
      <c r="P808" s="342">
        <f t="shared" si="61"/>
        <v>300553.35000000003</v>
      </c>
      <c r="Q808" s="341">
        <v>241.87</v>
      </c>
      <c r="R808" s="341">
        <v>29.51</v>
      </c>
      <c r="S808" s="129"/>
      <c r="T808" s="151"/>
      <c r="U808" s="14" t="s">
        <v>41</v>
      </c>
      <c r="V808" s="14" t="s">
        <v>270</v>
      </c>
    </row>
    <row r="809" spans="1:84" ht="37.5">
      <c r="C809" s="21" t="s">
        <v>323</v>
      </c>
      <c r="D809" s="138">
        <v>175</v>
      </c>
      <c r="E809" s="129">
        <v>129</v>
      </c>
      <c r="F809" s="130" t="s">
        <v>623</v>
      </c>
      <c r="G809" s="129">
        <v>1937</v>
      </c>
      <c r="H809" s="208" t="s">
        <v>37</v>
      </c>
      <c r="I809" s="129" t="s">
        <v>67</v>
      </c>
      <c r="J809" s="129">
        <v>2</v>
      </c>
      <c r="K809" s="131">
        <v>967.8</v>
      </c>
      <c r="L809" s="131">
        <v>527</v>
      </c>
      <c r="M809" s="130" t="s">
        <v>46</v>
      </c>
      <c r="N809" s="341">
        <f>K809*Q809</f>
        <v>234081.78599999999</v>
      </c>
      <c r="O809" s="341">
        <f>K809*R809</f>
        <v>28559.777999999998</v>
      </c>
      <c r="P809" s="342">
        <f t="shared" si="61"/>
        <v>262641.56400000001</v>
      </c>
      <c r="Q809" s="341">
        <v>241.87</v>
      </c>
      <c r="R809" s="341">
        <v>29.51</v>
      </c>
      <c r="S809" s="129"/>
      <c r="T809" s="151"/>
      <c r="U809" s="14" t="s">
        <v>41</v>
      </c>
      <c r="V809" s="14" t="s">
        <v>270</v>
      </c>
    </row>
    <row r="810" spans="1:84" ht="37.5">
      <c r="C810" s="14" t="s">
        <v>285</v>
      </c>
      <c r="D810" s="138">
        <v>176</v>
      </c>
      <c r="E810" s="129">
        <v>130</v>
      </c>
      <c r="F810" s="22" t="s">
        <v>624</v>
      </c>
      <c r="G810" s="16">
        <v>1928</v>
      </c>
      <c r="H810" s="208" t="s">
        <v>37</v>
      </c>
      <c r="I810" s="16" t="s">
        <v>67</v>
      </c>
      <c r="J810" s="16">
        <v>2</v>
      </c>
      <c r="K810" s="21">
        <v>659.4</v>
      </c>
      <c r="L810" s="21">
        <v>380</v>
      </c>
      <c r="M810" s="22" t="s">
        <v>46</v>
      </c>
      <c r="N810" s="52">
        <f>Q810*K810</f>
        <v>115395</v>
      </c>
      <c r="O810" s="52">
        <f>K810*R810</f>
        <v>10464.678</v>
      </c>
      <c r="P810" s="52">
        <f t="shared" si="61"/>
        <v>125859.678</v>
      </c>
      <c r="Q810" s="52">
        <v>175</v>
      </c>
      <c r="R810" s="52">
        <v>15.87</v>
      </c>
      <c r="S810" s="14"/>
      <c r="T810" s="151"/>
      <c r="U810" s="14" t="s">
        <v>41</v>
      </c>
      <c r="V810" s="14" t="s">
        <v>270</v>
      </c>
    </row>
    <row r="811" spans="1:84" ht="37.5">
      <c r="B811" s="14" t="s">
        <v>611</v>
      </c>
      <c r="C811" s="21" t="s">
        <v>323</v>
      </c>
      <c r="D811" s="138">
        <v>177</v>
      </c>
      <c r="E811" s="129">
        <v>131</v>
      </c>
      <c r="F811" s="130" t="s">
        <v>242</v>
      </c>
      <c r="G811" s="129">
        <v>1925</v>
      </c>
      <c r="H811" s="208" t="s">
        <v>37</v>
      </c>
      <c r="I811" s="129" t="s">
        <v>67</v>
      </c>
      <c r="J811" s="129">
        <v>2</v>
      </c>
      <c r="K811" s="131">
        <v>1000.7</v>
      </c>
      <c r="L811" s="131">
        <v>636.4</v>
      </c>
      <c r="M811" s="130" t="s">
        <v>46</v>
      </c>
      <c r="N811" s="341">
        <f>Q811*K811</f>
        <v>242039.30900000001</v>
      </c>
      <c r="O811" s="341">
        <f>R811*K811</f>
        <v>29530.657000000003</v>
      </c>
      <c r="P811" s="342">
        <f t="shared" si="61"/>
        <v>271569.96600000001</v>
      </c>
      <c r="Q811" s="341">
        <v>241.87</v>
      </c>
      <c r="R811" s="341">
        <v>29.51</v>
      </c>
      <c r="S811" s="129"/>
      <c r="T811" s="151"/>
      <c r="U811" s="14" t="s">
        <v>41</v>
      </c>
      <c r="V811" s="14" t="s">
        <v>270</v>
      </c>
    </row>
    <row r="812" spans="1:84" ht="37.5">
      <c r="C812" s="14" t="s">
        <v>306</v>
      </c>
      <c r="D812" s="138">
        <v>178</v>
      </c>
      <c r="E812" s="16">
        <v>132</v>
      </c>
      <c r="F812" s="130" t="s">
        <v>625</v>
      </c>
      <c r="G812" s="129">
        <v>1973</v>
      </c>
      <c r="H812" s="208" t="s">
        <v>37</v>
      </c>
      <c r="I812" s="129" t="s">
        <v>87</v>
      </c>
      <c r="J812" s="129">
        <v>5</v>
      </c>
      <c r="K812" s="131">
        <v>5632.1</v>
      </c>
      <c r="L812" s="131">
        <v>3578.8</v>
      </c>
      <c r="M812" s="130" t="s">
        <v>46</v>
      </c>
      <c r="N812" s="21">
        <f>Q812*K812</f>
        <v>865766.41200000001</v>
      </c>
      <c r="O812" s="341">
        <f>R812*K812</f>
        <v>87353.870999999999</v>
      </c>
      <c r="P812" s="342">
        <f t="shared" si="61"/>
        <v>953120.28300000005</v>
      </c>
      <c r="Q812" s="32">
        <v>153.72</v>
      </c>
      <c r="R812" s="342">
        <v>15.51</v>
      </c>
      <c r="S812" s="129"/>
      <c r="T812" s="151"/>
      <c r="U812" s="14" t="s">
        <v>41</v>
      </c>
      <c r="V812" s="14" t="s">
        <v>270</v>
      </c>
    </row>
    <row r="813" spans="1:84" ht="37.5">
      <c r="C813" s="21" t="s">
        <v>323</v>
      </c>
      <c r="D813" s="138">
        <v>179</v>
      </c>
      <c r="E813" s="129">
        <v>133</v>
      </c>
      <c r="F813" s="130" t="s">
        <v>626</v>
      </c>
      <c r="G813" s="129">
        <v>1953</v>
      </c>
      <c r="H813" s="208" t="s">
        <v>37</v>
      </c>
      <c r="I813" s="129" t="s">
        <v>67</v>
      </c>
      <c r="J813" s="129">
        <v>2</v>
      </c>
      <c r="K813" s="131">
        <v>911.9</v>
      </c>
      <c r="L813" s="131">
        <v>487.8</v>
      </c>
      <c r="M813" s="130" t="s">
        <v>46</v>
      </c>
      <c r="N813" s="341">
        <f>K813*Q813</f>
        <v>220561.253</v>
      </c>
      <c r="O813" s="341">
        <f>K813*R813</f>
        <v>26910.169000000002</v>
      </c>
      <c r="P813" s="342">
        <f t="shared" si="61"/>
        <v>247471.42199999999</v>
      </c>
      <c r="Q813" s="341">
        <v>241.87</v>
      </c>
      <c r="R813" s="341">
        <v>29.51</v>
      </c>
      <c r="S813" s="129"/>
      <c r="T813" s="151"/>
      <c r="U813" s="14" t="s">
        <v>41</v>
      </c>
      <c r="V813" s="14" t="s">
        <v>270</v>
      </c>
    </row>
    <row r="814" spans="1:84" ht="37.5">
      <c r="C814" s="21" t="s">
        <v>323</v>
      </c>
      <c r="D814" s="138">
        <v>180</v>
      </c>
      <c r="E814" s="129">
        <v>134</v>
      </c>
      <c r="F814" s="130" t="s">
        <v>627</v>
      </c>
      <c r="G814" s="129">
        <v>1952</v>
      </c>
      <c r="H814" s="208" t="s">
        <v>37</v>
      </c>
      <c r="I814" s="129" t="s">
        <v>67</v>
      </c>
      <c r="J814" s="129">
        <v>2</v>
      </c>
      <c r="K814" s="131">
        <f>L814*1.8</f>
        <v>424.8</v>
      </c>
      <c r="L814" s="131">
        <v>236</v>
      </c>
      <c r="M814" s="130" t="s">
        <v>46</v>
      </c>
      <c r="N814" s="341">
        <f>Q814*K814</f>
        <v>102746.376</v>
      </c>
      <c r="O814" s="341">
        <f>R814*K814</f>
        <v>12535.848000000002</v>
      </c>
      <c r="P814" s="342">
        <f t="shared" si="61"/>
        <v>115282.224</v>
      </c>
      <c r="Q814" s="341">
        <v>241.87</v>
      </c>
      <c r="R814" s="341">
        <v>29.51</v>
      </c>
      <c r="S814" s="129"/>
      <c r="T814" s="151"/>
      <c r="U814" s="14" t="s">
        <v>41</v>
      </c>
      <c r="V814" s="14" t="s">
        <v>270</v>
      </c>
    </row>
    <row r="815" spans="1:84" ht="37.5">
      <c r="C815" s="21" t="s">
        <v>323</v>
      </c>
      <c r="D815" s="138">
        <v>181</v>
      </c>
      <c r="E815" s="129">
        <v>135</v>
      </c>
      <c r="F815" s="130" t="s">
        <v>628</v>
      </c>
      <c r="G815" s="129">
        <v>1936</v>
      </c>
      <c r="H815" s="208" t="s">
        <v>37</v>
      </c>
      <c r="I815" s="129" t="s">
        <v>67</v>
      </c>
      <c r="J815" s="129">
        <v>2</v>
      </c>
      <c r="K815" s="131">
        <v>1006.5</v>
      </c>
      <c r="L815" s="131">
        <v>567.5</v>
      </c>
      <c r="M815" s="130" t="s">
        <v>46</v>
      </c>
      <c r="N815" s="341">
        <f>K815*Q815</f>
        <v>243442.155</v>
      </c>
      <c r="O815" s="341">
        <f t="shared" ref="O815:O822" si="63">K815*R815</f>
        <v>29701.815000000002</v>
      </c>
      <c r="P815" s="342">
        <f t="shared" si="61"/>
        <v>273143.96999999997</v>
      </c>
      <c r="Q815" s="341">
        <v>241.87</v>
      </c>
      <c r="R815" s="341">
        <v>29.51</v>
      </c>
      <c r="S815" s="129"/>
      <c r="T815" s="151"/>
      <c r="U815" s="14" t="s">
        <v>41</v>
      </c>
      <c r="V815" s="14" t="s">
        <v>270</v>
      </c>
    </row>
    <row r="816" spans="1:84" s="94" customFormat="1" ht="37.5">
      <c r="A816" s="207"/>
      <c r="B816" s="206" t="s">
        <v>484</v>
      </c>
      <c r="C816" s="94" t="s">
        <v>306</v>
      </c>
      <c r="D816" s="138">
        <v>182</v>
      </c>
      <c r="E816" s="16">
        <v>136</v>
      </c>
      <c r="F816" s="130" t="s">
        <v>629</v>
      </c>
      <c r="G816" s="129">
        <v>1970</v>
      </c>
      <c r="H816" s="208" t="s">
        <v>37</v>
      </c>
      <c r="I816" s="129" t="s">
        <v>38</v>
      </c>
      <c r="J816" s="129">
        <v>4</v>
      </c>
      <c r="K816" s="131">
        <v>2959.1</v>
      </c>
      <c r="L816" s="131">
        <v>1517.1</v>
      </c>
      <c r="M816" s="152" t="s">
        <v>234</v>
      </c>
      <c r="N816" s="131">
        <f>Q816*K816</f>
        <v>3202338.02</v>
      </c>
      <c r="O816" s="131">
        <f t="shared" si="63"/>
        <v>68532.755999999994</v>
      </c>
      <c r="P816" s="32">
        <f t="shared" si="61"/>
        <v>3270870.7760000001</v>
      </c>
      <c r="Q816" s="178">
        <v>1082.2</v>
      </c>
      <c r="R816" s="129">
        <v>23.16</v>
      </c>
      <c r="S816" s="129" t="s">
        <v>220</v>
      </c>
      <c r="T816" s="129" t="s">
        <v>470</v>
      </c>
      <c r="U816" s="14" t="s">
        <v>41</v>
      </c>
      <c r="V816" s="14" t="s">
        <v>270</v>
      </c>
      <c r="W816" s="139"/>
      <c r="X816" s="140"/>
      <c r="Y816" s="140"/>
      <c r="Z816" s="140"/>
      <c r="AA816" s="140"/>
      <c r="AB816" s="140"/>
      <c r="AC816" s="140"/>
      <c r="AD816" s="140"/>
      <c r="AE816" s="140"/>
      <c r="AF816" s="140"/>
      <c r="AG816" s="140"/>
      <c r="AH816" s="140"/>
      <c r="AI816" s="140"/>
      <c r="AJ816" s="140"/>
      <c r="AK816" s="140"/>
      <c r="AL816" s="140"/>
      <c r="AM816" s="140"/>
      <c r="AN816" s="140"/>
      <c r="AO816" s="140"/>
      <c r="AP816" s="140"/>
      <c r="AQ816" s="140"/>
      <c r="AR816" s="140"/>
      <c r="AS816" s="140"/>
      <c r="AT816" s="140"/>
      <c r="AU816" s="140"/>
      <c r="AV816" s="140"/>
      <c r="AW816" s="140"/>
      <c r="AX816" s="140"/>
      <c r="AY816" s="140"/>
      <c r="AZ816" s="140"/>
      <c r="BA816" s="140"/>
      <c r="BB816" s="140"/>
      <c r="BC816" s="140"/>
      <c r="BD816" s="140"/>
      <c r="BE816" s="140"/>
      <c r="BF816" s="140"/>
      <c r="BG816" s="140"/>
      <c r="BH816" s="140"/>
      <c r="BI816" s="140"/>
      <c r="BJ816" s="140"/>
      <c r="BK816" s="140"/>
      <c r="BL816" s="140"/>
      <c r="BM816" s="140"/>
      <c r="BN816" s="140"/>
      <c r="BO816" s="140"/>
      <c r="BP816" s="140"/>
      <c r="BQ816" s="140"/>
      <c r="BR816" s="140"/>
      <c r="BS816" s="140"/>
      <c r="BT816" s="140"/>
      <c r="BU816" s="140"/>
      <c r="BV816" s="140"/>
      <c r="BW816" s="140"/>
      <c r="BX816" s="140"/>
      <c r="BY816" s="140"/>
      <c r="BZ816" s="140"/>
      <c r="CA816" s="140"/>
      <c r="CB816" s="140"/>
      <c r="CC816" s="140"/>
      <c r="CD816" s="140"/>
      <c r="CE816" s="140"/>
      <c r="CF816" s="141"/>
    </row>
    <row r="817" spans="1:84" s="94" customFormat="1" ht="37.5">
      <c r="A817" s="207"/>
      <c r="B817" s="206" t="s">
        <v>484</v>
      </c>
      <c r="C817" s="94" t="s">
        <v>306</v>
      </c>
      <c r="D817" s="138">
        <v>183</v>
      </c>
      <c r="E817" s="129">
        <v>137</v>
      </c>
      <c r="F817" s="130" t="s">
        <v>630</v>
      </c>
      <c r="G817" s="129">
        <v>1964</v>
      </c>
      <c r="H817" s="208" t="s">
        <v>37</v>
      </c>
      <c r="I817" s="129" t="s">
        <v>38</v>
      </c>
      <c r="J817" s="129">
        <v>4</v>
      </c>
      <c r="K817" s="131">
        <v>2422.3000000000002</v>
      </c>
      <c r="L817" s="131">
        <v>1707.8</v>
      </c>
      <c r="M817" s="152" t="s">
        <v>234</v>
      </c>
      <c r="N817" s="131">
        <f>Q817*K817</f>
        <v>2621413.0600000005</v>
      </c>
      <c r="O817" s="131">
        <f t="shared" si="63"/>
        <v>56100.468000000008</v>
      </c>
      <c r="P817" s="32">
        <f t="shared" si="61"/>
        <v>2677513.5280000004</v>
      </c>
      <c r="Q817" s="178">
        <v>1082.2</v>
      </c>
      <c r="R817" s="129">
        <v>23.16</v>
      </c>
      <c r="S817" s="129" t="s">
        <v>220</v>
      </c>
      <c r="T817" s="129" t="s">
        <v>470</v>
      </c>
      <c r="U817" s="14" t="s">
        <v>41</v>
      </c>
      <c r="V817" s="14" t="s">
        <v>270</v>
      </c>
      <c r="W817" s="139"/>
      <c r="X817" s="140"/>
      <c r="Y817" s="140"/>
      <c r="Z817" s="140"/>
      <c r="AA817" s="140"/>
      <c r="AB817" s="140"/>
      <c r="AC817" s="140"/>
      <c r="AD817" s="140"/>
      <c r="AE817" s="140"/>
      <c r="AF817" s="140"/>
      <c r="AG817" s="140"/>
      <c r="AH817" s="140"/>
      <c r="AI817" s="140"/>
      <c r="AJ817" s="140"/>
      <c r="AK817" s="140"/>
      <c r="AL817" s="140"/>
      <c r="AM817" s="140"/>
      <c r="AN817" s="140"/>
      <c r="AO817" s="140"/>
      <c r="AP817" s="140"/>
      <c r="AQ817" s="140"/>
      <c r="AR817" s="140"/>
      <c r="AS817" s="140"/>
      <c r="AT817" s="140"/>
      <c r="AU817" s="140"/>
      <c r="AV817" s="140"/>
      <c r="AW817" s="140"/>
      <c r="AX817" s="140"/>
      <c r="AY817" s="140"/>
      <c r="AZ817" s="140"/>
      <c r="BA817" s="140"/>
      <c r="BB817" s="140"/>
      <c r="BC817" s="140"/>
      <c r="BD817" s="140"/>
      <c r="BE817" s="140"/>
      <c r="BF817" s="140"/>
      <c r="BG817" s="140"/>
      <c r="BH817" s="140"/>
      <c r="BI817" s="140"/>
      <c r="BJ817" s="140"/>
      <c r="BK817" s="140"/>
      <c r="BL817" s="140"/>
      <c r="BM817" s="140"/>
      <c r="BN817" s="140"/>
      <c r="BO817" s="140"/>
      <c r="BP817" s="140"/>
      <c r="BQ817" s="140"/>
      <c r="BR817" s="140"/>
      <c r="BS817" s="140"/>
      <c r="BT817" s="140"/>
      <c r="BU817" s="140"/>
      <c r="BV817" s="140"/>
      <c r="BW817" s="140"/>
      <c r="BX817" s="140"/>
      <c r="BY817" s="140"/>
      <c r="BZ817" s="140"/>
      <c r="CA817" s="140"/>
      <c r="CB817" s="140"/>
      <c r="CC817" s="140"/>
      <c r="CD817" s="140"/>
      <c r="CE817" s="140"/>
      <c r="CF817" s="141"/>
    </row>
    <row r="818" spans="1:84" s="94" customFormat="1" ht="37.5">
      <c r="A818" s="207"/>
      <c r="B818" s="206" t="s">
        <v>484</v>
      </c>
      <c r="C818" s="94" t="s">
        <v>306</v>
      </c>
      <c r="D818" s="138">
        <v>184</v>
      </c>
      <c r="E818" s="129">
        <v>138</v>
      </c>
      <c r="F818" s="130" t="s">
        <v>631</v>
      </c>
      <c r="G818" s="129">
        <v>1972</v>
      </c>
      <c r="H818" s="208" t="s">
        <v>37</v>
      </c>
      <c r="I818" s="129" t="s">
        <v>38</v>
      </c>
      <c r="J818" s="129">
        <v>5</v>
      </c>
      <c r="K818" s="131">
        <v>5250.5</v>
      </c>
      <c r="L818" s="131">
        <v>3472.5</v>
      </c>
      <c r="M818" s="152" t="s">
        <v>234</v>
      </c>
      <c r="N818" s="131">
        <f>Q818*K818</f>
        <v>5682091.1000000006</v>
      </c>
      <c r="O818" s="131">
        <f t="shared" si="63"/>
        <v>121601.58</v>
      </c>
      <c r="P818" s="32">
        <f t="shared" si="61"/>
        <v>5803692.6800000006</v>
      </c>
      <c r="Q818" s="178">
        <v>1082.2</v>
      </c>
      <c r="R818" s="129">
        <v>23.16</v>
      </c>
      <c r="S818" s="129" t="s">
        <v>220</v>
      </c>
      <c r="T818" s="129" t="s">
        <v>470</v>
      </c>
      <c r="U818" s="14" t="s">
        <v>41</v>
      </c>
      <c r="V818" s="14" t="s">
        <v>270</v>
      </c>
      <c r="W818" s="139"/>
      <c r="X818" s="140"/>
      <c r="Y818" s="140"/>
      <c r="Z818" s="140"/>
      <c r="AA818" s="140"/>
      <c r="AB818" s="140"/>
      <c r="AC818" s="140"/>
      <c r="AD818" s="140"/>
      <c r="AE818" s="140"/>
      <c r="AF818" s="140"/>
      <c r="AG818" s="140"/>
      <c r="AH818" s="140"/>
      <c r="AI818" s="140"/>
      <c r="AJ818" s="140"/>
      <c r="AK818" s="140"/>
      <c r="AL818" s="140"/>
      <c r="AM818" s="140"/>
      <c r="AN818" s="140"/>
      <c r="AO818" s="140"/>
      <c r="AP818" s="140"/>
      <c r="AQ818" s="140"/>
      <c r="AR818" s="140"/>
      <c r="AS818" s="140"/>
      <c r="AT818" s="140"/>
      <c r="AU818" s="140"/>
      <c r="AV818" s="140"/>
      <c r="AW818" s="140"/>
      <c r="AX818" s="140"/>
      <c r="AY818" s="140"/>
      <c r="AZ818" s="140"/>
      <c r="BA818" s="140"/>
      <c r="BB818" s="140"/>
      <c r="BC818" s="140"/>
      <c r="BD818" s="140"/>
      <c r="BE818" s="140"/>
      <c r="BF818" s="140"/>
      <c r="BG818" s="140"/>
      <c r="BH818" s="140"/>
      <c r="BI818" s="140"/>
      <c r="BJ818" s="140"/>
      <c r="BK818" s="140"/>
      <c r="BL818" s="140"/>
      <c r="BM818" s="140"/>
      <c r="BN818" s="140"/>
      <c r="BO818" s="140"/>
      <c r="BP818" s="140"/>
      <c r="BQ818" s="140"/>
      <c r="BR818" s="140"/>
      <c r="BS818" s="140"/>
      <c r="BT818" s="140"/>
      <c r="BU818" s="140"/>
      <c r="BV818" s="140"/>
      <c r="BW818" s="140"/>
      <c r="BX818" s="140"/>
      <c r="BY818" s="140"/>
      <c r="BZ818" s="140"/>
      <c r="CA818" s="140"/>
      <c r="CB818" s="140"/>
      <c r="CC818" s="140"/>
      <c r="CD818" s="140"/>
      <c r="CE818" s="140"/>
      <c r="CF818" s="141"/>
    </row>
    <row r="819" spans="1:84" s="94" customFormat="1" ht="56.25">
      <c r="A819" s="207"/>
      <c r="B819" s="206" t="s">
        <v>484</v>
      </c>
      <c r="C819" s="94" t="s">
        <v>474</v>
      </c>
      <c r="D819" s="138">
        <v>185</v>
      </c>
      <c r="E819" s="129">
        <v>139</v>
      </c>
      <c r="F819" s="130" t="s">
        <v>632</v>
      </c>
      <c r="G819" s="129">
        <v>1991</v>
      </c>
      <c r="H819" s="208" t="s">
        <v>37</v>
      </c>
      <c r="I819" s="129" t="s">
        <v>87</v>
      </c>
      <c r="J819" s="129">
        <v>9</v>
      </c>
      <c r="K819" s="131">
        <v>8906.6</v>
      </c>
      <c r="L819" s="131">
        <v>6009.1</v>
      </c>
      <c r="M819" s="152" t="s">
        <v>469</v>
      </c>
      <c r="N819" s="131">
        <f>K819*Q819</f>
        <v>7153513.9220000003</v>
      </c>
      <c r="O819" s="131">
        <f t="shared" si="63"/>
        <v>153104.45400000003</v>
      </c>
      <c r="P819" s="32">
        <f t="shared" si="61"/>
        <v>7306618.3760000002</v>
      </c>
      <c r="Q819" s="178">
        <v>803.17</v>
      </c>
      <c r="R819" s="129">
        <v>17.190000000000001</v>
      </c>
      <c r="S819" s="129" t="s">
        <v>220</v>
      </c>
      <c r="T819" s="129" t="s">
        <v>470</v>
      </c>
      <c r="U819" s="14" t="s">
        <v>41</v>
      </c>
      <c r="V819" s="14" t="s">
        <v>270</v>
      </c>
      <c r="W819" s="139"/>
      <c r="X819" s="140"/>
      <c r="Y819" s="140"/>
      <c r="Z819" s="140"/>
      <c r="AA819" s="140"/>
      <c r="AB819" s="140"/>
      <c r="AC819" s="140"/>
      <c r="AD819" s="140"/>
      <c r="AE819" s="140"/>
      <c r="AF819" s="140"/>
      <c r="AG819" s="140"/>
      <c r="AH819" s="140"/>
      <c r="AI819" s="140"/>
      <c r="AJ819" s="140"/>
      <c r="AK819" s="140"/>
      <c r="AL819" s="140"/>
      <c r="AM819" s="140"/>
      <c r="AN819" s="140"/>
      <c r="AO819" s="140"/>
      <c r="AP819" s="140"/>
      <c r="AQ819" s="140"/>
      <c r="AR819" s="140"/>
      <c r="AS819" s="140"/>
      <c r="AT819" s="140"/>
      <c r="AU819" s="140"/>
      <c r="AV819" s="140"/>
      <c r="AW819" s="140"/>
      <c r="AX819" s="140"/>
      <c r="AY819" s="140"/>
      <c r="AZ819" s="140"/>
      <c r="BA819" s="140"/>
      <c r="BB819" s="140"/>
      <c r="BC819" s="140"/>
      <c r="BD819" s="140"/>
      <c r="BE819" s="140"/>
      <c r="BF819" s="140"/>
      <c r="BG819" s="140"/>
      <c r="BH819" s="140"/>
      <c r="BI819" s="140"/>
      <c r="BJ819" s="140"/>
      <c r="BK819" s="140"/>
      <c r="BL819" s="140"/>
      <c r="BM819" s="140"/>
      <c r="BN819" s="140"/>
      <c r="BO819" s="140"/>
      <c r="BP819" s="140"/>
      <c r="BQ819" s="140"/>
      <c r="BR819" s="140"/>
      <c r="BS819" s="140"/>
      <c r="BT819" s="140"/>
      <c r="BU819" s="140"/>
      <c r="BV819" s="140"/>
      <c r="BW819" s="140"/>
      <c r="BX819" s="140"/>
      <c r="BY819" s="140"/>
      <c r="BZ819" s="140"/>
      <c r="CA819" s="140"/>
      <c r="CB819" s="140"/>
      <c r="CC819" s="140"/>
      <c r="CD819" s="140"/>
      <c r="CE819" s="140"/>
      <c r="CF819" s="141"/>
    </row>
    <row r="820" spans="1:84" s="94" customFormat="1" ht="37.5">
      <c r="A820" s="207"/>
      <c r="B820" s="206" t="s">
        <v>484</v>
      </c>
      <c r="C820" s="94" t="s">
        <v>306</v>
      </c>
      <c r="D820" s="138">
        <v>186</v>
      </c>
      <c r="E820" s="129">
        <v>140</v>
      </c>
      <c r="F820" s="130" t="s">
        <v>633</v>
      </c>
      <c r="G820" s="129">
        <v>1988</v>
      </c>
      <c r="H820" s="208" t="s">
        <v>37</v>
      </c>
      <c r="I820" s="129" t="s">
        <v>38</v>
      </c>
      <c r="J820" s="129">
        <v>5</v>
      </c>
      <c r="K820" s="131">
        <v>9784.5</v>
      </c>
      <c r="L820" s="131">
        <v>6686.5</v>
      </c>
      <c r="M820" s="152" t="s">
        <v>234</v>
      </c>
      <c r="N820" s="132">
        <f>Q820*K820</f>
        <v>10588785.9</v>
      </c>
      <c r="O820" s="132">
        <f t="shared" si="63"/>
        <v>226609.02</v>
      </c>
      <c r="P820" s="32">
        <f t="shared" si="61"/>
        <v>10815394.92</v>
      </c>
      <c r="Q820" s="178">
        <v>1082.2</v>
      </c>
      <c r="R820" s="129">
        <v>23.16</v>
      </c>
      <c r="S820" s="129" t="s">
        <v>220</v>
      </c>
      <c r="T820" s="129" t="s">
        <v>470</v>
      </c>
      <c r="U820" s="14" t="s">
        <v>41</v>
      </c>
      <c r="V820" s="14" t="s">
        <v>270</v>
      </c>
      <c r="W820" s="139"/>
      <c r="X820" s="140"/>
      <c r="Y820" s="140"/>
      <c r="Z820" s="140"/>
      <c r="AA820" s="140"/>
      <c r="AB820" s="140"/>
      <c r="AC820" s="140"/>
      <c r="AD820" s="140"/>
      <c r="AE820" s="140"/>
      <c r="AF820" s="140"/>
      <c r="AG820" s="140"/>
      <c r="AH820" s="140"/>
      <c r="AI820" s="140"/>
      <c r="AJ820" s="140"/>
      <c r="AK820" s="140"/>
      <c r="AL820" s="140"/>
      <c r="AM820" s="140"/>
      <c r="AN820" s="140"/>
      <c r="AO820" s="140"/>
      <c r="AP820" s="140"/>
      <c r="AQ820" s="140"/>
      <c r="AR820" s="140"/>
      <c r="AS820" s="140"/>
      <c r="AT820" s="140"/>
      <c r="AU820" s="140"/>
      <c r="AV820" s="140"/>
      <c r="AW820" s="140"/>
      <c r="AX820" s="140"/>
      <c r="AY820" s="140"/>
      <c r="AZ820" s="140"/>
      <c r="BA820" s="140"/>
      <c r="BB820" s="140"/>
      <c r="BC820" s="140"/>
      <c r="BD820" s="140"/>
      <c r="BE820" s="140"/>
      <c r="BF820" s="140"/>
      <c r="BG820" s="140"/>
      <c r="BH820" s="140"/>
      <c r="BI820" s="140"/>
      <c r="BJ820" s="140"/>
      <c r="BK820" s="140"/>
      <c r="BL820" s="140"/>
      <c r="BM820" s="140"/>
      <c r="BN820" s="140"/>
      <c r="BO820" s="140"/>
      <c r="BP820" s="140"/>
      <c r="BQ820" s="140"/>
      <c r="BR820" s="140"/>
      <c r="BS820" s="140"/>
      <c r="BT820" s="140"/>
      <c r="BU820" s="140"/>
      <c r="BV820" s="140"/>
      <c r="BW820" s="140"/>
      <c r="BX820" s="140"/>
      <c r="BY820" s="140"/>
      <c r="BZ820" s="140"/>
      <c r="CA820" s="140"/>
      <c r="CB820" s="140"/>
      <c r="CC820" s="140"/>
      <c r="CD820" s="140"/>
      <c r="CE820" s="140"/>
      <c r="CF820" s="141"/>
    </row>
    <row r="821" spans="1:84" s="94" customFormat="1" ht="37.5">
      <c r="A821" s="207"/>
      <c r="B821" s="206" t="s">
        <v>487</v>
      </c>
      <c r="C821" s="94" t="s">
        <v>289</v>
      </c>
      <c r="D821" s="138">
        <v>187</v>
      </c>
      <c r="E821" s="129">
        <v>141</v>
      </c>
      <c r="F821" s="130" t="s">
        <v>634</v>
      </c>
      <c r="G821" s="129">
        <v>1970</v>
      </c>
      <c r="H821" s="208" t="s">
        <v>37</v>
      </c>
      <c r="I821" s="129" t="s">
        <v>38</v>
      </c>
      <c r="J821" s="129">
        <v>2</v>
      </c>
      <c r="K821" s="131">
        <v>654.5</v>
      </c>
      <c r="L821" s="131">
        <v>350.3</v>
      </c>
      <c r="M821" s="152" t="s">
        <v>234</v>
      </c>
      <c r="N821" s="131">
        <f>K821*Q821</f>
        <v>981750</v>
      </c>
      <c r="O821" s="131">
        <f t="shared" si="63"/>
        <v>26677.42</v>
      </c>
      <c r="P821" s="32">
        <f t="shared" si="61"/>
        <v>1008427.42</v>
      </c>
      <c r="Q821" s="178">
        <v>1500</v>
      </c>
      <c r="R821" s="129">
        <v>40.76</v>
      </c>
      <c r="S821" s="129" t="s">
        <v>220</v>
      </c>
      <c r="T821" s="129" t="s">
        <v>470</v>
      </c>
      <c r="U821" s="14" t="s">
        <v>41</v>
      </c>
      <c r="V821" s="14" t="s">
        <v>270</v>
      </c>
      <c r="W821" s="139"/>
      <c r="X821" s="140"/>
      <c r="Y821" s="140"/>
      <c r="Z821" s="140"/>
      <c r="AA821" s="140"/>
      <c r="AB821" s="140"/>
      <c r="AC821" s="140"/>
      <c r="AD821" s="140"/>
      <c r="AE821" s="140"/>
      <c r="AF821" s="140"/>
      <c r="AG821" s="140"/>
      <c r="AH821" s="140"/>
      <c r="AI821" s="140"/>
      <c r="AJ821" s="140"/>
      <c r="AK821" s="140"/>
      <c r="AL821" s="140"/>
      <c r="AM821" s="140"/>
      <c r="AN821" s="140"/>
      <c r="AO821" s="140"/>
      <c r="AP821" s="140"/>
      <c r="AQ821" s="140"/>
      <c r="AR821" s="140"/>
      <c r="AS821" s="140"/>
      <c r="AT821" s="140"/>
      <c r="AU821" s="140"/>
      <c r="AV821" s="140"/>
      <c r="AW821" s="140"/>
      <c r="AX821" s="140"/>
      <c r="AY821" s="140"/>
      <c r="AZ821" s="140"/>
      <c r="BA821" s="140"/>
      <c r="BB821" s="140"/>
      <c r="BC821" s="140"/>
      <c r="BD821" s="140"/>
      <c r="BE821" s="140"/>
      <c r="BF821" s="140"/>
      <c r="BG821" s="140"/>
      <c r="BH821" s="140"/>
      <c r="BI821" s="140"/>
      <c r="BJ821" s="140"/>
      <c r="BK821" s="140"/>
      <c r="BL821" s="140"/>
      <c r="BM821" s="140"/>
      <c r="BN821" s="140"/>
      <c r="BO821" s="140"/>
      <c r="BP821" s="140"/>
      <c r="BQ821" s="140"/>
      <c r="BR821" s="140"/>
      <c r="BS821" s="140"/>
      <c r="BT821" s="140"/>
      <c r="BU821" s="140"/>
      <c r="BV821" s="140"/>
      <c r="BW821" s="140"/>
      <c r="BX821" s="140"/>
      <c r="BY821" s="140"/>
      <c r="BZ821" s="140"/>
      <c r="CA821" s="140"/>
      <c r="CB821" s="140"/>
      <c r="CC821" s="140"/>
      <c r="CD821" s="140"/>
      <c r="CE821" s="140"/>
      <c r="CF821" s="141"/>
    </row>
    <row r="822" spans="1:84" s="94" customFormat="1" ht="56.25">
      <c r="A822" s="207"/>
      <c r="B822" s="206" t="s">
        <v>487</v>
      </c>
      <c r="C822" s="588" t="s">
        <v>291</v>
      </c>
      <c r="D822" s="138">
        <v>188</v>
      </c>
      <c r="E822" s="129">
        <v>142</v>
      </c>
      <c r="F822" s="152" t="s">
        <v>635</v>
      </c>
      <c r="G822" s="129">
        <v>1972</v>
      </c>
      <c r="H822" s="208" t="s">
        <v>37</v>
      </c>
      <c r="I822" s="129" t="s">
        <v>38</v>
      </c>
      <c r="J822" s="129">
        <v>2</v>
      </c>
      <c r="K822" s="131">
        <v>1080</v>
      </c>
      <c r="L822" s="131">
        <v>367.6</v>
      </c>
      <c r="M822" s="152" t="s">
        <v>39</v>
      </c>
      <c r="N822" s="131">
        <f>Q822*K822</f>
        <v>63158.399999999994</v>
      </c>
      <c r="O822" s="131">
        <f t="shared" si="63"/>
        <v>15487.2</v>
      </c>
      <c r="P822" s="32">
        <f t="shared" si="61"/>
        <v>78645.599999999991</v>
      </c>
      <c r="Q822" s="129">
        <v>58.48</v>
      </c>
      <c r="R822" s="129">
        <v>14.34</v>
      </c>
      <c r="S822" s="129" t="s">
        <v>220</v>
      </c>
      <c r="T822" s="129" t="s">
        <v>470</v>
      </c>
      <c r="U822" s="14" t="s">
        <v>41</v>
      </c>
      <c r="V822" s="14" t="s">
        <v>270</v>
      </c>
      <c r="W822" s="139"/>
      <c r="X822" s="140"/>
      <c r="Y822" s="140"/>
      <c r="Z822" s="140"/>
      <c r="AA822" s="140"/>
      <c r="AB822" s="140"/>
      <c r="AC822" s="140"/>
      <c r="AD822" s="140"/>
      <c r="AE822" s="140"/>
      <c r="AF822" s="140"/>
      <c r="AG822" s="140"/>
      <c r="AH822" s="140"/>
      <c r="AI822" s="140"/>
      <c r="AJ822" s="140"/>
      <c r="AK822" s="140"/>
      <c r="AL822" s="140"/>
      <c r="AM822" s="140"/>
      <c r="AN822" s="140"/>
      <c r="AO822" s="140"/>
      <c r="AP822" s="140"/>
      <c r="AQ822" s="140"/>
      <c r="AR822" s="140"/>
      <c r="AS822" s="140"/>
      <c r="AT822" s="140"/>
      <c r="AU822" s="140"/>
      <c r="AV822" s="140"/>
      <c r="AW822" s="140"/>
      <c r="AX822" s="140"/>
      <c r="AY822" s="140"/>
      <c r="AZ822" s="140"/>
      <c r="BA822" s="140"/>
      <c r="BB822" s="140"/>
      <c r="BC822" s="140"/>
      <c r="BD822" s="140"/>
      <c r="BE822" s="140"/>
      <c r="BF822" s="140"/>
      <c r="BG822" s="140"/>
      <c r="BH822" s="140"/>
      <c r="BI822" s="140"/>
      <c r="BJ822" s="140"/>
      <c r="BK822" s="140"/>
      <c r="BL822" s="140"/>
      <c r="BM822" s="140"/>
      <c r="BN822" s="140"/>
      <c r="BO822" s="140"/>
      <c r="BP822" s="140"/>
      <c r="BQ822" s="140"/>
      <c r="BR822" s="140"/>
      <c r="BS822" s="140"/>
      <c r="BT822" s="140"/>
      <c r="BU822" s="140"/>
      <c r="BV822" s="140"/>
      <c r="BW822" s="140"/>
      <c r="BX822" s="140"/>
      <c r="BY822" s="140"/>
      <c r="BZ822" s="140"/>
      <c r="CA822" s="140"/>
      <c r="CB822" s="140"/>
      <c r="CC822" s="140"/>
      <c r="CD822" s="140"/>
      <c r="CE822" s="140"/>
      <c r="CF822" s="141"/>
    </row>
    <row r="823" spans="1:84" s="94" customFormat="1" ht="56.25">
      <c r="A823" s="207"/>
      <c r="B823" s="206" t="s">
        <v>487</v>
      </c>
      <c r="C823" s="589"/>
      <c r="D823" s="138">
        <v>189</v>
      </c>
      <c r="E823" s="129"/>
      <c r="F823" s="152"/>
      <c r="G823" s="129"/>
      <c r="H823" s="129"/>
      <c r="I823" s="129"/>
      <c r="J823" s="129"/>
      <c r="K823" s="131"/>
      <c r="L823" s="131"/>
      <c r="M823" s="152" t="s">
        <v>88</v>
      </c>
      <c r="N823" s="131">
        <f>Q823*K822</f>
        <v>158878.80000000002</v>
      </c>
      <c r="O823" s="131">
        <f>K822*R823</f>
        <v>17539.199999999997</v>
      </c>
      <c r="P823" s="131">
        <f t="shared" si="61"/>
        <v>176418</v>
      </c>
      <c r="Q823" s="129">
        <v>147.11000000000001</v>
      </c>
      <c r="R823" s="129">
        <v>16.239999999999998</v>
      </c>
      <c r="S823" s="129" t="s">
        <v>220</v>
      </c>
      <c r="T823" s="129" t="s">
        <v>470</v>
      </c>
      <c r="U823" s="14" t="s">
        <v>41</v>
      </c>
      <c r="V823" s="14" t="s">
        <v>270</v>
      </c>
      <c r="W823" s="139"/>
      <c r="X823" s="140"/>
      <c r="Y823" s="140"/>
      <c r="Z823" s="140"/>
      <c r="AA823" s="140"/>
      <c r="AB823" s="140"/>
      <c r="AC823" s="140"/>
      <c r="AD823" s="140"/>
      <c r="AE823" s="140"/>
      <c r="AF823" s="140"/>
      <c r="AG823" s="140"/>
      <c r="AH823" s="140"/>
      <c r="AI823" s="140"/>
      <c r="AJ823" s="140"/>
      <c r="AK823" s="140"/>
      <c r="AL823" s="140"/>
      <c r="AM823" s="140"/>
      <c r="AN823" s="140"/>
      <c r="AO823" s="140"/>
      <c r="AP823" s="140"/>
      <c r="AQ823" s="140"/>
      <c r="AR823" s="140"/>
      <c r="AS823" s="140"/>
      <c r="AT823" s="140"/>
      <c r="AU823" s="140"/>
      <c r="AV823" s="140"/>
      <c r="AW823" s="140"/>
      <c r="AX823" s="140"/>
      <c r="AY823" s="140"/>
      <c r="AZ823" s="140"/>
      <c r="BA823" s="140"/>
      <c r="BB823" s="140"/>
      <c r="BC823" s="140"/>
      <c r="BD823" s="140"/>
      <c r="BE823" s="140"/>
      <c r="BF823" s="140"/>
      <c r="BG823" s="140"/>
      <c r="BH823" s="140"/>
      <c r="BI823" s="140"/>
      <c r="BJ823" s="140"/>
      <c r="BK823" s="140"/>
      <c r="BL823" s="140"/>
      <c r="BM823" s="140"/>
      <c r="BN823" s="140"/>
      <c r="BO823" s="140"/>
      <c r="BP823" s="140"/>
      <c r="BQ823" s="140"/>
      <c r="BR823" s="140"/>
      <c r="BS823" s="140"/>
      <c r="BT823" s="140"/>
      <c r="BU823" s="140"/>
      <c r="BV823" s="140"/>
      <c r="BW823" s="140"/>
      <c r="BX823" s="140"/>
      <c r="BY823" s="140"/>
      <c r="BZ823" s="140"/>
      <c r="CA823" s="140"/>
      <c r="CB823" s="140"/>
      <c r="CC823" s="140"/>
      <c r="CD823" s="140"/>
      <c r="CE823" s="140"/>
      <c r="CF823" s="141"/>
    </row>
    <row r="824" spans="1:84" s="94" customFormat="1" ht="37.5">
      <c r="A824" s="207"/>
      <c r="B824" s="206" t="s">
        <v>487</v>
      </c>
      <c r="C824" s="590"/>
      <c r="D824" s="138">
        <v>190</v>
      </c>
      <c r="E824" s="129"/>
      <c r="F824" s="152"/>
      <c r="G824" s="129"/>
      <c r="H824" s="129"/>
      <c r="I824" s="129"/>
      <c r="J824" s="129"/>
      <c r="K824" s="131"/>
      <c r="L824" s="131"/>
      <c r="M824" s="152" t="s">
        <v>57</v>
      </c>
      <c r="N824" s="131">
        <f>Q824*K822</f>
        <v>39279.599999999999</v>
      </c>
      <c r="O824" s="131">
        <f>K822*R824</f>
        <v>14968.8</v>
      </c>
      <c r="P824" s="131">
        <f t="shared" si="61"/>
        <v>54248.399999999994</v>
      </c>
      <c r="Q824" s="129">
        <v>36.369999999999997</v>
      </c>
      <c r="R824" s="129">
        <v>13.86</v>
      </c>
      <c r="S824" s="129" t="s">
        <v>220</v>
      </c>
      <c r="T824" s="129" t="s">
        <v>470</v>
      </c>
      <c r="U824" s="14" t="s">
        <v>41</v>
      </c>
      <c r="V824" s="14" t="s">
        <v>270</v>
      </c>
      <c r="W824" s="139"/>
      <c r="X824" s="140"/>
      <c r="Y824" s="140"/>
      <c r="Z824" s="140"/>
      <c r="AA824" s="140"/>
      <c r="AB824" s="140"/>
      <c r="AC824" s="140"/>
      <c r="AD824" s="140"/>
      <c r="AE824" s="140"/>
      <c r="AF824" s="140"/>
      <c r="AG824" s="140"/>
      <c r="AH824" s="140"/>
      <c r="AI824" s="140"/>
      <c r="AJ824" s="140"/>
      <c r="AK824" s="140"/>
      <c r="AL824" s="140"/>
      <c r="AM824" s="140"/>
      <c r="AN824" s="140"/>
      <c r="AO824" s="140"/>
      <c r="AP824" s="140"/>
      <c r="AQ824" s="140"/>
      <c r="AR824" s="140"/>
      <c r="AS824" s="140"/>
      <c r="AT824" s="140"/>
      <c r="AU824" s="140"/>
      <c r="AV824" s="140"/>
      <c r="AW824" s="140"/>
      <c r="AX824" s="140"/>
      <c r="AY824" s="140"/>
      <c r="AZ824" s="140"/>
      <c r="BA824" s="140"/>
      <c r="BB824" s="140"/>
      <c r="BC824" s="140"/>
      <c r="BD824" s="140"/>
      <c r="BE824" s="140"/>
      <c r="BF824" s="140"/>
      <c r="BG824" s="140"/>
      <c r="BH824" s="140"/>
      <c r="BI824" s="140"/>
      <c r="BJ824" s="140"/>
      <c r="BK824" s="140"/>
      <c r="BL824" s="140"/>
      <c r="BM824" s="140"/>
      <c r="BN824" s="140"/>
      <c r="BO824" s="140"/>
      <c r="BP824" s="140"/>
      <c r="BQ824" s="140"/>
      <c r="BR824" s="140"/>
      <c r="BS824" s="140"/>
      <c r="BT824" s="140"/>
      <c r="BU824" s="140"/>
      <c r="BV824" s="140"/>
      <c r="BW824" s="140"/>
      <c r="BX824" s="140"/>
      <c r="BY824" s="140"/>
      <c r="BZ824" s="140"/>
      <c r="CA824" s="140"/>
      <c r="CB824" s="140"/>
      <c r="CC824" s="140"/>
      <c r="CD824" s="140"/>
      <c r="CE824" s="140"/>
      <c r="CF824" s="141"/>
    </row>
    <row r="825" spans="1:84" ht="37.5">
      <c r="C825" s="14" t="s">
        <v>329</v>
      </c>
      <c r="D825" s="138">
        <v>191</v>
      </c>
      <c r="E825" s="129">
        <v>143</v>
      </c>
      <c r="F825" s="130" t="s">
        <v>636</v>
      </c>
      <c r="G825" s="129">
        <v>1958</v>
      </c>
      <c r="H825" s="129" t="s">
        <v>37</v>
      </c>
      <c r="I825" s="129" t="s">
        <v>67</v>
      </c>
      <c r="J825" s="129">
        <v>2</v>
      </c>
      <c r="K825" s="131">
        <v>533.79999999999995</v>
      </c>
      <c r="L825" s="131">
        <v>306.3</v>
      </c>
      <c r="M825" s="130" t="s">
        <v>46</v>
      </c>
      <c r="N825" s="341">
        <f t="shared" ref="N825:N852" si="64">K825*Q825</f>
        <v>129174.26199999999</v>
      </c>
      <c r="O825" s="341">
        <f t="shared" ref="O825:O856" si="65">K825*R825</f>
        <v>11716.909999999998</v>
      </c>
      <c r="P825" s="342">
        <f t="shared" si="61"/>
        <v>140891.17199999999</v>
      </c>
      <c r="Q825" s="341">
        <v>241.99</v>
      </c>
      <c r="R825" s="341">
        <v>21.95</v>
      </c>
      <c r="S825" s="129"/>
      <c r="T825" s="151"/>
      <c r="U825" s="14" t="s">
        <v>41</v>
      </c>
      <c r="V825" s="14" t="s">
        <v>270</v>
      </c>
    </row>
    <row r="826" spans="1:84" ht="37.5">
      <c r="C826" s="14" t="s">
        <v>329</v>
      </c>
      <c r="D826" s="138">
        <v>192</v>
      </c>
      <c r="E826" s="129">
        <v>144</v>
      </c>
      <c r="F826" s="130" t="s">
        <v>637</v>
      </c>
      <c r="G826" s="129">
        <v>1958</v>
      </c>
      <c r="H826" s="129" t="s">
        <v>37</v>
      </c>
      <c r="I826" s="129" t="s">
        <v>67</v>
      </c>
      <c r="J826" s="129">
        <v>2</v>
      </c>
      <c r="K826" s="131">
        <v>534.79999999999995</v>
      </c>
      <c r="L826" s="131">
        <v>302.60000000000002</v>
      </c>
      <c r="M826" s="130" t="s">
        <v>46</v>
      </c>
      <c r="N826" s="341">
        <f t="shared" si="64"/>
        <v>129416.25199999999</v>
      </c>
      <c r="O826" s="341">
        <f t="shared" si="65"/>
        <v>11738.859999999999</v>
      </c>
      <c r="P826" s="342">
        <f t="shared" si="61"/>
        <v>141155.11199999999</v>
      </c>
      <c r="Q826" s="341">
        <v>241.99</v>
      </c>
      <c r="R826" s="341">
        <v>21.95</v>
      </c>
      <c r="S826" s="129"/>
      <c r="T826" s="151"/>
      <c r="U826" s="14" t="s">
        <v>41</v>
      </c>
      <c r="V826" s="14" t="s">
        <v>270</v>
      </c>
    </row>
    <row r="827" spans="1:84" ht="37.5">
      <c r="C827" s="14" t="s">
        <v>289</v>
      </c>
      <c r="D827" s="138">
        <v>193</v>
      </c>
      <c r="E827" s="129">
        <v>145</v>
      </c>
      <c r="F827" s="130" t="s">
        <v>638</v>
      </c>
      <c r="G827" s="16">
        <v>1958</v>
      </c>
      <c r="H827" s="129" t="s">
        <v>37</v>
      </c>
      <c r="I827" s="16" t="s">
        <v>67</v>
      </c>
      <c r="J827" s="16">
        <v>2</v>
      </c>
      <c r="K827" s="21">
        <v>522.1</v>
      </c>
      <c r="L827" s="21">
        <v>300.7</v>
      </c>
      <c r="M827" s="130" t="s">
        <v>46</v>
      </c>
      <c r="N827" s="341">
        <f t="shared" si="64"/>
        <v>126473.50400000002</v>
      </c>
      <c r="O827" s="341">
        <f t="shared" si="65"/>
        <v>8954.0149999999994</v>
      </c>
      <c r="P827" s="342">
        <f t="shared" ref="P827:P876" si="66">N827+O827</f>
        <v>135427.51900000003</v>
      </c>
      <c r="Q827" s="341">
        <v>242.24</v>
      </c>
      <c r="R827" s="341">
        <v>17.149999999999999</v>
      </c>
      <c r="S827" s="129"/>
      <c r="T827" s="151"/>
      <c r="U827" s="14" t="s">
        <v>41</v>
      </c>
      <c r="V827" s="14" t="s">
        <v>270</v>
      </c>
    </row>
    <row r="828" spans="1:84" ht="37.5">
      <c r="C828" s="14" t="s">
        <v>323</v>
      </c>
      <c r="D828" s="138">
        <v>194</v>
      </c>
      <c r="E828" s="129">
        <v>146</v>
      </c>
      <c r="F828" s="130" t="s">
        <v>639</v>
      </c>
      <c r="G828" s="129">
        <v>1961</v>
      </c>
      <c r="H828" s="129" t="s">
        <v>37</v>
      </c>
      <c r="I828" s="16" t="s">
        <v>67</v>
      </c>
      <c r="J828" s="129">
        <v>2</v>
      </c>
      <c r="K828" s="131">
        <v>518.4</v>
      </c>
      <c r="L828" s="131">
        <v>298.8</v>
      </c>
      <c r="M828" s="130" t="s">
        <v>46</v>
      </c>
      <c r="N828" s="21">
        <f t="shared" si="64"/>
        <v>125385.408</v>
      </c>
      <c r="O828" s="21">
        <f t="shared" si="65"/>
        <v>15297.984</v>
      </c>
      <c r="P828" s="32">
        <f t="shared" si="66"/>
        <v>140683.39199999999</v>
      </c>
      <c r="Q828" s="341">
        <v>241.87</v>
      </c>
      <c r="R828" s="341">
        <v>29.51</v>
      </c>
      <c r="S828" s="129"/>
      <c r="T828" s="151"/>
      <c r="U828" s="14" t="s">
        <v>41</v>
      </c>
      <c r="V828" s="14" t="s">
        <v>270</v>
      </c>
    </row>
    <row r="829" spans="1:84" ht="37.5">
      <c r="C829" s="14" t="s">
        <v>323</v>
      </c>
      <c r="D829" s="138">
        <v>195</v>
      </c>
      <c r="E829" s="129">
        <v>147</v>
      </c>
      <c r="F829" s="130" t="s">
        <v>640</v>
      </c>
      <c r="G829" s="129">
        <v>1959</v>
      </c>
      <c r="H829" s="129" t="s">
        <v>37</v>
      </c>
      <c r="I829" s="16" t="s">
        <v>67</v>
      </c>
      <c r="J829" s="129">
        <v>2</v>
      </c>
      <c r="K829" s="131">
        <v>509</v>
      </c>
      <c r="L829" s="131">
        <v>292.2</v>
      </c>
      <c r="M829" s="130" t="s">
        <v>46</v>
      </c>
      <c r="N829" s="341">
        <f t="shared" si="64"/>
        <v>123111.83</v>
      </c>
      <c r="O829" s="341">
        <f t="shared" si="65"/>
        <v>15020.59</v>
      </c>
      <c r="P829" s="342">
        <f t="shared" si="66"/>
        <v>138132.42000000001</v>
      </c>
      <c r="Q829" s="341">
        <v>241.87</v>
      </c>
      <c r="R829" s="341">
        <v>29.51</v>
      </c>
      <c r="S829" s="129"/>
      <c r="T829" s="151"/>
      <c r="U829" s="14" t="s">
        <v>41</v>
      </c>
      <c r="V829" s="14" t="s">
        <v>270</v>
      </c>
    </row>
    <row r="830" spans="1:84" ht="37.5">
      <c r="C830" s="14" t="s">
        <v>323</v>
      </c>
      <c r="D830" s="138">
        <v>196</v>
      </c>
      <c r="E830" s="129">
        <v>148</v>
      </c>
      <c r="F830" s="130" t="s">
        <v>641</v>
      </c>
      <c r="G830" s="129">
        <v>1959</v>
      </c>
      <c r="H830" s="129" t="s">
        <v>37</v>
      </c>
      <c r="I830" s="16" t="s">
        <v>67</v>
      </c>
      <c r="J830" s="129">
        <v>2</v>
      </c>
      <c r="K830" s="131">
        <v>538.9</v>
      </c>
      <c r="L830" s="131">
        <v>316</v>
      </c>
      <c r="M830" s="130" t="s">
        <v>46</v>
      </c>
      <c r="N830" s="341">
        <f t="shared" si="64"/>
        <v>130343.743</v>
      </c>
      <c r="O830" s="341">
        <f t="shared" si="65"/>
        <v>15902.939</v>
      </c>
      <c r="P830" s="342">
        <f t="shared" si="66"/>
        <v>146246.682</v>
      </c>
      <c r="Q830" s="341">
        <v>241.87</v>
      </c>
      <c r="R830" s="341">
        <v>29.51</v>
      </c>
      <c r="S830" s="129"/>
      <c r="T830" s="151"/>
      <c r="U830" s="14" t="s">
        <v>41</v>
      </c>
      <c r="V830" s="14" t="s">
        <v>270</v>
      </c>
    </row>
    <row r="831" spans="1:84" ht="37.5">
      <c r="C831" s="14" t="s">
        <v>323</v>
      </c>
      <c r="D831" s="138">
        <v>197</v>
      </c>
      <c r="E831" s="129">
        <v>149</v>
      </c>
      <c r="F831" s="130" t="s">
        <v>642</v>
      </c>
      <c r="G831" s="129">
        <v>1961</v>
      </c>
      <c r="H831" s="129" t="s">
        <v>37</v>
      </c>
      <c r="I831" s="16" t="s">
        <v>67</v>
      </c>
      <c r="J831" s="129">
        <v>2</v>
      </c>
      <c r="K831" s="131">
        <v>517.70000000000005</v>
      </c>
      <c r="L831" s="131">
        <v>296.2</v>
      </c>
      <c r="M831" s="130" t="s">
        <v>46</v>
      </c>
      <c r="N831" s="341">
        <f t="shared" si="64"/>
        <v>125216.09900000002</v>
      </c>
      <c r="O831" s="341">
        <f t="shared" si="65"/>
        <v>15277.327000000003</v>
      </c>
      <c r="P831" s="342">
        <f t="shared" si="66"/>
        <v>140493.42600000001</v>
      </c>
      <c r="Q831" s="341">
        <v>241.87</v>
      </c>
      <c r="R831" s="341">
        <v>29.51</v>
      </c>
      <c r="S831" s="129"/>
      <c r="T831" s="151"/>
      <c r="U831" s="14" t="s">
        <v>41</v>
      </c>
      <c r="V831" s="14" t="s">
        <v>270</v>
      </c>
    </row>
    <row r="832" spans="1:84" ht="37.5">
      <c r="C832" s="14" t="s">
        <v>323</v>
      </c>
      <c r="D832" s="138">
        <v>198</v>
      </c>
      <c r="E832" s="129">
        <v>150</v>
      </c>
      <c r="F832" s="130" t="s">
        <v>643</v>
      </c>
      <c r="G832" s="129">
        <v>1962</v>
      </c>
      <c r="H832" s="129" t="s">
        <v>37</v>
      </c>
      <c r="I832" s="16" t="s">
        <v>67</v>
      </c>
      <c r="J832" s="129">
        <v>2</v>
      </c>
      <c r="K832" s="131">
        <v>531.6</v>
      </c>
      <c r="L832" s="131">
        <v>308.10000000000002</v>
      </c>
      <c r="M832" s="130" t="s">
        <v>46</v>
      </c>
      <c r="N832" s="341">
        <f t="shared" si="64"/>
        <v>128578.092</v>
      </c>
      <c r="O832" s="341">
        <f t="shared" si="65"/>
        <v>15687.516000000001</v>
      </c>
      <c r="P832" s="342">
        <f t="shared" si="66"/>
        <v>144265.60800000001</v>
      </c>
      <c r="Q832" s="341">
        <v>241.87</v>
      </c>
      <c r="R832" s="341">
        <v>29.51</v>
      </c>
      <c r="S832" s="129"/>
      <c r="T832" s="151"/>
      <c r="U832" s="14" t="s">
        <v>41</v>
      </c>
      <c r="V832" s="14" t="s">
        <v>270</v>
      </c>
    </row>
    <row r="833" spans="3:22" ht="37.5">
      <c r="C833" s="14" t="s">
        <v>323</v>
      </c>
      <c r="D833" s="138">
        <v>199</v>
      </c>
      <c r="E833" s="129">
        <v>151</v>
      </c>
      <c r="F833" s="130" t="s">
        <v>644</v>
      </c>
      <c r="G833" s="129">
        <v>1948</v>
      </c>
      <c r="H833" s="129" t="s">
        <v>37</v>
      </c>
      <c r="I833" s="16" t="s">
        <v>67</v>
      </c>
      <c r="J833" s="129">
        <v>2</v>
      </c>
      <c r="K833" s="131">
        <v>511.9</v>
      </c>
      <c r="L833" s="131">
        <v>295.7</v>
      </c>
      <c r="M833" s="130" t="s">
        <v>46</v>
      </c>
      <c r="N833" s="341">
        <f t="shared" si="64"/>
        <v>123813.253</v>
      </c>
      <c r="O833" s="341">
        <f t="shared" si="65"/>
        <v>15106.169</v>
      </c>
      <c r="P833" s="342">
        <f t="shared" si="66"/>
        <v>138919.42199999999</v>
      </c>
      <c r="Q833" s="341">
        <v>241.87</v>
      </c>
      <c r="R833" s="341">
        <v>29.51</v>
      </c>
      <c r="S833" s="129"/>
      <c r="T833" s="151"/>
      <c r="U833" s="14" t="s">
        <v>41</v>
      </c>
      <c r="V833" s="14" t="s">
        <v>270</v>
      </c>
    </row>
    <row r="834" spans="3:22" ht="37.5">
      <c r="C834" s="14" t="s">
        <v>323</v>
      </c>
      <c r="D834" s="138">
        <v>200</v>
      </c>
      <c r="E834" s="129">
        <v>152</v>
      </c>
      <c r="F834" s="130" t="s">
        <v>645</v>
      </c>
      <c r="G834" s="129">
        <v>1961</v>
      </c>
      <c r="H834" s="129" t="s">
        <v>37</v>
      </c>
      <c r="I834" s="16" t="s">
        <v>67</v>
      </c>
      <c r="J834" s="129">
        <v>2</v>
      </c>
      <c r="K834" s="131">
        <v>529.29999999999995</v>
      </c>
      <c r="L834" s="131">
        <v>306.8</v>
      </c>
      <c r="M834" s="130" t="s">
        <v>46</v>
      </c>
      <c r="N834" s="341">
        <f t="shared" si="64"/>
        <v>128021.791</v>
      </c>
      <c r="O834" s="341">
        <f t="shared" si="65"/>
        <v>15619.643</v>
      </c>
      <c r="P834" s="342">
        <f t="shared" si="66"/>
        <v>143641.43400000001</v>
      </c>
      <c r="Q834" s="341">
        <v>241.87</v>
      </c>
      <c r="R834" s="341">
        <v>29.51</v>
      </c>
      <c r="S834" s="129"/>
      <c r="T834" s="151"/>
      <c r="U834" s="14" t="s">
        <v>41</v>
      </c>
      <c r="V834" s="14" t="s">
        <v>270</v>
      </c>
    </row>
    <row r="835" spans="3:22" ht="37.5">
      <c r="C835" s="14" t="s">
        <v>323</v>
      </c>
      <c r="D835" s="138">
        <v>201</v>
      </c>
      <c r="E835" s="129">
        <v>153</v>
      </c>
      <c r="F835" s="130" t="s">
        <v>646</v>
      </c>
      <c r="G835" s="129">
        <v>1960</v>
      </c>
      <c r="H835" s="129" t="s">
        <v>37</v>
      </c>
      <c r="I835" s="16" t="s">
        <v>67</v>
      </c>
      <c r="J835" s="129">
        <v>2</v>
      </c>
      <c r="K835" s="131">
        <v>505.5</v>
      </c>
      <c r="L835" s="131">
        <v>288.60000000000002</v>
      </c>
      <c r="M835" s="130" t="s">
        <v>46</v>
      </c>
      <c r="N835" s="341">
        <f t="shared" si="64"/>
        <v>122265.285</v>
      </c>
      <c r="O835" s="341">
        <f t="shared" si="65"/>
        <v>14917.305</v>
      </c>
      <c r="P835" s="342">
        <f t="shared" si="66"/>
        <v>137182.59</v>
      </c>
      <c r="Q835" s="341">
        <v>241.87</v>
      </c>
      <c r="R835" s="341">
        <v>29.51</v>
      </c>
      <c r="S835" s="129"/>
      <c r="T835" s="151"/>
      <c r="U835" s="14" t="s">
        <v>41</v>
      </c>
      <c r="V835" s="14" t="s">
        <v>270</v>
      </c>
    </row>
    <row r="836" spans="3:22" ht="37.5">
      <c r="C836" s="14" t="s">
        <v>323</v>
      </c>
      <c r="D836" s="138">
        <v>202</v>
      </c>
      <c r="E836" s="129">
        <v>154</v>
      </c>
      <c r="F836" s="130" t="s">
        <v>647</v>
      </c>
      <c r="G836" s="129">
        <v>1960</v>
      </c>
      <c r="H836" s="129" t="s">
        <v>37</v>
      </c>
      <c r="I836" s="16" t="s">
        <v>67</v>
      </c>
      <c r="J836" s="129">
        <v>2</v>
      </c>
      <c r="K836" s="131">
        <v>508.3</v>
      </c>
      <c r="L836" s="131">
        <v>284.7</v>
      </c>
      <c r="M836" s="130" t="s">
        <v>46</v>
      </c>
      <c r="N836" s="341">
        <f t="shared" si="64"/>
        <v>122942.52100000001</v>
      </c>
      <c r="O836" s="341">
        <f t="shared" si="65"/>
        <v>14999.933000000001</v>
      </c>
      <c r="P836" s="342">
        <f t="shared" si="66"/>
        <v>137942.454</v>
      </c>
      <c r="Q836" s="341">
        <v>241.87</v>
      </c>
      <c r="R836" s="341">
        <v>29.51</v>
      </c>
      <c r="S836" s="129"/>
      <c r="T836" s="151"/>
      <c r="U836" s="14" t="s">
        <v>41</v>
      </c>
      <c r="V836" s="14" t="s">
        <v>270</v>
      </c>
    </row>
    <row r="837" spans="3:22" ht="37.5">
      <c r="C837" s="14" t="s">
        <v>323</v>
      </c>
      <c r="D837" s="138">
        <v>203</v>
      </c>
      <c r="E837" s="129">
        <v>155</v>
      </c>
      <c r="F837" s="130" t="s">
        <v>648</v>
      </c>
      <c r="G837" s="129">
        <v>1961</v>
      </c>
      <c r="H837" s="129" t="s">
        <v>37</v>
      </c>
      <c r="I837" s="16" t="s">
        <v>67</v>
      </c>
      <c r="J837" s="129">
        <v>2</v>
      </c>
      <c r="K837" s="131">
        <v>520.29999999999995</v>
      </c>
      <c r="L837" s="131">
        <v>298.89999999999998</v>
      </c>
      <c r="M837" s="130" t="s">
        <v>46</v>
      </c>
      <c r="N837" s="341">
        <f t="shared" si="64"/>
        <v>125844.961</v>
      </c>
      <c r="O837" s="341">
        <f t="shared" si="65"/>
        <v>15354.053</v>
      </c>
      <c r="P837" s="342">
        <f t="shared" si="66"/>
        <v>141199.014</v>
      </c>
      <c r="Q837" s="341">
        <v>241.87</v>
      </c>
      <c r="R837" s="341">
        <v>29.51</v>
      </c>
      <c r="S837" s="129"/>
      <c r="T837" s="151"/>
      <c r="U837" s="14" t="s">
        <v>41</v>
      </c>
      <c r="V837" s="14" t="s">
        <v>270</v>
      </c>
    </row>
    <row r="838" spans="3:22" ht="37.5">
      <c r="C838" s="14" t="s">
        <v>323</v>
      </c>
      <c r="D838" s="138">
        <v>204</v>
      </c>
      <c r="E838" s="129">
        <v>156</v>
      </c>
      <c r="F838" s="130" t="s">
        <v>649</v>
      </c>
      <c r="G838" s="129">
        <v>1961</v>
      </c>
      <c r="H838" s="129" t="s">
        <v>37</v>
      </c>
      <c r="I838" s="16" t="s">
        <v>67</v>
      </c>
      <c r="J838" s="129">
        <v>2</v>
      </c>
      <c r="K838" s="131">
        <v>520.79999999999995</v>
      </c>
      <c r="L838" s="131">
        <v>297.7</v>
      </c>
      <c r="M838" s="130" t="s">
        <v>46</v>
      </c>
      <c r="N838" s="341">
        <f t="shared" si="64"/>
        <v>125965.89599999999</v>
      </c>
      <c r="O838" s="341">
        <f t="shared" si="65"/>
        <v>15368.807999999999</v>
      </c>
      <c r="P838" s="342">
        <f t="shared" si="66"/>
        <v>141334.704</v>
      </c>
      <c r="Q838" s="341">
        <v>241.87</v>
      </c>
      <c r="R838" s="341">
        <v>29.51</v>
      </c>
      <c r="S838" s="129"/>
      <c r="T838" s="151"/>
      <c r="U838" s="14" t="s">
        <v>41</v>
      </c>
      <c r="V838" s="14" t="s">
        <v>270</v>
      </c>
    </row>
    <row r="839" spans="3:22" ht="37.5">
      <c r="C839" s="14" t="s">
        <v>323</v>
      </c>
      <c r="D839" s="138">
        <v>205</v>
      </c>
      <c r="E839" s="129">
        <v>157</v>
      </c>
      <c r="F839" s="130" t="s">
        <v>650</v>
      </c>
      <c r="G839" s="129">
        <v>1960</v>
      </c>
      <c r="H839" s="129" t="s">
        <v>37</v>
      </c>
      <c r="I839" s="16" t="s">
        <v>67</v>
      </c>
      <c r="J839" s="129">
        <v>2</v>
      </c>
      <c r="K839" s="131">
        <v>525.4</v>
      </c>
      <c r="L839" s="131">
        <v>301</v>
      </c>
      <c r="M839" s="130" t="s">
        <v>46</v>
      </c>
      <c r="N839" s="341">
        <f t="shared" si="64"/>
        <v>127078.49799999999</v>
      </c>
      <c r="O839" s="341">
        <f t="shared" si="65"/>
        <v>15504.554</v>
      </c>
      <c r="P839" s="342">
        <f t="shared" si="66"/>
        <v>142583.052</v>
      </c>
      <c r="Q839" s="341">
        <v>241.87</v>
      </c>
      <c r="R839" s="341">
        <v>29.51</v>
      </c>
      <c r="S839" s="129"/>
      <c r="T839" s="151"/>
      <c r="U839" s="14" t="s">
        <v>41</v>
      </c>
      <c r="V839" s="14" t="s">
        <v>270</v>
      </c>
    </row>
    <row r="840" spans="3:22" ht="56.25">
      <c r="C840" s="14" t="s">
        <v>323</v>
      </c>
      <c r="D840" s="138">
        <v>206</v>
      </c>
      <c r="E840" s="129">
        <v>158</v>
      </c>
      <c r="F840" s="130" t="s">
        <v>651</v>
      </c>
      <c r="G840" s="129">
        <v>1960</v>
      </c>
      <c r="H840" s="129" t="s">
        <v>37</v>
      </c>
      <c r="I840" s="16" t="s">
        <v>60</v>
      </c>
      <c r="J840" s="129">
        <v>2</v>
      </c>
      <c r="K840" s="131">
        <v>503.2</v>
      </c>
      <c r="L840" s="131">
        <v>273</v>
      </c>
      <c r="M840" s="130" t="s">
        <v>46</v>
      </c>
      <c r="N840" s="341">
        <f t="shared" si="64"/>
        <v>121708.984</v>
      </c>
      <c r="O840" s="341">
        <f t="shared" si="65"/>
        <v>14849.432000000001</v>
      </c>
      <c r="P840" s="342">
        <f t="shared" si="66"/>
        <v>136558.416</v>
      </c>
      <c r="Q840" s="341">
        <v>241.87</v>
      </c>
      <c r="R840" s="341">
        <v>29.51</v>
      </c>
      <c r="S840" s="129"/>
      <c r="T840" s="151"/>
      <c r="U840" s="14" t="s">
        <v>41</v>
      </c>
      <c r="V840" s="14" t="s">
        <v>270</v>
      </c>
    </row>
    <row r="841" spans="3:22" ht="37.5">
      <c r="C841" s="14" t="s">
        <v>323</v>
      </c>
      <c r="D841" s="138">
        <v>207</v>
      </c>
      <c r="E841" s="129">
        <v>159</v>
      </c>
      <c r="F841" s="130" t="s">
        <v>652</v>
      </c>
      <c r="G841" s="129">
        <v>1960</v>
      </c>
      <c r="H841" s="129" t="s">
        <v>37</v>
      </c>
      <c r="I841" s="16" t="s">
        <v>38</v>
      </c>
      <c r="J841" s="129">
        <v>2</v>
      </c>
      <c r="K841" s="131">
        <v>501.2</v>
      </c>
      <c r="L841" s="131">
        <v>268.89999999999998</v>
      </c>
      <c r="M841" s="130" t="s">
        <v>46</v>
      </c>
      <c r="N841" s="341">
        <f t="shared" si="64"/>
        <v>126242.25599999999</v>
      </c>
      <c r="O841" s="341">
        <f t="shared" si="65"/>
        <v>15752.716</v>
      </c>
      <c r="P841" s="342">
        <f t="shared" si="66"/>
        <v>141994.97200000001</v>
      </c>
      <c r="Q841" s="341">
        <v>251.88</v>
      </c>
      <c r="R841" s="341">
        <v>31.43</v>
      </c>
      <c r="S841" s="129"/>
      <c r="T841" s="151"/>
      <c r="U841" s="14" t="s">
        <v>41</v>
      </c>
      <c r="V841" s="14" t="s">
        <v>270</v>
      </c>
    </row>
    <row r="842" spans="3:22" ht="37.5">
      <c r="C842" s="14" t="s">
        <v>306</v>
      </c>
      <c r="D842" s="138">
        <v>208</v>
      </c>
      <c r="E842" s="129">
        <v>160</v>
      </c>
      <c r="F842" s="130" t="s">
        <v>653</v>
      </c>
      <c r="G842" s="129">
        <v>1972</v>
      </c>
      <c r="H842" s="129" t="s">
        <v>37</v>
      </c>
      <c r="I842" s="129" t="s">
        <v>38</v>
      </c>
      <c r="J842" s="129">
        <v>4</v>
      </c>
      <c r="K842" s="131">
        <v>11375.2</v>
      </c>
      <c r="L842" s="131">
        <v>5212.7</v>
      </c>
      <c r="M842" s="130" t="s">
        <v>46</v>
      </c>
      <c r="N842" s="21">
        <f t="shared" si="64"/>
        <v>1820032</v>
      </c>
      <c r="O842" s="21">
        <f t="shared" si="65"/>
        <v>176998.11200000002</v>
      </c>
      <c r="P842" s="32">
        <f t="shared" si="66"/>
        <v>1997030.112</v>
      </c>
      <c r="Q842" s="131">
        <v>160</v>
      </c>
      <c r="R842" s="131">
        <v>15.56</v>
      </c>
      <c r="S842" s="129"/>
      <c r="T842" s="151"/>
      <c r="U842" s="14" t="s">
        <v>41</v>
      </c>
      <c r="V842" s="14" t="s">
        <v>270</v>
      </c>
    </row>
    <row r="843" spans="3:22" ht="37.5">
      <c r="C843" s="14" t="s">
        <v>331</v>
      </c>
      <c r="D843" s="138">
        <v>209</v>
      </c>
      <c r="E843" s="129">
        <v>161</v>
      </c>
      <c r="F843" s="130" t="s">
        <v>654</v>
      </c>
      <c r="G843" s="129">
        <v>1961</v>
      </c>
      <c r="H843" s="129" t="s">
        <v>37</v>
      </c>
      <c r="I843" s="16" t="s">
        <v>67</v>
      </c>
      <c r="J843" s="16">
        <v>2</v>
      </c>
      <c r="K843" s="21">
        <v>521.4</v>
      </c>
      <c r="L843" s="21">
        <v>298.8</v>
      </c>
      <c r="M843" s="130" t="s">
        <v>46</v>
      </c>
      <c r="N843" s="341">
        <f t="shared" si="64"/>
        <v>126225.726</v>
      </c>
      <c r="O843" s="341">
        <f t="shared" si="65"/>
        <v>11444.73</v>
      </c>
      <c r="P843" s="342">
        <f t="shared" si="66"/>
        <v>137670.45600000001</v>
      </c>
      <c r="Q843" s="341">
        <v>242.09</v>
      </c>
      <c r="R843" s="341">
        <v>21.95</v>
      </c>
      <c r="S843" s="129"/>
      <c r="T843" s="151"/>
      <c r="U843" s="14" t="s">
        <v>41</v>
      </c>
      <c r="V843" s="14" t="s">
        <v>270</v>
      </c>
    </row>
    <row r="844" spans="3:22" ht="37.5">
      <c r="C844" s="14" t="s">
        <v>306</v>
      </c>
      <c r="D844" s="138">
        <v>210</v>
      </c>
      <c r="E844" s="129">
        <v>162</v>
      </c>
      <c r="F844" s="130" t="s">
        <v>655</v>
      </c>
      <c r="G844" s="16">
        <v>1965</v>
      </c>
      <c r="H844" s="129" t="s">
        <v>37</v>
      </c>
      <c r="I844" s="14" t="s">
        <v>38</v>
      </c>
      <c r="J844" s="16">
        <v>3</v>
      </c>
      <c r="K844" s="21">
        <f>L844*1.8</f>
        <v>1977.4079999999999</v>
      </c>
      <c r="L844" s="21">
        <v>1098.56</v>
      </c>
      <c r="M844" s="130" t="s">
        <v>46</v>
      </c>
      <c r="N844" s="21">
        <f t="shared" si="64"/>
        <v>316385.27999999997</v>
      </c>
      <c r="O844" s="21">
        <f t="shared" si="65"/>
        <v>30768.46848</v>
      </c>
      <c r="P844" s="32">
        <f t="shared" si="66"/>
        <v>347153.74847999995</v>
      </c>
      <c r="Q844" s="32">
        <v>160</v>
      </c>
      <c r="R844" s="32">
        <v>15.56</v>
      </c>
      <c r="S844" s="14"/>
      <c r="T844" s="151"/>
      <c r="U844" s="14" t="s">
        <v>41</v>
      </c>
      <c r="V844" s="14" t="s">
        <v>270</v>
      </c>
    </row>
    <row r="845" spans="3:22" ht="29.25" customHeight="1">
      <c r="C845" s="14" t="s">
        <v>306</v>
      </c>
      <c r="D845" s="138">
        <v>211</v>
      </c>
      <c r="E845" s="129">
        <v>163</v>
      </c>
      <c r="F845" s="130" t="s">
        <v>656</v>
      </c>
      <c r="G845" s="16">
        <v>1967</v>
      </c>
      <c r="H845" s="129" t="s">
        <v>37</v>
      </c>
      <c r="I845" s="14" t="s">
        <v>38</v>
      </c>
      <c r="J845" s="16">
        <v>5</v>
      </c>
      <c r="K845" s="21">
        <f>L845*1.8</f>
        <v>4039.0739999999996</v>
      </c>
      <c r="L845" s="21">
        <v>2243.9299999999998</v>
      </c>
      <c r="M845" s="130" t="s">
        <v>234</v>
      </c>
      <c r="N845" s="21">
        <f t="shared" si="64"/>
        <v>4371085.8827999998</v>
      </c>
      <c r="O845" s="21">
        <f t="shared" si="65"/>
        <v>93544.953839999987</v>
      </c>
      <c r="P845" s="32">
        <f t="shared" si="66"/>
        <v>4464630.8366399994</v>
      </c>
      <c r="Q845" s="32">
        <v>1082.2</v>
      </c>
      <c r="R845" s="32">
        <v>23.16</v>
      </c>
      <c r="S845" s="14"/>
      <c r="T845" s="151"/>
      <c r="U845" s="14" t="s">
        <v>41</v>
      </c>
      <c r="V845" s="14" t="s">
        <v>270</v>
      </c>
    </row>
    <row r="846" spans="3:22" ht="33.75" customHeight="1">
      <c r="C846" s="14" t="s">
        <v>329</v>
      </c>
      <c r="D846" s="138">
        <v>212</v>
      </c>
      <c r="E846" s="129">
        <v>164</v>
      </c>
      <c r="F846" s="130" t="s">
        <v>657</v>
      </c>
      <c r="G846" s="16">
        <v>38</v>
      </c>
      <c r="H846" s="129" t="s">
        <v>37</v>
      </c>
      <c r="I846" s="14" t="s">
        <v>67</v>
      </c>
      <c r="J846" s="16">
        <v>2</v>
      </c>
      <c r="K846" s="21">
        <f>L846*1.8</f>
        <v>862.56</v>
      </c>
      <c r="L846" s="21">
        <v>479.2</v>
      </c>
      <c r="M846" s="130" t="s">
        <v>234</v>
      </c>
      <c r="N846" s="21">
        <f t="shared" si="64"/>
        <v>1293840</v>
      </c>
      <c r="O846" s="21">
        <f t="shared" si="65"/>
        <v>34692.163199999995</v>
      </c>
      <c r="P846" s="32">
        <f t="shared" si="66"/>
        <v>1328532.1632000001</v>
      </c>
      <c r="Q846" s="32">
        <v>1500</v>
      </c>
      <c r="R846" s="32">
        <v>40.22</v>
      </c>
      <c r="S846" s="14"/>
      <c r="T846" s="151"/>
      <c r="U846" s="14" t="s">
        <v>41</v>
      </c>
      <c r="V846" s="14" t="s">
        <v>270</v>
      </c>
    </row>
    <row r="847" spans="3:22" ht="33.75" customHeight="1">
      <c r="C847" s="14" t="s">
        <v>329</v>
      </c>
      <c r="D847" s="138">
        <v>213</v>
      </c>
      <c r="E847" s="129">
        <v>165</v>
      </c>
      <c r="F847" s="130" t="s">
        <v>658</v>
      </c>
      <c r="G847" s="16">
        <v>38</v>
      </c>
      <c r="H847" s="129" t="s">
        <v>37</v>
      </c>
      <c r="I847" s="14" t="s">
        <v>67</v>
      </c>
      <c r="J847" s="16">
        <v>2</v>
      </c>
      <c r="K847" s="21">
        <f>L847*1.8</f>
        <v>884.16</v>
      </c>
      <c r="L847" s="21">
        <v>491.2</v>
      </c>
      <c r="M847" s="130" t="s">
        <v>234</v>
      </c>
      <c r="N847" s="21">
        <f t="shared" si="64"/>
        <v>1326240</v>
      </c>
      <c r="O847" s="21">
        <f t="shared" si="65"/>
        <v>35560.915199999996</v>
      </c>
      <c r="P847" s="32">
        <f t="shared" si="66"/>
        <v>1361800.9151999999</v>
      </c>
      <c r="Q847" s="32">
        <v>1500</v>
      </c>
      <c r="R847" s="32">
        <v>40.22</v>
      </c>
      <c r="S847" s="14"/>
      <c r="T847" s="151"/>
      <c r="U847" s="14" t="s">
        <v>41</v>
      </c>
      <c r="V847" s="14" t="s">
        <v>270</v>
      </c>
    </row>
    <row r="848" spans="3:22" ht="56.25">
      <c r="C848" s="14" t="s">
        <v>467</v>
      </c>
      <c r="D848" s="138">
        <v>214</v>
      </c>
      <c r="E848" s="129">
        <v>166</v>
      </c>
      <c r="F848" s="22" t="s">
        <v>659</v>
      </c>
      <c r="G848" s="16">
        <v>1993</v>
      </c>
      <c r="H848" s="129" t="s">
        <v>37</v>
      </c>
      <c r="I848" s="16" t="s">
        <v>87</v>
      </c>
      <c r="J848" s="16">
        <v>10</v>
      </c>
      <c r="K848" s="21">
        <v>5908.2</v>
      </c>
      <c r="L848" s="21">
        <v>4278.1000000000004</v>
      </c>
      <c r="M848" s="22" t="s">
        <v>526</v>
      </c>
      <c r="N848" s="21">
        <f t="shared" si="64"/>
        <v>4450115.3219999997</v>
      </c>
      <c r="O848" s="21">
        <f t="shared" si="65"/>
        <v>95240.184000000008</v>
      </c>
      <c r="P848" s="32">
        <f t="shared" si="66"/>
        <v>4545355.5060000001</v>
      </c>
      <c r="Q848" s="32">
        <v>753.21</v>
      </c>
      <c r="R848" s="32">
        <v>16.12</v>
      </c>
      <c r="S848" s="14"/>
      <c r="T848" s="151"/>
      <c r="U848" s="14" t="s">
        <v>41</v>
      </c>
      <c r="V848" s="14" t="s">
        <v>270</v>
      </c>
    </row>
    <row r="849" spans="1:84" ht="37.5">
      <c r="C849" s="14" t="s">
        <v>306</v>
      </c>
      <c r="D849" s="138">
        <v>215</v>
      </c>
      <c r="E849" s="129">
        <v>167</v>
      </c>
      <c r="F849" s="130" t="s">
        <v>660</v>
      </c>
      <c r="G849" s="16">
        <v>1968</v>
      </c>
      <c r="H849" s="129" t="s">
        <v>37</v>
      </c>
      <c r="I849" s="14" t="s">
        <v>38</v>
      </c>
      <c r="J849" s="16">
        <v>5</v>
      </c>
      <c r="K849" s="21">
        <v>6512.5</v>
      </c>
      <c r="L849" s="21">
        <v>3933.2</v>
      </c>
      <c r="M849" s="130" t="s">
        <v>46</v>
      </c>
      <c r="N849" s="21">
        <f t="shared" si="64"/>
        <v>1042000</v>
      </c>
      <c r="O849" s="21">
        <f t="shared" si="65"/>
        <v>101334.5</v>
      </c>
      <c r="P849" s="32">
        <f t="shared" si="66"/>
        <v>1143334.5</v>
      </c>
      <c r="Q849" s="131">
        <v>160</v>
      </c>
      <c r="R849" s="131">
        <v>15.56</v>
      </c>
      <c r="S849" s="14"/>
      <c r="T849" s="151"/>
      <c r="U849" s="14" t="s">
        <v>41</v>
      </c>
      <c r="V849" s="14" t="s">
        <v>270</v>
      </c>
    </row>
    <row r="850" spans="1:84" ht="37.5">
      <c r="C850" s="14" t="s">
        <v>306</v>
      </c>
      <c r="D850" s="138">
        <v>216</v>
      </c>
      <c r="E850" s="129">
        <v>168</v>
      </c>
      <c r="F850" s="130" t="s">
        <v>661</v>
      </c>
      <c r="G850" s="16">
        <v>1967</v>
      </c>
      <c r="H850" s="129" t="s">
        <v>37</v>
      </c>
      <c r="I850" s="14" t="s">
        <v>38</v>
      </c>
      <c r="J850" s="16">
        <v>5</v>
      </c>
      <c r="K850" s="21">
        <v>6486.1</v>
      </c>
      <c r="L850" s="21">
        <v>3919.2</v>
      </c>
      <c r="M850" s="130" t="s">
        <v>46</v>
      </c>
      <c r="N850" s="21">
        <f t="shared" si="64"/>
        <v>1037776</v>
      </c>
      <c r="O850" s="21">
        <f t="shared" si="65"/>
        <v>100923.71600000001</v>
      </c>
      <c r="P850" s="32">
        <f t="shared" si="66"/>
        <v>1138699.716</v>
      </c>
      <c r="Q850" s="131">
        <v>160</v>
      </c>
      <c r="R850" s="131">
        <v>15.56</v>
      </c>
      <c r="S850" s="14"/>
      <c r="T850" s="151"/>
      <c r="U850" s="14" t="s">
        <v>41</v>
      </c>
      <c r="V850" s="14" t="s">
        <v>270</v>
      </c>
    </row>
    <row r="851" spans="1:84" ht="37.5">
      <c r="C851" s="14" t="s">
        <v>306</v>
      </c>
      <c r="D851" s="138">
        <v>217</v>
      </c>
      <c r="E851" s="129">
        <v>169</v>
      </c>
      <c r="F851" s="130" t="s">
        <v>662</v>
      </c>
      <c r="G851" s="16">
        <v>1969</v>
      </c>
      <c r="H851" s="129" t="s">
        <v>37</v>
      </c>
      <c r="I851" s="14" t="s">
        <v>38</v>
      </c>
      <c r="J851" s="16">
        <v>5</v>
      </c>
      <c r="K851" s="21">
        <v>6445.6</v>
      </c>
      <c r="L851" s="21">
        <v>3925.6</v>
      </c>
      <c r="M851" s="152" t="s">
        <v>46</v>
      </c>
      <c r="N851" s="21">
        <f t="shared" si="64"/>
        <v>1031296</v>
      </c>
      <c r="O851" s="21">
        <f t="shared" si="65"/>
        <v>100293.53600000001</v>
      </c>
      <c r="P851" s="32">
        <f t="shared" si="66"/>
        <v>1131589.5360000001</v>
      </c>
      <c r="Q851" s="131">
        <v>160</v>
      </c>
      <c r="R851" s="131">
        <v>15.56</v>
      </c>
      <c r="S851" s="14"/>
      <c r="T851" s="151"/>
      <c r="U851" s="14" t="s">
        <v>41</v>
      </c>
      <c r="V851" s="14" t="s">
        <v>270</v>
      </c>
    </row>
    <row r="852" spans="1:84" s="94" customFormat="1" ht="26.25" customHeight="1">
      <c r="B852" s="94" t="s">
        <v>487</v>
      </c>
      <c r="C852" s="94" t="s">
        <v>323</v>
      </c>
      <c r="D852" s="138">
        <v>218</v>
      </c>
      <c r="E852" s="129">
        <v>170</v>
      </c>
      <c r="F852" s="130" t="s">
        <v>663</v>
      </c>
      <c r="G852" s="129">
        <v>1934</v>
      </c>
      <c r="H852" s="129" t="s">
        <v>37</v>
      </c>
      <c r="I852" s="129" t="s">
        <v>67</v>
      </c>
      <c r="J852" s="129">
        <v>2</v>
      </c>
      <c r="K852" s="131">
        <v>864.3</v>
      </c>
      <c r="L852" s="131">
        <v>475.3</v>
      </c>
      <c r="M852" s="152" t="s">
        <v>234</v>
      </c>
      <c r="N852" s="21">
        <f t="shared" si="64"/>
        <v>1296450</v>
      </c>
      <c r="O852" s="21">
        <f t="shared" si="65"/>
        <v>34762.146000000001</v>
      </c>
      <c r="P852" s="32">
        <f t="shared" si="66"/>
        <v>1331212.1459999999</v>
      </c>
      <c r="Q852" s="131">
        <v>1500</v>
      </c>
      <c r="R852" s="131">
        <v>40.22</v>
      </c>
      <c r="S852" s="129" t="s">
        <v>220</v>
      </c>
      <c r="T852" s="129" t="s">
        <v>470</v>
      </c>
      <c r="U852" s="14" t="s">
        <v>41</v>
      </c>
      <c r="V852" s="14" t="s">
        <v>270</v>
      </c>
      <c r="W852" s="139"/>
      <c r="X852" s="140"/>
      <c r="Y852" s="140"/>
      <c r="Z852" s="140"/>
      <c r="AA852" s="140"/>
      <c r="AB852" s="140"/>
      <c r="AC852" s="140"/>
      <c r="AD852" s="140"/>
      <c r="AE852" s="140"/>
      <c r="AF852" s="140"/>
      <c r="AG852" s="140"/>
      <c r="AH852" s="140"/>
      <c r="AI852" s="140"/>
      <c r="AJ852" s="140"/>
      <c r="AK852" s="140"/>
      <c r="AL852" s="140"/>
      <c r="AM852" s="140"/>
      <c r="AN852" s="140"/>
      <c r="AO852" s="140"/>
      <c r="AP852" s="140"/>
      <c r="AQ852" s="140"/>
      <c r="AR852" s="140"/>
      <c r="AS852" s="140"/>
      <c r="AT852" s="140"/>
      <c r="AU852" s="140"/>
      <c r="AV852" s="140"/>
      <c r="AW852" s="140"/>
      <c r="AX852" s="140"/>
      <c r="AY852" s="140"/>
      <c r="AZ852" s="140"/>
      <c r="BA852" s="140"/>
      <c r="BB852" s="140"/>
      <c r="BC852" s="140"/>
      <c r="BD852" s="140"/>
      <c r="BE852" s="140"/>
      <c r="BF852" s="140"/>
      <c r="BG852" s="140"/>
      <c r="BH852" s="140"/>
      <c r="BI852" s="140"/>
      <c r="BJ852" s="140"/>
      <c r="BK852" s="140"/>
      <c r="BL852" s="140"/>
      <c r="BM852" s="140"/>
      <c r="BN852" s="140"/>
      <c r="BO852" s="140"/>
      <c r="BP852" s="140"/>
      <c r="BQ852" s="140"/>
      <c r="BR852" s="140"/>
      <c r="BS852" s="140"/>
      <c r="BT852" s="140"/>
      <c r="BU852" s="140"/>
      <c r="BV852" s="140"/>
      <c r="BW852" s="140"/>
      <c r="BX852" s="140"/>
      <c r="BY852" s="140"/>
      <c r="BZ852" s="140"/>
      <c r="CA852" s="140"/>
      <c r="CB852" s="140"/>
      <c r="CC852" s="140"/>
      <c r="CD852" s="140"/>
      <c r="CE852" s="140"/>
      <c r="CF852" s="141"/>
    </row>
    <row r="853" spans="1:84" s="297" customFormat="1" ht="56.25">
      <c r="A853" s="252" t="s">
        <v>472</v>
      </c>
      <c r="C853" s="297" t="s">
        <v>474</v>
      </c>
      <c r="D853" s="138">
        <v>219</v>
      </c>
      <c r="E853" s="142">
        <v>171</v>
      </c>
      <c r="F853" s="145" t="s">
        <v>664</v>
      </c>
      <c r="G853" s="142">
        <v>1995</v>
      </c>
      <c r="H853" s="142" t="s">
        <v>37</v>
      </c>
      <c r="I853" s="142" t="s">
        <v>87</v>
      </c>
      <c r="J853" s="142">
        <v>6</v>
      </c>
      <c r="K853" s="146">
        <v>9930.0400000000009</v>
      </c>
      <c r="L853" s="146">
        <v>3217</v>
      </c>
      <c r="M853" s="280" t="s">
        <v>469</v>
      </c>
      <c r="N853" s="146">
        <f>Q853*K853</f>
        <v>7834305.0580000011</v>
      </c>
      <c r="O853" s="146">
        <f t="shared" si="65"/>
        <v>167619.07519999999</v>
      </c>
      <c r="P853" s="146">
        <f t="shared" si="66"/>
        <v>8001924.133200001</v>
      </c>
      <c r="Q853" s="142">
        <v>788.95</v>
      </c>
      <c r="R853" s="142">
        <v>16.88</v>
      </c>
      <c r="S853" s="280" t="s">
        <v>470</v>
      </c>
      <c r="T853" s="280" t="s">
        <v>471</v>
      </c>
      <c r="U853" s="147" t="s">
        <v>41</v>
      </c>
      <c r="V853" s="147" t="s">
        <v>270</v>
      </c>
      <c r="W853" s="298"/>
      <c r="X853" s="299"/>
      <c r="Y853" s="299"/>
      <c r="Z853" s="299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99"/>
      <c r="AK853" s="299"/>
      <c r="AL853" s="299"/>
      <c r="AM853" s="299"/>
      <c r="AN853" s="299"/>
      <c r="AO853" s="299"/>
      <c r="AP853" s="299"/>
      <c r="AQ853" s="299"/>
      <c r="AR853" s="299"/>
      <c r="AS853" s="299"/>
      <c r="AT853" s="299"/>
      <c r="AU853" s="299"/>
      <c r="AV853" s="299"/>
      <c r="AW853" s="299"/>
      <c r="AX853" s="299"/>
      <c r="AY853" s="299"/>
      <c r="AZ853" s="299"/>
      <c r="BA853" s="299"/>
      <c r="BB853" s="299"/>
      <c r="BC853" s="299"/>
      <c r="BD853" s="299"/>
      <c r="BE853" s="299"/>
      <c r="BF853" s="299"/>
      <c r="BG853" s="299"/>
      <c r="BH853" s="299"/>
      <c r="BI853" s="299"/>
      <c r="BJ853" s="299"/>
      <c r="BK853" s="299"/>
      <c r="BL853" s="299"/>
      <c r="BM853" s="299"/>
      <c r="BN853" s="299"/>
      <c r="BO853" s="299"/>
      <c r="BP853" s="299"/>
      <c r="BQ853" s="299"/>
      <c r="BR853" s="299"/>
      <c r="BS853" s="299"/>
      <c r="BT853" s="299"/>
      <c r="BU853" s="299"/>
      <c r="BV853" s="299"/>
      <c r="BW853" s="299"/>
      <c r="BX853" s="299"/>
      <c r="BY853" s="299"/>
      <c r="BZ853" s="299"/>
      <c r="CA853" s="299"/>
      <c r="CB853" s="299"/>
      <c r="CC853" s="299"/>
      <c r="CD853" s="299"/>
      <c r="CE853" s="299"/>
      <c r="CF853" s="300"/>
    </row>
    <row r="854" spans="1:84" s="2" customFormat="1" ht="37.5">
      <c r="C854" s="14" t="s">
        <v>306</v>
      </c>
      <c r="D854" s="138">
        <v>220</v>
      </c>
      <c r="E854" s="129">
        <v>172</v>
      </c>
      <c r="F854" s="130" t="s">
        <v>665</v>
      </c>
      <c r="G854" s="16">
        <v>1956</v>
      </c>
      <c r="H854" s="129" t="s">
        <v>37</v>
      </c>
      <c r="I854" s="14" t="s">
        <v>38</v>
      </c>
      <c r="J854" s="16">
        <v>5</v>
      </c>
      <c r="K854" s="21">
        <v>6068.2</v>
      </c>
      <c r="L854" s="21">
        <v>3868.8</v>
      </c>
      <c r="M854" s="152" t="s">
        <v>46</v>
      </c>
      <c r="N854" s="21">
        <f>K854*Q854</f>
        <v>970912</v>
      </c>
      <c r="O854" s="21">
        <f t="shared" si="65"/>
        <v>94421.191999999995</v>
      </c>
      <c r="P854" s="32">
        <f t="shared" si="66"/>
        <v>1065333.192</v>
      </c>
      <c r="Q854" s="131">
        <v>160</v>
      </c>
      <c r="R854" s="131">
        <v>15.56</v>
      </c>
      <c r="S854" s="14"/>
      <c r="T854" s="14"/>
      <c r="U854" s="14" t="s">
        <v>41</v>
      </c>
      <c r="V854" s="14" t="s">
        <v>270</v>
      </c>
    </row>
    <row r="855" spans="1:84" s="94" customFormat="1" ht="30.75" customHeight="1">
      <c r="B855" s="94" t="s">
        <v>487</v>
      </c>
      <c r="C855" s="94" t="s">
        <v>306</v>
      </c>
      <c r="D855" s="138">
        <v>221</v>
      </c>
      <c r="E855" s="129">
        <v>173</v>
      </c>
      <c r="F855" s="130" t="s">
        <v>666</v>
      </c>
      <c r="G855" s="129">
        <v>1963</v>
      </c>
      <c r="H855" s="129" t="s">
        <v>37</v>
      </c>
      <c r="I855" s="129" t="s">
        <v>38</v>
      </c>
      <c r="J855" s="129">
        <v>4</v>
      </c>
      <c r="K855" s="131">
        <v>3545.3</v>
      </c>
      <c r="L855" s="131">
        <v>1984.56</v>
      </c>
      <c r="M855" s="152" t="s">
        <v>234</v>
      </c>
      <c r="N855" s="21">
        <f>K855*Q855</f>
        <v>3836723.66</v>
      </c>
      <c r="O855" s="21">
        <f t="shared" si="65"/>
        <v>82109.148000000001</v>
      </c>
      <c r="P855" s="32">
        <f t="shared" si="66"/>
        <v>3918832.8080000002</v>
      </c>
      <c r="Q855" s="178">
        <v>1082.2</v>
      </c>
      <c r="R855" s="178">
        <v>23.16</v>
      </c>
      <c r="S855" s="129" t="s">
        <v>220</v>
      </c>
      <c r="T855" s="129" t="s">
        <v>470</v>
      </c>
      <c r="U855" s="14" t="s">
        <v>41</v>
      </c>
      <c r="V855" s="14" t="s">
        <v>270</v>
      </c>
      <c r="W855" s="139"/>
      <c r="X855" s="140"/>
      <c r="Y855" s="140"/>
      <c r="Z855" s="140"/>
      <c r="AA855" s="140"/>
      <c r="AB855" s="140"/>
      <c r="AC855" s="140"/>
      <c r="AD855" s="140"/>
      <c r="AE855" s="140"/>
      <c r="AF855" s="140"/>
      <c r="AG855" s="140"/>
      <c r="AH855" s="140"/>
      <c r="AI855" s="140"/>
      <c r="AJ855" s="140"/>
      <c r="AK855" s="140"/>
      <c r="AL855" s="140"/>
      <c r="AM855" s="140"/>
      <c r="AN855" s="140"/>
      <c r="AO855" s="140"/>
      <c r="AP855" s="140"/>
      <c r="AQ855" s="140"/>
      <c r="AR855" s="140"/>
      <c r="AS855" s="140"/>
      <c r="AT855" s="140"/>
      <c r="AU855" s="140"/>
      <c r="AV855" s="140"/>
      <c r="AW855" s="140"/>
      <c r="AX855" s="140"/>
      <c r="AY855" s="140"/>
      <c r="AZ855" s="140"/>
      <c r="BA855" s="140"/>
      <c r="BB855" s="140"/>
      <c r="BC855" s="140"/>
      <c r="BD855" s="140"/>
      <c r="BE855" s="140"/>
      <c r="BF855" s="140"/>
      <c r="BG855" s="140"/>
      <c r="BH855" s="140"/>
      <c r="BI855" s="140"/>
      <c r="BJ855" s="140"/>
      <c r="BK855" s="140"/>
      <c r="BL855" s="140"/>
      <c r="BM855" s="140"/>
      <c r="BN855" s="140"/>
      <c r="BO855" s="140"/>
      <c r="BP855" s="140"/>
      <c r="BQ855" s="140"/>
      <c r="BR855" s="140"/>
      <c r="BS855" s="140"/>
      <c r="BT855" s="140"/>
      <c r="BU855" s="140"/>
      <c r="BV855" s="140"/>
      <c r="BW855" s="140"/>
      <c r="BX855" s="140"/>
      <c r="BY855" s="140"/>
      <c r="BZ855" s="140"/>
      <c r="CA855" s="140"/>
      <c r="CB855" s="140"/>
      <c r="CC855" s="140"/>
      <c r="CD855" s="140"/>
      <c r="CE855" s="140"/>
      <c r="CF855" s="141"/>
    </row>
    <row r="856" spans="1:84" ht="37.5">
      <c r="C856" s="14" t="s">
        <v>306</v>
      </c>
      <c r="D856" s="138">
        <v>222</v>
      </c>
      <c r="E856" s="129">
        <v>174</v>
      </c>
      <c r="F856" s="130" t="s">
        <v>667</v>
      </c>
      <c r="G856" s="16">
        <v>1966</v>
      </c>
      <c r="H856" s="129" t="s">
        <v>37</v>
      </c>
      <c r="I856" s="14" t="s">
        <v>38</v>
      </c>
      <c r="J856" s="16">
        <v>5</v>
      </c>
      <c r="K856" s="21">
        <v>5564.1</v>
      </c>
      <c r="L856" s="21">
        <v>3416</v>
      </c>
      <c r="M856" s="152" t="s">
        <v>46</v>
      </c>
      <c r="N856" s="21">
        <f>K856*Q856</f>
        <v>890256</v>
      </c>
      <c r="O856" s="21">
        <f t="shared" si="65"/>
        <v>86577.396000000008</v>
      </c>
      <c r="P856" s="32">
        <f t="shared" si="66"/>
        <v>976833.39599999995</v>
      </c>
      <c r="Q856" s="131">
        <v>160</v>
      </c>
      <c r="R856" s="131">
        <v>15.56</v>
      </c>
      <c r="S856" s="14"/>
      <c r="T856" s="151"/>
      <c r="U856" s="14" t="s">
        <v>41</v>
      </c>
      <c r="V856" s="14" t="s">
        <v>270</v>
      </c>
    </row>
    <row r="857" spans="1:84" s="162" customFormat="1" ht="37.5">
      <c r="A857" s="252" t="s">
        <v>472</v>
      </c>
      <c r="C857" s="147" t="s">
        <v>306</v>
      </c>
      <c r="D857" s="138">
        <v>223</v>
      </c>
      <c r="E857" s="142">
        <v>175</v>
      </c>
      <c r="F857" s="145" t="s">
        <v>668</v>
      </c>
      <c r="G857" s="154">
        <v>1968</v>
      </c>
      <c r="H857" s="142" t="s">
        <v>37</v>
      </c>
      <c r="I857" s="147" t="s">
        <v>38</v>
      </c>
      <c r="J857" s="154">
        <v>5</v>
      </c>
      <c r="K857" s="157">
        <v>6590.1</v>
      </c>
      <c r="L857" s="157">
        <v>4008.1</v>
      </c>
      <c r="M857" s="145" t="s">
        <v>46</v>
      </c>
      <c r="N857" s="146">
        <f>Q857*K857</f>
        <v>1054416</v>
      </c>
      <c r="O857" s="146">
        <f>K857*R857</f>
        <v>102541.95600000001</v>
      </c>
      <c r="P857" s="159">
        <f t="shared" si="66"/>
        <v>1156957.956</v>
      </c>
      <c r="Q857" s="146">
        <v>160</v>
      </c>
      <c r="R857" s="146">
        <v>15.56</v>
      </c>
      <c r="S857" s="147"/>
      <c r="T857" s="180"/>
      <c r="U857" s="147" t="s">
        <v>41</v>
      </c>
      <c r="V857" s="147" t="s">
        <v>270</v>
      </c>
    </row>
    <row r="858" spans="1:84" ht="47.25" customHeight="1">
      <c r="C858" s="301" t="s">
        <v>467</v>
      </c>
      <c r="D858" s="138">
        <v>224</v>
      </c>
      <c r="E858" s="129">
        <v>176</v>
      </c>
      <c r="F858" s="130" t="s">
        <v>669</v>
      </c>
      <c r="G858" s="16">
        <v>1989</v>
      </c>
      <c r="H858" s="129" t="s">
        <v>37</v>
      </c>
      <c r="I858" s="16" t="s">
        <v>87</v>
      </c>
      <c r="J858" s="16">
        <v>10</v>
      </c>
      <c r="K858" s="21">
        <v>9706.2000000000007</v>
      </c>
      <c r="L858" s="21">
        <v>6502</v>
      </c>
      <c r="M858" s="130" t="s">
        <v>49</v>
      </c>
      <c r="N858" s="21">
        <f>K858*Q858</f>
        <v>3964982.7</v>
      </c>
      <c r="O858" s="21">
        <f>K858*R858</f>
        <v>69787.578000000009</v>
      </c>
      <c r="P858" s="32">
        <f t="shared" si="66"/>
        <v>4034770.2780000004</v>
      </c>
      <c r="Q858" s="32">
        <v>408.5</v>
      </c>
      <c r="R858" s="32">
        <v>7.19</v>
      </c>
      <c r="S858" s="14"/>
      <c r="T858" s="151"/>
      <c r="U858" s="14" t="s">
        <v>41</v>
      </c>
      <c r="V858" s="14" t="s">
        <v>270</v>
      </c>
    </row>
    <row r="859" spans="1:84" ht="31.5" customHeight="1">
      <c r="C859" s="14"/>
      <c r="D859" s="138">
        <v>225</v>
      </c>
      <c r="E859" s="16"/>
      <c r="F859" s="130"/>
      <c r="G859" s="16"/>
      <c r="H859" s="16"/>
      <c r="I859" s="16"/>
      <c r="J859" s="16"/>
      <c r="K859" s="21"/>
      <c r="L859" s="21"/>
      <c r="M859" s="130" t="s">
        <v>234</v>
      </c>
      <c r="N859" s="21">
        <f>K858*Q859</f>
        <v>3484234.6140000005</v>
      </c>
      <c r="O859" s="21">
        <f>K858*R859</f>
        <v>89782.35</v>
      </c>
      <c r="P859" s="32">
        <f t="shared" si="66"/>
        <v>3574016.9640000006</v>
      </c>
      <c r="Q859" s="32">
        <v>358.97</v>
      </c>
      <c r="R859" s="32">
        <v>9.25</v>
      </c>
      <c r="S859" s="14"/>
      <c r="T859" s="151"/>
      <c r="U859" s="14" t="s">
        <v>41</v>
      </c>
      <c r="V859" s="14" t="s">
        <v>270</v>
      </c>
    </row>
    <row r="860" spans="1:84" ht="38.25" customHeight="1">
      <c r="C860" s="14"/>
      <c r="D860" s="138">
        <v>226</v>
      </c>
      <c r="E860" s="16"/>
      <c r="F860" s="130"/>
      <c r="G860" s="16"/>
      <c r="H860" s="16"/>
      <c r="I860" s="16"/>
      <c r="J860" s="16"/>
      <c r="K860" s="21"/>
      <c r="L860" s="21"/>
      <c r="M860" s="130" t="s">
        <v>670</v>
      </c>
      <c r="N860" s="21">
        <f>K858*Q860</f>
        <v>502198.78800000006</v>
      </c>
      <c r="O860" s="21">
        <f>K858*R860</f>
        <v>13103.370000000003</v>
      </c>
      <c r="P860" s="32">
        <f t="shared" si="66"/>
        <v>515302.15800000005</v>
      </c>
      <c r="Q860" s="32">
        <v>51.74</v>
      </c>
      <c r="R860" s="32">
        <v>1.35</v>
      </c>
      <c r="S860" s="14"/>
      <c r="T860" s="151"/>
      <c r="U860" s="14" t="s">
        <v>41</v>
      </c>
      <c r="V860" s="14" t="s">
        <v>270</v>
      </c>
    </row>
    <row r="861" spans="1:84" ht="43.5" customHeight="1">
      <c r="C861" s="14" t="s">
        <v>474</v>
      </c>
      <c r="D861" s="138">
        <v>227</v>
      </c>
      <c r="E861" s="16">
        <v>177</v>
      </c>
      <c r="F861" s="130" t="s">
        <v>671</v>
      </c>
      <c r="G861" s="16">
        <v>1990</v>
      </c>
      <c r="H861" s="16" t="s">
        <v>37</v>
      </c>
      <c r="I861" s="16" t="s">
        <v>87</v>
      </c>
      <c r="J861" s="16">
        <v>9</v>
      </c>
      <c r="K861" s="21">
        <v>9621.1</v>
      </c>
      <c r="L861" s="21">
        <v>5984.8</v>
      </c>
      <c r="M861" s="130" t="s">
        <v>49</v>
      </c>
      <c r="N861" s="21">
        <f>K861*Q861</f>
        <v>4148041.054</v>
      </c>
      <c r="O861" s="21">
        <f>K861*R861</f>
        <v>73697.626000000004</v>
      </c>
      <c r="P861" s="32">
        <f t="shared" si="66"/>
        <v>4221738.68</v>
      </c>
      <c r="Q861" s="32">
        <v>431.14</v>
      </c>
      <c r="R861" s="32">
        <v>7.66</v>
      </c>
      <c r="S861" s="14"/>
      <c r="T861" s="151"/>
      <c r="U861" s="14" t="s">
        <v>41</v>
      </c>
      <c r="V861" s="14" t="s">
        <v>270</v>
      </c>
    </row>
    <row r="862" spans="1:84" ht="31.5" customHeight="1">
      <c r="C862" s="14"/>
      <c r="D862" s="138">
        <v>228</v>
      </c>
      <c r="E862" s="16"/>
      <c r="F862" s="130"/>
      <c r="G862" s="16"/>
      <c r="H862" s="16"/>
      <c r="I862" s="16"/>
      <c r="J862" s="16"/>
      <c r="K862" s="21"/>
      <c r="L862" s="21"/>
      <c r="M862" s="130" t="s">
        <v>234</v>
      </c>
      <c r="N862" s="21">
        <f>K861*Q862</f>
        <v>3659385.3850000002</v>
      </c>
      <c r="O862" s="21">
        <f>K861*R862</f>
        <v>93324.67</v>
      </c>
      <c r="P862" s="32">
        <f t="shared" si="66"/>
        <v>3752710.0550000002</v>
      </c>
      <c r="Q862" s="32">
        <v>380.35</v>
      </c>
      <c r="R862" s="32">
        <v>9.6999999999999993</v>
      </c>
      <c r="S862" s="14"/>
      <c r="T862" s="151"/>
      <c r="U862" s="14" t="s">
        <v>41</v>
      </c>
      <c r="V862" s="14" t="s">
        <v>270</v>
      </c>
    </row>
    <row r="863" spans="1:84" ht="27" customHeight="1">
      <c r="C863" s="14"/>
      <c r="D863" s="138">
        <v>229</v>
      </c>
      <c r="E863" s="16"/>
      <c r="F863" s="130"/>
      <c r="G863" s="16"/>
      <c r="H863" s="16"/>
      <c r="I863" s="16"/>
      <c r="J863" s="16"/>
      <c r="K863" s="21"/>
      <c r="L863" s="21"/>
      <c r="M863" s="130" t="s">
        <v>670</v>
      </c>
      <c r="N863" s="21">
        <f>K861*Q863</f>
        <v>930552.79200000002</v>
      </c>
      <c r="O863" s="21">
        <f>K861*R863</f>
        <v>22320.951999999997</v>
      </c>
      <c r="P863" s="32">
        <f t="shared" si="66"/>
        <v>952873.74400000006</v>
      </c>
      <c r="Q863" s="32">
        <v>96.72</v>
      </c>
      <c r="R863" s="32">
        <v>2.3199999999999998</v>
      </c>
      <c r="S863" s="14"/>
      <c r="T863" s="151"/>
      <c r="U863" s="14" t="s">
        <v>41</v>
      </c>
      <c r="V863" s="14" t="s">
        <v>270</v>
      </c>
    </row>
    <row r="864" spans="1:84" ht="37.5">
      <c r="C864" s="14" t="s">
        <v>306</v>
      </c>
      <c r="D864" s="138">
        <v>230</v>
      </c>
      <c r="E864" s="16">
        <v>178</v>
      </c>
      <c r="F864" s="130" t="s">
        <v>672</v>
      </c>
      <c r="G864" s="16">
        <v>1973</v>
      </c>
      <c r="H864" s="16" t="s">
        <v>37</v>
      </c>
      <c r="I864" s="14" t="s">
        <v>38</v>
      </c>
      <c r="J864" s="16">
        <v>5</v>
      </c>
      <c r="K864" s="21">
        <f>L864*1.8</f>
        <v>7156.4400000000005</v>
      </c>
      <c r="L864" s="21">
        <v>3975.8</v>
      </c>
      <c r="M864" s="130" t="s">
        <v>46</v>
      </c>
      <c r="N864" s="21">
        <f t="shared" ref="N864:N871" si="67">K864*Q864</f>
        <v>1145030.4000000001</v>
      </c>
      <c r="O864" s="21">
        <f t="shared" ref="O864:O876" si="68">K864*R864</f>
        <v>111354.20640000001</v>
      </c>
      <c r="P864" s="32">
        <f t="shared" si="66"/>
        <v>1256384.6064000002</v>
      </c>
      <c r="Q864" s="131">
        <v>160</v>
      </c>
      <c r="R864" s="131">
        <v>15.56</v>
      </c>
      <c r="S864" s="14"/>
      <c r="T864" s="151"/>
      <c r="U864" s="14" t="s">
        <v>41</v>
      </c>
      <c r="V864" s="14" t="s">
        <v>270</v>
      </c>
    </row>
    <row r="865" spans="2:84" ht="33.75" customHeight="1">
      <c r="C865" s="14" t="s">
        <v>306</v>
      </c>
      <c r="D865" s="138">
        <v>231</v>
      </c>
      <c r="E865" s="16">
        <v>179</v>
      </c>
      <c r="F865" s="130" t="s">
        <v>673</v>
      </c>
      <c r="G865" s="16">
        <v>1973</v>
      </c>
      <c r="H865" s="16" t="s">
        <v>37</v>
      </c>
      <c r="I865" s="14" t="s">
        <v>38</v>
      </c>
      <c r="J865" s="16">
        <v>5</v>
      </c>
      <c r="K865" s="21">
        <f>L865*1.8</f>
        <v>8433.7379999999994</v>
      </c>
      <c r="L865" s="21">
        <v>4685.41</v>
      </c>
      <c r="M865" s="152" t="s">
        <v>234</v>
      </c>
      <c r="N865" s="21">
        <f t="shared" si="67"/>
        <v>9126991.2635999992</v>
      </c>
      <c r="O865" s="21">
        <f t="shared" si="68"/>
        <v>195325.37208</v>
      </c>
      <c r="P865" s="32">
        <f t="shared" si="66"/>
        <v>9322316.6356799994</v>
      </c>
      <c r="Q865" s="32">
        <v>1082.2</v>
      </c>
      <c r="R865" s="32">
        <v>23.16</v>
      </c>
      <c r="S865" s="14"/>
      <c r="T865" s="151"/>
      <c r="U865" s="14" t="s">
        <v>41</v>
      </c>
      <c r="V865" s="14" t="s">
        <v>270</v>
      </c>
    </row>
    <row r="866" spans="2:84" ht="54.75" customHeight="1">
      <c r="C866" s="14" t="s">
        <v>306</v>
      </c>
      <c r="D866" s="138">
        <v>232</v>
      </c>
      <c r="E866" s="16">
        <v>180</v>
      </c>
      <c r="F866" s="130" t="s">
        <v>674</v>
      </c>
      <c r="G866" s="16" t="s">
        <v>675</v>
      </c>
      <c r="H866" s="16" t="s">
        <v>37</v>
      </c>
      <c r="I866" s="14" t="s">
        <v>38</v>
      </c>
      <c r="J866" s="16">
        <v>3</v>
      </c>
      <c r="K866" s="21">
        <f>L866*1.8</f>
        <v>857.88000000000011</v>
      </c>
      <c r="L866" s="21">
        <v>476.6</v>
      </c>
      <c r="M866" s="152" t="s">
        <v>46</v>
      </c>
      <c r="N866" s="21">
        <f t="shared" si="67"/>
        <v>137260.80000000002</v>
      </c>
      <c r="O866" s="21">
        <f t="shared" si="68"/>
        <v>13348.612800000003</v>
      </c>
      <c r="P866" s="32">
        <f t="shared" si="66"/>
        <v>150609.41280000002</v>
      </c>
      <c r="Q866" s="131">
        <v>160</v>
      </c>
      <c r="R866" s="131">
        <v>15.56</v>
      </c>
      <c r="S866" s="14"/>
      <c r="T866" s="151"/>
      <c r="U866" s="14" t="s">
        <v>41</v>
      </c>
      <c r="V866" s="14" t="s">
        <v>270</v>
      </c>
    </row>
    <row r="867" spans="2:84" ht="37.5">
      <c r="C867" s="14" t="s">
        <v>306</v>
      </c>
      <c r="D867" s="138">
        <v>233</v>
      </c>
      <c r="E867" s="129">
        <v>181</v>
      </c>
      <c r="F867" s="130" t="s">
        <v>676</v>
      </c>
      <c r="G867" s="16">
        <v>1978</v>
      </c>
      <c r="H867" s="16" t="s">
        <v>37</v>
      </c>
      <c r="I867" s="14" t="s">
        <v>38</v>
      </c>
      <c r="J867" s="16">
        <v>5</v>
      </c>
      <c r="K867" s="21">
        <f>L867*1.8</f>
        <v>11302.992</v>
      </c>
      <c r="L867" s="21">
        <v>6279.44</v>
      </c>
      <c r="M867" s="130" t="s">
        <v>46</v>
      </c>
      <c r="N867" s="21">
        <f t="shared" si="67"/>
        <v>1808478.72</v>
      </c>
      <c r="O867" s="21">
        <f t="shared" si="68"/>
        <v>175874.55551999999</v>
      </c>
      <c r="P867" s="32">
        <f t="shared" si="66"/>
        <v>1984353.2755199999</v>
      </c>
      <c r="Q867" s="131">
        <v>160</v>
      </c>
      <c r="R867" s="131">
        <v>15.56</v>
      </c>
      <c r="S867" s="14"/>
      <c r="T867" s="151"/>
      <c r="U867" s="14" t="s">
        <v>41</v>
      </c>
      <c r="V867" s="14" t="s">
        <v>270</v>
      </c>
    </row>
    <row r="868" spans="2:84" s="94" customFormat="1" ht="37.5">
      <c r="B868" s="94" t="s">
        <v>487</v>
      </c>
      <c r="C868" s="94" t="s">
        <v>306</v>
      </c>
      <c r="D868" s="138">
        <v>234</v>
      </c>
      <c r="E868" s="16">
        <v>182</v>
      </c>
      <c r="F868" s="130" t="s">
        <v>677</v>
      </c>
      <c r="G868" s="129">
        <v>1981</v>
      </c>
      <c r="H868" s="16" t="s">
        <v>37</v>
      </c>
      <c r="I868" s="129" t="s">
        <v>38</v>
      </c>
      <c r="J868" s="129">
        <v>5</v>
      </c>
      <c r="K868" s="131">
        <v>4857.2</v>
      </c>
      <c r="L868" s="131">
        <v>3808.1</v>
      </c>
      <c r="M868" s="152" t="s">
        <v>234</v>
      </c>
      <c r="N868" s="131">
        <f t="shared" si="67"/>
        <v>5256461.84</v>
      </c>
      <c r="O868" s="131">
        <f t="shared" si="68"/>
        <v>112492.75199999999</v>
      </c>
      <c r="P868" s="131">
        <f t="shared" si="66"/>
        <v>5368954.5920000002</v>
      </c>
      <c r="Q868" s="178">
        <v>1082.2</v>
      </c>
      <c r="R868" s="178">
        <v>23.16</v>
      </c>
      <c r="S868" s="129" t="s">
        <v>220</v>
      </c>
      <c r="T868" s="129" t="s">
        <v>470</v>
      </c>
      <c r="U868" s="14" t="s">
        <v>41</v>
      </c>
      <c r="V868" s="14" t="s">
        <v>270</v>
      </c>
      <c r="W868" s="139"/>
      <c r="X868" s="140"/>
      <c r="Y868" s="140"/>
      <c r="Z868" s="140"/>
      <c r="AA868" s="140"/>
      <c r="AB868" s="140"/>
      <c r="AC868" s="140"/>
      <c r="AD868" s="140"/>
      <c r="AE868" s="140"/>
      <c r="AF868" s="140"/>
      <c r="AG868" s="140"/>
      <c r="AH868" s="140"/>
      <c r="AI868" s="140"/>
      <c r="AJ868" s="140"/>
      <c r="AK868" s="140"/>
      <c r="AL868" s="140"/>
      <c r="AM868" s="140"/>
      <c r="AN868" s="140"/>
      <c r="AO868" s="140"/>
      <c r="AP868" s="140"/>
      <c r="AQ868" s="140"/>
      <c r="AR868" s="140"/>
      <c r="AS868" s="140"/>
      <c r="AT868" s="140"/>
      <c r="AU868" s="140"/>
      <c r="AV868" s="140"/>
      <c r="AW868" s="140"/>
      <c r="AX868" s="140"/>
      <c r="AY868" s="140"/>
      <c r="AZ868" s="140"/>
      <c r="BA868" s="140"/>
      <c r="BB868" s="140"/>
      <c r="BC868" s="140"/>
      <c r="BD868" s="140"/>
      <c r="BE868" s="140"/>
      <c r="BF868" s="140"/>
      <c r="BG868" s="140"/>
      <c r="BH868" s="140"/>
      <c r="BI868" s="140"/>
      <c r="BJ868" s="140"/>
      <c r="BK868" s="140"/>
      <c r="BL868" s="140"/>
      <c r="BM868" s="140"/>
      <c r="BN868" s="140"/>
      <c r="BO868" s="140"/>
      <c r="BP868" s="140"/>
      <c r="BQ868" s="140"/>
      <c r="BR868" s="140"/>
      <c r="BS868" s="140"/>
      <c r="BT868" s="140"/>
      <c r="BU868" s="140"/>
      <c r="BV868" s="140"/>
      <c r="BW868" s="140"/>
      <c r="BX868" s="140"/>
      <c r="BY868" s="140"/>
      <c r="BZ868" s="140"/>
      <c r="CA868" s="140"/>
      <c r="CB868" s="140"/>
      <c r="CC868" s="140"/>
      <c r="CD868" s="140"/>
      <c r="CE868" s="140"/>
      <c r="CF868" s="141"/>
    </row>
    <row r="869" spans="2:84" s="94" customFormat="1" ht="37.5">
      <c r="B869" s="94" t="s">
        <v>487</v>
      </c>
      <c r="C869" s="94" t="s">
        <v>306</v>
      </c>
      <c r="D869" s="138">
        <v>235</v>
      </c>
      <c r="E869" s="16">
        <v>183</v>
      </c>
      <c r="F869" s="130" t="s">
        <v>678</v>
      </c>
      <c r="G869" s="129">
        <v>1982</v>
      </c>
      <c r="H869" s="16" t="s">
        <v>37</v>
      </c>
      <c r="I869" s="129" t="s">
        <v>38</v>
      </c>
      <c r="J869" s="129">
        <v>5</v>
      </c>
      <c r="K869" s="131">
        <v>6692</v>
      </c>
      <c r="L869" s="131">
        <v>4378.3</v>
      </c>
      <c r="M869" s="152" t="s">
        <v>234</v>
      </c>
      <c r="N869" s="131">
        <f t="shared" si="67"/>
        <v>7242082.4000000004</v>
      </c>
      <c r="O869" s="131">
        <f t="shared" si="68"/>
        <v>154986.72</v>
      </c>
      <c r="P869" s="131">
        <f t="shared" si="66"/>
        <v>7397069.1200000001</v>
      </c>
      <c r="Q869" s="178">
        <v>1082.2</v>
      </c>
      <c r="R869" s="178">
        <v>23.16</v>
      </c>
      <c r="S869" s="129" t="s">
        <v>220</v>
      </c>
      <c r="T869" s="129" t="s">
        <v>470</v>
      </c>
      <c r="U869" s="14" t="s">
        <v>41</v>
      </c>
      <c r="V869" s="14" t="s">
        <v>270</v>
      </c>
      <c r="W869" s="139"/>
      <c r="X869" s="140"/>
      <c r="Y869" s="140"/>
      <c r="Z869" s="140"/>
      <c r="AA869" s="140"/>
      <c r="AB869" s="140"/>
      <c r="AC869" s="140"/>
      <c r="AD869" s="140"/>
      <c r="AE869" s="140"/>
      <c r="AF869" s="140"/>
      <c r="AG869" s="140"/>
      <c r="AH869" s="140"/>
      <c r="AI869" s="140"/>
      <c r="AJ869" s="140"/>
      <c r="AK869" s="140"/>
      <c r="AL869" s="140"/>
      <c r="AM869" s="140"/>
      <c r="AN869" s="140"/>
      <c r="AO869" s="140"/>
      <c r="AP869" s="140"/>
      <c r="AQ869" s="140"/>
      <c r="AR869" s="140"/>
      <c r="AS869" s="140"/>
      <c r="AT869" s="140"/>
      <c r="AU869" s="140"/>
      <c r="AV869" s="140"/>
      <c r="AW869" s="140"/>
      <c r="AX869" s="140"/>
      <c r="AY869" s="140"/>
      <c r="AZ869" s="140"/>
      <c r="BA869" s="140"/>
      <c r="BB869" s="140"/>
      <c r="BC869" s="140"/>
      <c r="BD869" s="140"/>
      <c r="BE869" s="140"/>
      <c r="BF869" s="140"/>
      <c r="BG869" s="140"/>
      <c r="BH869" s="140"/>
      <c r="BI869" s="140"/>
      <c r="BJ869" s="140"/>
      <c r="BK869" s="140"/>
      <c r="BL869" s="140"/>
      <c r="BM869" s="140"/>
      <c r="BN869" s="140"/>
      <c r="BO869" s="140"/>
      <c r="BP869" s="140"/>
      <c r="BQ869" s="140"/>
      <c r="BR869" s="140"/>
      <c r="BS869" s="140"/>
      <c r="BT869" s="140"/>
      <c r="BU869" s="140"/>
      <c r="BV869" s="140"/>
      <c r="BW869" s="140"/>
      <c r="BX869" s="140"/>
      <c r="BY869" s="140"/>
      <c r="BZ869" s="140"/>
      <c r="CA869" s="140"/>
      <c r="CB869" s="140"/>
      <c r="CC869" s="140"/>
      <c r="CD869" s="140"/>
      <c r="CE869" s="140"/>
      <c r="CF869" s="141"/>
    </row>
    <row r="870" spans="2:84" s="94" customFormat="1" ht="56.25">
      <c r="B870" s="94" t="s">
        <v>679</v>
      </c>
      <c r="C870" s="94" t="s">
        <v>467</v>
      </c>
      <c r="D870" s="138">
        <v>236</v>
      </c>
      <c r="E870" s="129">
        <v>184</v>
      </c>
      <c r="F870" s="130" t="s">
        <v>680</v>
      </c>
      <c r="G870" s="129">
        <v>1989</v>
      </c>
      <c r="H870" s="16" t="s">
        <v>37</v>
      </c>
      <c r="I870" s="129" t="s">
        <v>87</v>
      </c>
      <c r="J870" s="129">
        <v>10</v>
      </c>
      <c r="K870" s="131">
        <v>8619.5</v>
      </c>
      <c r="L870" s="131">
        <v>3206.2</v>
      </c>
      <c r="M870" s="152" t="s">
        <v>469</v>
      </c>
      <c r="N870" s="131">
        <f t="shared" si="67"/>
        <v>6492293.5950000007</v>
      </c>
      <c r="O870" s="131">
        <f t="shared" si="68"/>
        <v>138946.34</v>
      </c>
      <c r="P870" s="131">
        <f t="shared" si="66"/>
        <v>6631239.9350000005</v>
      </c>
      <c r="Q870" s="131">
        <v>753.21</v>
      </c>
      <c r="R870" s="131">
        <v>16.12</v>
      </c>
      <c r="S870" s="129" t="s">
        <v>220</v>
      </c>
      <c r="T870" s="129" t="s">
        <v>470</v>
      </c>
      <c r="U870" s="14" t="s">
        <v>41</v>
      </c>
      <c r="V870" s="14" t="s">
        <v>270</v>
      </c>
      <c r="W870" s="139"/>
      <c r="X870" s="140"/>
      <c r="Y870" s="140"/>
      <c r="Z870" s="140"/>
      <c r="AA870" s="140"/>
      <c r="AB870" s="140"/>
      <c r="AC870" s="140"/>
      <c r="AD870" s="140"/>
      <c r="AE870" s="140"/>
      <c r="AF870" s="140"/>
      <c r="AG870" s="140"/>
      <c r="AH870" s="140"/>
      <c r="AI870" s="140"/>
      <c r="AJ870" s="140"/>
      <c r="AK870" s="140"/>
      <c r="AL870" s="140"/>
      <c r="AM870" s="140"/>
      <c r="AN870" s="140"/>
      <c r="AO870" s="140"/>
      <c r="AP870" s="140"/>
      <c r="AQ870" s="140"/>
      <c r="AR870" s="140"/>
      <c r="AS870" s="140"/>
      <c r="AT870" s="140"/>
      <c r="AU870" s="140"/>
      <c r="AV870" s="140"/>
      <c r="AW870" s="140"/>
      <c r="AX870" s="140"/>
      <c r="AY870" s="140"/>
      <c r="AZ870" s="140"/>
      <c r="BA870" s="140"/>
      <c r="BB870" s="140"/>
      <c r="BC870" s="140"/>
      <c r="BD870" s="140"/>
      <c r="BE870" s="140"/>
      <c r="BF870" s="140"/>
      <c r="BG870" s="140"/>
      <c r="BH870" s="140"/>
      <c r="BI870" s="140"/>
      <c r="BJ870" s="140"/>
      <c r="BK870" s="140"/>
      <c r="BL870" s="140"/>
      <c r="BM870" s="140"/>
      <c r="BN870" s="140"/>
      <c r="BO870" s="140"/>
      <c r="BP870" s="140"/>
      <c r="BQ870" s="140"/>
      <c r="BR870" s="140"/>
      <c r="BS870" s="140"/>
      <c r="BT870" s="140"/>
      <c r="BU870" s="140"/>
      <c r="BV870" s="140"/>
      <c r="BW870" s="140"/>
      <c r="BX870" s="140"/>
      <c r="BY870" s="140"/>
      <c r="BZ870" s="140"/>
      <c r="CA870" s="140"/>
      <c r="CB870" s="140"/>
      <c r="CC870" s="140"/>
      <c r="CD870" s="140"/>
      <c r="CE870" s="140"/>
      <c r="CF870" s="141"/>
    </row>
    <row r="871" spans="2:84" s="94" customFormat="1" ht="56.25">
      <c r="B871" s="94" t="s">
        <v>679</v>
      </c>
      <c r="C871" s="94" t="s">
        <v>467</v>
      </c>
      <c r="D871" s="138">
        <v>237</v>
      </c>
      <c r="E871" s="16">
        <v>185</v>
      </c>
      <c r="F871" s="130" t="s">
        <v>681</v>
      </c>
      <c r="G871" s="129">
        <v>1989</v>
      </c>
      <c r="H871" s="16" t="s">
        <v>37</v>
      </c>
      <c r="I871" s="129" t="s">
        <v>87</v>
      </c>
      <c r="J871" s="129">
        <v>10</v>
      </c>
      <c r="K871" s="131">
        <v>8850.5</v>
      </c>
      <c r="L871" s="131">
        <v>6767.57</v>
      </c>
      <c r="M871" s="152" t="s">
        <v>469</v>
      </c>
      <c r="N871" s="131">
        <f t="shared" si="67"/>
        <v>6666285.1050000004</v>
      </c>
      <c r="O871" s="131">
        <f t="shared" si="68"/>
        <v>142670.06</v>
      </c>
      <c r="P871" s="131">
        <f t="shared" si="66"/>
        <v>6808955.165</v>
      </c>
      <c r="Q871" s="131">
        <v>753.21</v>
      </c>
      <c r="R871" s="131">
        <v>16.12</v>
      </c>
      <c r="S871" s="129" t="s">
        <v>220</v>
      </c>
      <c r="T871" s="129" t="s">
        <v>470</v>
      </c>
      <c r="U871" s="14" t="s">
        <v>41</v>
      </c>
      <c r="V871" s="14" t="s">
        <v>270</v>
      </c>
      <c r="W871" s="139"/>
      <c r="X871" s="140"/>
      <c r="Y871" s="140"/>
      <c r="Z871" s="140"/>
      <c r="AA871" s="140"/>
      <c r="AB871" s="140"/>
      <c r="AC871" s="140"/>
      <c r="AD871" s="140"/>
      <c r="AE871" s="140"/>
      <c r="AF871" s="140"/>
      <c r="AG871" s="140"/>
      <c r="AH871" s="140"/>
      <c r="AI871" s="140"/>
      <c r="AJ871" s="140"/>
      <c r="AK871" s="140"/>
      <c r="AL871" s="140"/>
      <c r="AM871" s="140"/>
      <c r="AN871" s="140"/>
      <c r="AO871" s="140"/>
      <c r="AP871" s="140"/>
      <c r="AQ871" s="140"/>
      <c r="AR871" s="140"/>
      <c r="AS871" s="140"/>
      <c r="AT871" s="140"/>
      <c r="AU871" s="140"/>
      <c r="AV871" s="140"/>
      <c r="AW871" s="140"/>
      <c r="AX871" s="140"/>
      <c r="AY871" s="140"/>
      <c r="AZ871" s="140"/>
      <c r="BA871" s="140"/>
      <c r="BB871" s="140"/>
      <c r="BC871" s="140"/>
      <c r="BD871" s="140"/>
      <c r="BE871" s="140"/>
      <c r="BF871" s="140"/>
      <c r="BG871" s="140"/>
      <c r="BH871" s="140"/>
      <c r="BI871" s="140"/>
      <c r="BJ871" s="140"/>
      <c r="BK871" s="140"/>
      <c r="BL871" s="140"/>
      <c r="BM871" s="140"/>
      <c r="BN871" s="140"/>
      <c r="BO871" s="140"/>
      <c r="BP871" s="140"/>
      <c r="BQ871" s="140"/>
      <c r="BR871" s="140"/>
      <c r="BS871" s="140"/>
      <c r="BT871" s="140"/>
      <c r="BU871" s="140"/>
      <c r="BV871" s="140"/>
      <c r="BW871" s="140"/>
      <c r="BX871" s="140"/>
      <c r="BY871" s="140"/>
      <c r="BZ871" s="140"/>
      <c r="CA871" s="140"/>
      <c r="CB871" s="140"/>
      <c r="CC871" s="140"/>
      <c r="CD871" s="140"/>
      <c r="CE871" s="140"/>
      <c r="CF871" s="141"/>
    </row>
    <row r="872" spans="2:84" s="94" customFormat="1" ht="37.5">
      <c r="B872" s="94" t="s">
        <v>487</v>
      </c>
      <c r="C872" s="94" t="s">
        <v>306</v>
      </c>
      <c r="D872" s="138">
        <v>238</v>
      </c>
      <c r="E872" s="16">
        <v>186</v>
      </c>
      <c r="F872" s="130" t="s">
        <v>682</v>
      </c>
      <c r="G872" s="129">
        <v>1981</v>
      </c>
      <c r="H872" s="16" t="s">
        <v>37</v>
      </c>
      <c r="I872" s="129" t="s">
        <v>38</v>
      </c>
      <c r="J872" s="129">
        <v>5</v>
      </c>
      <c r="K872" s="131">
        <v>6776.3</v>
      </c>
      <c r="L872" s="131">
        <v>4450.7</v>
      </c>
      <c r="M872" s="152" t="s">
        <v>234</v>
      </c>
      <c r="N872" s="131">
        <f>Q872*K872</f>
        <v>7333311.8600000003</v>
      </c>
      <c r="O872" s="131">
        <f t="shared" si="68"/>
        <v>156939.10800000001</v>
      </c>
      <c r="P872" s="131">
        <f t="shared" si="66"/>
        <v>7490250.9680000003</v>
      </c>
      <c r="Q872" s="178">
        <v>1082.2</v>
      </c>
      <c r="R872" s="178">
        <v>23.16</v>
      </c>
      <c r="S872" s="129" t="s">
        <v>220</v>
      </c>
      <c r="T872" s="129" t="s">
        <v>470</v>
      </c>
      <c r="U872" s="14" t="s">
        <v>41</v>
      </c>
      <c r="V872" s="14" t="s">
        <v>270</v>
      </c>
      <c r="W872" s="139"/>
      <c r="X872" s="140"/>
      <c r="Y872" s="140"/>
      <c r="Z872" s="140"/>
      <c r="AA872" s="140"/>
      <c r="AB872" s="140"/>
      <c r="AC872" s="140"/>
      <c r="AD872" s="140"/>
      <c r="AE872" s="140"/>
      <c r="AF872" s="140"/>
      <c r="AG872" s="140"/>
      <c r="AH872" s="140"/>
      <c r="AI872" s="140"/>
      <c r="AJ872" s="140"/>
      <c r="AK872" s="140"/>
      <c r="AL872" s="140"/>
      <c r="AM872" s="140"/>
      <c r="AN872" s="140"/>
      <c r="AO872" s="140"/>
      <c r="AP872" s="140"/>
      <c r="AQ872" s="140"/>
      <c r="AR872" s="140"/>
      <c r="AS872" s="140"/>
      <c r="AT872" s="140"/>
      <c r="AU872" s="140"/>
      <c r="AV872" s="140"/>
      <c r="AW872" s="140"/>
      <c r="AX872" s="140"/>
      <c r="AY872" s="140"/>
      <c r="AZ872" s="140"/>
      <c r="BA872" s="140"/>
      <c r="BB872" s="140"/>
      <c r="BC872" s="140"/>
      <c r="BD872" s="140"/>
      <c r="BE872" s="140"/>
      <c r="BF872" s="140"/>
      <c r="BG872" s="140"/>
      <c r="BH872" s="140"/>
      <c r="BI872" s="140"/>
      <c r="BJ872" s="140"/>
      <c r="BK872" s="140"/>
      <c r="BL872" s="140"/>
      <c r="BM872" s="140"/>
      <c r="BN872" s="140"/>
      <c r="BO872" s="140"/>
      <c r="BP872" s="140"/>
      <c r="BQ872" s="140"/>
      <c r="BR872" s="140"/>
      <c r="BS872" s="140"/>
      <c r="BT872" s="140"/>
      <c r="BU872" s="140"/>
      <c r="BV872" s="140"/>
      <c r="BW872" s="140"/>
      <c r="BX872" s="140"/>
      <c r="BY872" s="140"/>
      <c r="BZ872" s="140"/>
      <c r="CA872" s="140"/>
      <c r="CB872" s="140"/>
      <c r="CC872" s="140"/>
      <c r="CD872" s="140"/>
      <c r="CE872" s="140"/>
      <c r="CF872" s="141"/>
    </row>
    <row r="873" spans="2:84" ht="56.25">
      <c r="C873" s="14" t="s">
        <v>474</v>
      </c>
      <c r="D873" s="138">
        <v>239</v>
      </c>
      <c r="E873" s="129">
        <v>187</v>
      </c>
      <c r="F873" s="22" t="s">
        <v>683</v>
      </c>
      <c r="G873" s="16">
        <v>1992</v>
      </c>
      <c r="H873" s="16" t="s">
        <v>37</v>
      </c>
      <c r="I873" s="16" t="s">
        <v>87</v>
      </c>
      <c r="J873" s="16">
        <v>9</v>
      </c>
      <c r="K873" s="21">
        <v>3161.5</v>
      </c>
      <c r="L873" s="21">
        <v>2089.8000000000002</v>
      </c>
      <c r="M873" s="22" t="s">
        <v>526</v>
      </c>
      <c r="N873" s="131">
        <f>Q873*K873</f>
        <v>2539221.9550000001</v>
      </c>
      <c r="O873" s="131">
        <f t="shared" si="68"/>
        <v>54346.185000000005</v>
      </c>
      <c r="P873" s="131">
        <f t="shared" si="66"/>
        <v>2593568.14</v>
      </c>
      <c r="Q873" s="32">
        <v>803.17</v>
      </c>
      <c r="R873" s="32">
        <v>17.190000000000001</v>
      </c>
      <c r="S873" s="14"/>
      <c r="T873" s="151"/>
      <c r="U873" s="14" t="s">
        <v>41</v>
      </c>
      <c r="V873" s="14" t="s">
        <v>270</v>
      </c>
      <c r="W873" s="222" t="s">
        <v>684</v>
      </c>
    </row>
    <row r="874" spans="2:84" ht="56.25">
      <c r="C874" s="14" t="s">
        <v>474</v>
      </c>
      <c r="D874" s="138">
        <v>240</v>
      </c>
      <c r="E874" s="16">
        <v>188</v>
      </c>
      <c r="F874" s="22" t="s">
        <v>685</v>
      </c>
      <c r="G874" s="16">
        <v>1992</v>
      </c>
      <c r="H874" s="16" t="s">
        <v>37</v>
      </c>
      <c r="I874" s="16" t="s">
        <v>87</v>
      </c>
      <c r="J874" s="16">
        <v>9</v>
      </c>
      <c r="K874" s="21">
        <v>11114.9</v>
      </c>
      <c r="L874" s="21">
        <v>8385.4</v>
      </c>
      <c r="M874" s="22" t="s">
        <v>526</v>
      </c>
      <c r="N874" s="131">
        <f>Q874*K874</f>
        <v>8927154.2329999991</v>
      </c>
      <c r="O874" s="131">
        <f t="shared" si="68"/>
        <v>191065.13099999999</v>
      </c>
      <c r="P874" s="131">
        <f t="shared" si="66"/>
        <v>9118219.3639999982</v>
      </c>
      <c r="Q874" s="21">
        <v>803.17</v>
      </c>
      <c r="R874" s="32">
        <v>17.190000000000001</v>
      </c>
      <c r="S874" s="14"/>
      <c r="T874" s="151"/>
      <c r="U874" s="14" t="s">
        <v>41</v>
      </c>
      <c r="V874" s="14" t="s">
        <v>270</v>
      </c>
      <c r="W874" s="222" t="s">
        <v>684</v>
      </c>
    </row>
    <row r="875" spans="2:84" s="306" customFormat="1" ht="37.5">
      <c r="B875" s="94" t="s">
        <v>487</v>
      </c>
      <c r="C875" s="302" t="s">
        <v>306</v>
      </c>
      <c r="D875" s="138">
        <v>241</v>
      </c>
      <c r="E875" s="16">
        <v>189</v>
      </c>
      <c r="F875" s="303" t="s">
        <v>686</v>
      </c>
      <c r="G875" s="167">
        <v>1986</v>
      </c>
      <c r="H875" s="16" t="s">
        <v>37</v>
      </c>
      <c r="I875" s="167" t="s">
        <v>38</v>
      </c>
      <c r="J875" s="167">
        <v>5</v>
      </c>
      <c r="K875" s="304">
        <v>11219.4</v>
      </c>
      <c r="L875" s="304">
        <v>7331.4</v>
      </c>
      <c r="M875" s="130" t="s">
        <v>234</v>
      </c>
      <c r="N875" s="304">
        <f>K875*Q875</f>
        <v>12141634.68</v>
      </c>
      <c r="O875" s="304">
        <f t="shared" si="68"/>
        <v>259841.304</v>
      </c>
      <c r="P875" s="304">
        <f t="shared" si="66"/>
        <v>12401475.983999999</v>
      </c>
      <c r="Q875" s="178">
        <v>1082.2</v>
      </c>
      <c r="R875" s="178">
        <v>23.16</v>
      </c>
      <c r="S875" s="129" t="s">
        <v>220</v>
      </c>
      <c r="T875" s="129" t="s">
        <v>470</v>
      </c>
      <c r="U875" s="14" t="s">
        <v>41</v>
      </c>
      <c r="V875" s="14" t="s">
        <v>270</v>
      </c>
      <c r="W875" s="305"/>
      <c r="X875" s="140"/>
      <c r="Y875" s="140"/>
      <c r="Z875" s="140"/>
      <c r="AA875" s="140"/>
      <c r="AB875" s="140"/>
      <c r="AC875" s="140"/>
      <c r="AD875" s="140"/>
      <c r="AE875" s="140"/>
      <c r="AF875" s="140"/>
      <c r="AG875" s="140"/>
      <c r="AH875" s="140"/>
      <c r="AI875" s="140"/>
      <c r="AJ875" s="140"/>
      <c r="AK875" s="140"/>
      <c r="AL875" s="140"/>
      <c r="AM875" s="140"/>
      <c r="AN875" s="140"/>
      <c r="AO875" s="140"/>
      <c r="AP875" s="140"/>
      <c r="AQ875" s="140"/>
      <c r="AR875" s="140"/>
      <c r="AS875" s="140"/>
      <c r="AT875" s="140"/>
      <c r="AU875" s="140"/>
      <c r="AV875" s="140"/>
      <c r="AW875" s="140"/>
      <c r="AX875" s="140"/>
      <c r="AY875" s="140"/>
      <c r="AZ875" s="140"/>
      <c r="BA875" s="140"/>
      <c r="BB875" s="140"/>
      <c r="BC875" s="140"/>
      <c r="BD875" s="140"/>
      <c r="BE875" s="140"/>
      <c r="BF875" s="140"/>
      <c r="BG875" s="140"/>
      <c r="BH875" s="140"/>
      <c r="BI875" s="140"/>
      <c r="BJ875" s="140"/>
      <c r="BK875" s="140"/>
      <c r="BL875" s="140"/>
      <c r="BM875" s="140"/>
      <c r="BN875" s="140"/>
      <c r="BO875" s="140"/>
      <c r="BP875" s="140"/>
      <c r="BQ875" s="140"/>
      <c r="BR875" s="140"/>
      <c r="BS875" s="140"/>
      <c r="BT875" s="140"/>
      <c r="BU875" s="140"/>
      <c r="BV875" s="140"/>
      <c r="BW875" s="140"/>
      <c r="BX875" s="140"/>
      <c r="BY875" s="140"/>
      <c r="BZ875" s="140"/>
      <c r="CA875" s="140"/>
      <c r="CB875" s="140"/>
      <c r="CC875" s="140"/>
      <c r="CD875" s="140"/>
      <c r="CE875" s="140"/>
      <c r="CF875" s="302"/>
    </row>
    <row r="876" spans="2:84" ht="62.25" customHeight="1">
      <c r="C876" s="14" t="s">
        <v>306</v>
      </c>
      <c r="D876" s="138">
        <v>242</v>
      </c>
      <c r="E876" s="129">
        <v>190</v>
      </c>
      <c r="F876" s="68" t="s">
        <v>687</v>
      </c>
      <c r="G876" s="16">
        <v>1969</v>
      </c>
      <c r="H876" s="16" t="s">
        <v>37</v>
      </c>
      <c r="I876" s="16" t="s">
        <v>38</v>
      </c>
      <c r="J876" s="16">
        <v>3</v>
      </c>
      <c r="K876" s="21">
        <v>2191.5</v>
      </c>
      <c r="L876" s="21">
        <v>947.4</v>
      </c>
      <c r="M876" s="22" t="s">
        <v>688</v>
      </c>
      <c r="N876" s="21">
        <f>Q876*K876</f>
        <v>77863.994999999995</v>
      </c>
      <c r="O876" s="21">
        <f t="shared" si="68"/>
        <v>25005.014999999999</v>
      </c>
      <c r="P876" s="32">
        <f t="shared" si="66"/>
        <v>102869.01</v>
      </c>
      <c r="Q876" s="32">
        <v>35.53</v>
      </c>
      <c r="R876" s="14">
        <v>11.41</v>
      </c>
      <c r="S876" s="24"/>
      <c r="T876" s="24"/>
      <c r="U876" s="14" t="s">
        <v>41</v>
      </c>
      <c r="V876" s="14" t="s">
        <v>270</v>
      </c>
    </row>
    <row r="877" spans="2:84">
      <c r="C877" s="14"/>
      <c r="D877" s="15"/>
      <c r="E877" s="16"/>
      <c r="F877" s="68"/>
      <c r="G877" s="16"/>
      <c r="H877" s="16"/>
      <c r="I877" s="16"/>
      <c r="J877" s="16"/>
      <c r="K877" s="21"/>
      <c r="L877" s="21"/>
      <c r="M877" s="22"/>
      <c r="N877" s="21"/>
      <c r="O877" s="21"/>
      <c r="P877" s="32"/>
      <c r="Q877" s="32"/>
      <c r="R877" s="29"/>
      <c r="S877" s="24"/>
      <c r="T877" s="24"/>
      <c r="U877" s="14"/>
      <c r="V877" s="14"/>
    </row>
    <row r="878" spans="2:84" s="67" customFormat="1">
      <c r="C878" s="24"/>
      <c r="D878" s="64">
        <f>D895+D900+D919+D925+D942+D1020+D1034+D1040+D1081+D1092+D1101+D1103+D1132+D1157+D1163+D1187+D1191+D1199+D1341+D1211</f>
        <v>448</v>
      </c>
      <c r="E878" s="14">
        <f>E895+E900+E918+E925+E942+E1020+E1034+E1040+E1081+E1091+E1101+E1103+E1132+E1157+E1163+E1187+E1191+E1199+E1341+E1210</f>
        <v>351</v>
      </c>
      <c r="F878" s="65" t="s">
        <v>689</v>
      </c>
      <c r="G878" s="33"/>
      <c r="H878" s="33"/>
      <c r="I878" s="33"/>
      <c r="J878" s="27"/>
      <c r="K878" s="31">
        <f>K879+K1212</f>
        <v>1092866.9319999998</v>
      </c>
      <c r="L878" s="27"/>
      <c r="M878" s="28"/>
      <c r="N878" s="31">
        <f>N879+N1212</f>
        <v>366832865.41943997</v>
      </c>
      <c r="O878" s="31">
        <f>O879+O1212</f>
        <v>20398612.856980003</v>
      </c>
      <c r="P878" s="31">
        <f>P879+P1212</f>
        <v>387231478.27642012</v>
      </c>
      <c r="Q878" s="29"/>
      <c r="R878" s="24"/>
      <c r="S878" s="24"/>
      <c r="T878" s="24"/>
      <c r="U878" s="24"/>
      <c r="V878" s="49"/>
    </row>
    <row r="879" spans="2:84" s="67" customFormat="1">
      <c r="C879" s="24"/>
      <c r="D879" s="15"/>
      <c r="E879" s="16"/>
      <c r="F879" s="65" t="s">
        <v>34</v>
      </c>
      <c r="G879" s="33"/>
      <c r="H879" s="33"/>
      <c r="I879" s="33"/>
      <c r="J879" s="27"/>
      <c r="K879" s="31">
        <f>K880+K896+K901+K920+K926+K943+K1021+K1035+K1041+K1082+K1093+K1102+K1104+K1133+K1158+K1164+K1188+K1192+K1200</f>
        <v>600148.6399999999</v>
      </c>
      <c r="L879" s="27"/>
      <c r="M879" s="33"/>
      <c r="N879" s="31">
        <f>N880+N896+N901+N920+N926+N943+N1021+N1035+N1041+N1082+N1093+N1102+N1104+N1133+N1158+N1164+N1188+N1192+N1200</f>
        <v>195823884.75639999</v>
      </c>
      <c r="O879" s="31">
        <f>O880+O896+O901+O920+O926+O943+O1021+O1035+O1041+O1082+O1093+O1102+O1104+O1133+O1158+O1164+O1188+O1192+O1200</f>
        <v>11858982.158100002</v>
      </c>
      <c r="P879" s="31">
        <f>P880+P896+P901+P920+P926+P943+P1021+P1035+P1041+P1082+P1093+P1102+P1104+P1133+P1158+P1164+P1188+P1192+P1200</f>
        <v>207682866.91450003</v>
      </c>
      <c r="Q879" s="24"/>
      <c r="R879" s="24"/>
      <c r="S879" s="24"/>
      <c r="T879" s="24"/>
      <c r="U879" s="49"/>
      <c r="V879" s="49"/>
    </row>
    <row r="880" spans="2:84" s="67" customFormat="1">
      <c r="C880" s="24"/>
      <c r="D880" s="15"/>
      <c r="E880" s="16"/>
      <c r="F880" s="65" t="s">
        <v>35</v>
      </c>
      <c r="G880" s="33"/>
      <c r="H880" s="33"/>
      <c r="I880" s="33"/>
      <c r="J880" s="27"/>
      <c r="K880" s="31">
        <f>SUM(K881:K895)</f>
        <v>9892.85</v>
      </c>
      <c r="L880" s="27"/>
      <c r="M880" s="33"/>
      <c r="N880" s="31">
        <f>SUM(N881:N895)</f>
        <v>2434225.88</v>
      </c>
      <c r="O880" s="31">
        <f>SUM(O881:O895)</f>
        <v>187245.12100000001</v>
      </c>
      <c r="P880" s="31">
        <f>SUM(P881:P895)</f>
        <v>2621471.0009999997</v>
      </c>
      <c r="Q880" s="24"/>
      <c r="R880" s="24"/>
      <c r="S880" s="24"/>
      <c r="T880" s="24"/>
      <c r="U880" s="24"/>
      <c r="V880" s="49"/>
    </row>
    <row r="881" spans="3:24" ht="37.5">
      <c r="C881" s="14" t="s">
        <v>269</v>
      </c>
      <c r="D881" s="16">
        <v>1</v>
      </c>
      <c r="E881" s="16">
        <v>1</v>
      </c>
      <c r="F881" s="68" t="s">
        <v>690</v>
      </c>
      <c r="G881" s="16">
        <v>1986</v>
      </c>
      <c r="H881" s="16" t="s">
        <v>37</v>
      </c>
      <c r="I881" s="16" t="s">
        <v>38</v>
      </c>
      <c r="J881" s="16">
        <v>2</v>
      </c>
      <c r="K881" s="21">
        <v>1902.5</v>
      </c>
      <c r="L881" s="21">
        <v>879.9</v>
      </c>
      <c r="M881" s="22" t="s">
        <v>46</v>
      </c>
      <c r="N881" s="32">
        <f>K881*Q881</f>
        <v>304400</v>
      </c>
      <c r="O881" s="32">
        <f>K881*R881</f>
        <v>30078.525000000001</v>
      </c>
      <c r="P881" s="32">
        <f t="shared" ref="P881:P895" si="69">N881+O881</f>
        <v>334478.52500000002</v>
      </c>
      <c r="Q881" s="59">
        <v>160</v>
      </c>
      <c r="R881" s="59">
        <v>15.81</v>
      </c>
      <c r="S881" s="14"/>
      <c r="T881" s="14"/>
      <c r="U881" s="14" t="s">
        <v>270</v>
      </c>
      <c r="V881" s="14" t="s">
        <v>691</v>
      </c>
      <c r="W881" s="222" t="s">
        <v>684</v>
      </c>
      <c r="X881" s="6"/>
    </row>
    <row r="882" spans="3:24" ht="37.5">
      <c r="C882" s="14" t="s">
        <v>269</v>
      </c>
      <c r="D882" s="16">
        <v>2</v>
      </c>
      <c r="E882" s="16">
        <v>2</v>
      </c>
      <c r="F882" s="68" t="s">
        <v>692</v>
      </c>
      <c r="G882" s="16">
        <v>1983</v>
      </c>
      <c r="H882" s="16" t="s">
        <v>37</v>
      </c>
      <c r="I882" s="16" t="s">
        <v>38</v>
      </c>
      <c r="J882" s="16">
        <v>2</v>
      </c>
      <c r="K882" s="21">
        <v>1738.3</v>
      </c>
      <c r="L882" s="21">
        <v>835.3</v>
      </c>
      <c r="M882" s="22" t="s">
        <v>46</v>
      </c>
      <c r="N882" s="32">
        <f>K882*Q882</f>
        <v>278128</v>
      </c>
      <c r="O882" s="32">
        <f>K882*R882</f>
        <v>27482.523000000001</v>
      </c>
      <c r="P882" s="32">
        <f t="shared" si="69"/>
        <v>305610.52299999999</v>
      </c>
      <c r="Q882" s="59">
        <v>160</v>
      </c>
      <c r="R882" s="59">
        <v>15.81</v>
      </c>
      <c r="S882" s="14"/>
      <c r="T882" s="14"/>
      <c r="U882" s="14" t="s">
        <v>270</v>
      </c>
      <c r="V882" s="14" t="s">
        <v>691</v>
      </c>
      <c r="W882" s="222" t="s">
        <v>684</v>
      </c>
      <c r="X882" s="6"/>
    </row>
    <row r="883" spans="3:24" ht="37.5">
      <c r="C883" s="14" t="s">
        <v>329</v>
      </c>
      <c r="D883" s="16">
        <v>3</v>
      </c>
      <c r="E883" s="16">
        <v>3</v>
      </c>
      <c r="F883" s="68" t="s">
        <v>693</v>
      </c>
      <c r="G883" s="16">
        <v>1967</v>
      </c>
      <c r="H883" s="16" t="s">
        <v>37</v>
      </c>
      <c r="I883" s="16" t="s">
        <v>67</v>
      </c>
      <c r="J883" s="16">
        <v>2</v>
      </c>
      <c r="K883" s="21">
        <v>522</v>
      </c>
      <c r="L883" s="21">
        <v>348</v>
      </c>
      <c r="M883" s="22" t="s">
        <v>46</v>
      </c>
      <c r="N883" s="32">
        <f>K883*Q883</f>
        <v>91350</v>
      </c>
      <c r="O883" s="32">
        <f>K883*R883</f>
        <v>8284.14</v>
      </c>
      <c r="P883" s="32">
        <f t="shared" si="69"/>
        <v>99634.14</v>
      </c>
      <c r="Q883" s="59">
        <v>175</v>
      </c>
      <c r="R883" s="14">
        <v>15.87</v>
      </c>
      <c r="S883" s="14"/>
      <c r="T883" s="14"/>
      <c r="U883" s="14" t="s">
        <v>270</v>
      </c>
      <c r="V883" s="14" t="s">
        <v>691</v>
      </c>
      <c r="W883" s="222" t="s">
        <v>684</v>
      </c>
      <c r="X883" s="6"/>
    </row>
    <row r="884" spans="3:24">
      <c r="C884" s="14"/>
      <c r="D884" s="16">
        <v>4</v>
      </c>
      <c r="E884" s="16"/>
      <c r="F884" s="68"/>
      <c r="G884" s="16"/>
      <c r="H884" s="16"/>
      <c r="I884" s="16"/>
      <c r="J884" s="16"/>
      <c r="K884" s="21"/>
      <c r="L884" s="21"/>
      <c r="M884" s="22" t="s">
        <v>234</v>
      </c>
      <c r="N884" s="32">
        <f>K883*Q884</f>
        <v>783000</v>
      </c>
      <c r="O884" s="32">
        <f>K883*R884</f>
        <v>20994.84</v>
      </c>
      <c r="P884" s="32">
        <f t="shared" si="69"/>
        <v>803994.84</v>
      </c>
      <c r="Q884" s="59">
        <v>1500</v>
      </c>
      <c r="R884" s="14">
        <v>40.22</v>
      </c>
      <c r="S884" s="14"/>
      <c r="T884" s="14"/>
      <c r="U884" s="14" t="s">
        <v>270</v>
      </c>
      <c r="V884" s="14" t="s">
        <v>691</v>
      </c>
      <c r="W884" s="222"/>
      <c r="X884" s="6"/>
    </row>
    <row r="885" spans="3:24" ht="37.5">
      <c r="C885" s="14"/>
      <c r="D885" s="16">
        <v>5</v>
      </c>
      <c r="E885" s="16"/>
      <c r="F885" s="68"/>
      <c r="G885" s="16"/>
      <c r="H885" s="16"/>
      <c r="I885" s="16"/>
      <c r="J885" s="16"/>
      <c r="K885" s="21"/>
      <c r="L885" s="21"/>
      <c r="M885" s="22" t="s">
        <v>49</v>
      </c>
      <c r="N885" s="32">
        <f>K883*Q885</f>
        <v>232441.38</v>
      </c>
      <c r="O885" s="32">
        <f>K883*R885</f>
        <v>9526.5</v>
      </c>
      <c r="P885" s="32">
        <f t="shared" si="69"/>
        <v>241967.88</v>
      </c>
      <c r="Q885" s="14">
        <v>445.29</v>
      </c>
      <c r="R885" s="14">
        <v>18.25</v>
      </c>
      <c r="S885" s="14"/>
      <c r="T885" s="14"/>
      <c r="U885" s="14" t="s">
        <v>270</v>
      </c>
      <c r="V885" s="14" t="s">
        <v>691</v>
      </c>
      <c r="W885" s="222"/>
      <c r="X885" s="6"/>
    </row>
    <row r="886" spans="3:24" ht="37.5">
      <c r="C886" s="14" t="s">
        <v>323</v>
      </c>
      <c r="D886" s="16">
        <v>6</v>
      </c>
      <c r="E886" s="16">
        <v>4</v>
      </c>
      <c r="F886" s="68" t="s">
        <v>694</v>
      </c>
      <c r="G886" s="16">
        <v>1979</v>
      </c>
      <c r="H886" s="16" t="s">
        <v>37</v>
      </c>
      <c r="I886" s="16" t="s">
        <v>67</v>
      </c>
      <c r="J886" s="16">
        <v>2</v>
      </c>
      <c r="K886" s="21">
        <v>840.75</v>
      </c>
      <c r="L886" s="21">
        <v>560.5</v>
      </c>
      <c r="M886" s="22" t="s">
        <v>46</v>
      </c>
      <c r="N886" s="32">
        <f t="shared" ref="N886:N895" si="70">K886*Q886</f>
        <v>109297.5</v>
      </c>
      <c r="O886" s="32">
        <f t="shared" ref="O886:O895" si="71">K886*R886</f>
        <v>13334.295</v>
      </c>
      <c r="P886" s="32">
        <f t="shared" si="69"/>
        <v>122631.795</v>
      </c>
      <c r="Q886" s="59">
        <v>130</v>
      </c>
      <c r="R886" s="14">
        <v>15.86</v>
      </c>
      <c r="S886" s="14"/>
      <c r="T886" s="14"/>
      <c r="U886" s="14" t="s">
        <v>270</v>
      </c>
      <c r="V886" s="14" t="s">
        <v>691</v>
      </c>
      <c r="W886" s="222" t="s">
        <v>695</v>
      </c>
      <c r="X886" s="6"/>
    </row>
    <row r="887" spans="3:24" ht="37.5">
      <c r="C887" s="14" t="s">
        <v>323</v>
      </c>
      <c r="D887" s="16">
        <v>7</v>
      </c>
      <c r="E887" s="16">
        <v>5</v>
      </c>
      <c r="F887" s="68" t="s">
        <v>696</v>
      </c>
      <c r="G887" s="16">
        <v>1967</v>
      </c>
      <c r="H887" s="16" t="s">
        <v>37</v>
      </c>
      <c r="I887" s="16" t="s">
        <v>67</v>
      </c>
      <c r="J887" s="16">
        <v>2</v>
      </c>
      <c r="K887" s="21">
        <v>436.8</v>
      </c>
      <c r="L887" s="21">
        <v>291.2</v>
      </c>
      <c r="M887" s="22" t="s">
        <v>46</v>
      </c>
      <c r="N887" s="32">
        <f t="shared" si="70"/>
        <v>56784</v>
      </c>
      <c r="O887" s="32">
        <f t="shared" si="71"/>
        <v>6927.6480000000001</v>
      </c>
      <c r="P887" s="32">
        <f t="shared" si="69"/>
        <v>63711.648000000001</v>
      </c>
      <c r="Q887" s="59">
        <v>130</v>
      </c>
      <c r="R887" s="14">
        <v>15.86</v>
      </c>
      <c r="S887" s="14"/>
      <c r="T887" s="14"/>
      <c r="U887" s="14" t="s">
        <v>270</v>
      </c>
      <c r="V887" s="14" t="s">
        <v>691</v>
      </c>
      <c r="W887" s="222" t="s">
        <v>695</v>
      </c>
      <c r="X887" s="6"/>
    </row>
    <row r="888" spans="3:24" ht="37.5">
      <c r="C888" s="14" t="s">
        <v>323</v>
      </c>
      <c r="D888" s="16">
        <v>8</v>
      </c>
      <c r="E888" s="16">
        <v>6</v>
      </c>
      <c r="F888" s="68" t="s">
        <v>697</v>
      </c>
      <c r="G888" s="16">
        <v>1968</v>
      </c>
      <c r="H888" s="16" t="s">
        <v>37</v>
      </c>
      <c r="I888" s="16" t="s">
        <v>67</v>
      </c>
      <c r="J888" s="16">
        <v>2</v>
      </c>
      <c r="K888" s="21">
        <v>515.70000000000005</v>
      </c>
      <c r="L888" s="21">
        <v>343.8</v>
      </c>
      <c r="M888" s="22" t="s">
        <v>46</v>
      </c>
      <c r="N888" s="32">
        <f t="shared" si="70"/>
        <v>67041</v>
      </c>
      <c r="O888" s="32">
        <f t="shared" si="71"/>
        <v>8179.0020000000004</v>
      </c>
      <c r="P888" s="32">
        <f t="shared" si="69"/>
        <v>75220.002000000008</v>
      </c>
      <c r="Q888" s="59">
        <v>130</v>
      </c>
      <c r="R888" s="14">
        <v>15.86</v>
      </c>
      <c r="S888" s="14"/>
      <c r="T888" s="14"/>
      <c r="U888" s="14" t="s">
        <v>270</v>
      </c>
      <c r="V888" s="14" t="s">
        <v>691</v>
      </c>
      <c r="W888" s="222" t="s">
        <v>695</v>
      </c>
      <c r="X888" s="6"/>
    </row>
    <row r="889" spans="3:24" ht="37.5">
      <c r="C889" s="14" t="s">
        <v>323</v>
      </c>
      <c r="D889" s="16">
        <v>9</v>
      </c>
      <c r="E889" s="16">
        <v>7</v>
      </c>
      <c r="F889" s="68" t="s">
        <v>698</v>
      </c>
      <c r="G889" s="16">
        <v>1966</v>
      </c>
      <c r="H889" s="16" t="s">
        <v>37</v>
      </c>
      <c r="I889" s="16" t="s">
        <v>67</v>
      </c>
      <c r="J889" s="16">
        <v>2</v>
      </c>
      <c r="K889" s="21">
        <v>498.6</v>
      </c>
      <c r="L889" s="21">
        <v>332.4</v>
      </c>
      <c r="M889" s="22" t="s">
        <v>46</v>
      </c>
      <c r="N889" s="32">
        <f t="shared" si="70"/>
        <v>64818</v>
      </c>
      <c r="O889" s="32">
        <f t="shared" si="71"/>
        <v>7907.7960000000003</v>
      </c>
      <c r="P889" s="32">
        <f t="shared" si="69"/>
        <v>72725.796000000002</v>
      </c>
      <c r="Q889" s="59">
        <v>130</v>
      </c>
      <c r="R889" s="14">
        <v>15.86</v>
      </c>
      <c r="S889" s="14"/>
      <c r="T889" s="14"/>
      <c r="U889" s="14" t="s">
        <v>270</v>
      </c>
      <c r="V889" s="14" t="s">
        <v>691</v>
      </c>
      <c r="W889" s="222" t="s">
        <v>695</v>
      </c>
      <c r="X889" s="6"/>
    </row>
    <row r="890" spans="3:24" ht="37.5">
      <c r="C890" s="14" t="s">
        <v>323</v>
      </c>
      <c r="D890" s="16">
        <v>10</v>
      </c>
      <c r="E890" s="16">
        <v>8</v>
      </c>
      <c r="F890" s="68" t="s">
        <v>699</v>
      </c>
      <c r="G890" s="16">
        <v>1969</v>
      </c>
      <c r="H890" s="16" t="s">
        <v>37</v>
      </c>
      <c r="I890" s="16" t="s">
        <v>67</v>
      </c>
      <c r="J890" s="16">
        <v>2</v>
      </c>
      <c r="K890" s="21">
        <v>437.4</v>
      </c>
      <c r="L890" s="21">
        <v>291.60000000000002</v>
      </c>
      <c r="M890" s="22" t="s">
        <v>46</v>
      </c>
      <c r="N890" s="32">
        <f t="shared" si="70"/>
        <v>56862</v>
      </c>
      <c r="O890" s="32">
        <f t="shared" si="71"/>
        <v>6937.1639999999998</v>
      </c>
      <c r="P890" s="32">
        <f t="shared" si="69"/>
        <v>63799.163999999997</v>
      </c>
      <c r="Q890" s="59">
        <v>130</v>
      </c>
      <c r="R890" s="14">
        <v>15.86</v>
      </c>
      <c r="S890" s="14"/>
      <c r="T890" s="14"/>
      <c r="U890" s="14" t="s">
        <v>270</v>
      </c>
      <c r="V890" s="14" t="s">
        <v>691</v>
      </c>
      <c r="W890" s="222" t="s">
        <v>695</v>
      </c>
      <c r="X890" s="6"/>
    </row>
    <row r="891" spans="3:24" ht="37.5">
      <c r="C891" s="14" t="s">
        <v>323</v>
      </c>
      <c r="D891" s="16">
        <v>11</v>
      </c>
      <c r="E891" s="16">
        <v>9</v>
      </c>
      <c r="F891" s="68" t="s">
        <v>700</v>
      </c>
      <c r="G891" s="16">
        <v>1965</v>
      </c>
      <c r="H891" s="16" t="s">
        <v>37</v>
      </c>
      <c r="I891" s="16" t="s">
        <v>67</v>
      </c>
      <c r="J891" s="16">
        <v>2</v>
      </c>
      <c r="K891" s="21">
        <v>490.05</v>
      </c>
      <c r="L891" s="21">
        <v>326.7</v>
      </c>
      <c r="M891" s="22" t="s">
        <v>46</v>
      </c>
      <c r="N891" s="32">
        <f t="shared" si="70"/>
        <v>63706.5</v>
      </c>
      <c r="O891" s="32">
        <f t="shared" si="71"/>
        <v>7772.1930000000002</v>
      </c>
      <c r="P891" s="32">
        <f t="shared" si="69"/>
        <v>71478.692999999999</v>
      </c>
      <c r="Q891" s="59">
        <v>130</v>
      </c>
      <c r="R891" s="14">
        <v>15.86</v>
      </c>
      <c r="S891" s="14"/>
      <c r="T891" s="14"/>
      <c r="U891" s="14" t="s">
        <v>270</v>
      </c>
      <c r="V891" s="14" t="s">
        <v>691</v>
      </c>
      <c r="W891" s="222" t="s">
        <v>695</v>
      </c>
      <c r="X891" s="6"/>
    </row>
    <row r="892" spans="3:24" ht="37.5">
      <c r="C892" s="14" t="s">
        <v>323</v>
      </c>
      <c r="D892" s="16">
        <v>12</v>
      </c>
      <c r="E892" s="16">
        <v>10</v>
      </c>
      <c r="F892" s="68" t="s">
        <v>701</v>
      </c>
      <c r="G892" s="16">
        <v>1969</v>
      </c>
      <c r="H892" s="16" t="s">
        <v>37</v>
      </c>
      <c r="I892" s="16" t="s">
        <v>67</v>
      </c>
      <c r="J892" s="16">
        <v>2</v>
      </c>
      <c r="K892" s="21">
        <v>383.85</v>
      </c>
      <c r="L892" s="21">
        <v>255.9</v>
      </c>
      <c r="M892" s="22" t="s">
        <v>46</v>
      </c>
      <c r="N892" s="32">
        <f t="shared" si="70"/>
        <v>49900.5</v>
      </c>
      <c r="O892" s="32">
        <f t="shared" si="71"/>
        <v>6087.8609999999999</v>
      </c>
      <c r="P892" s="32">
        <f t="shared" si="69"/>
        <v>55988.360999999997</v>
      </c>
      <c r="Q892" s="59">
        <v>130</v>
      </c>
      <c r="R892" s="14">
        <v>15.86</v>
      </c>
      <c r="S892" s="14"/>
      <c r="T892" s="14"/>
      <c r="U892" s="14" t="s">
        <v>270</v>
      </c>
      <c r="V892" s="14" t="s">
        <v>691</v>
      </c>
      <c r="W892" s="222" t="s">
        <v>695</v>
      </c>
      <c r="X892" s="6"/>
    </row>
    <row r="893" spans="3:24" ht="37.5">
      <c r="C893" s="14" t="s">
        <v>323</v>
      </c>
      <c r="D893" s="16">
        <v>13</v>
      </c>
      <c r="E893" s="16">
        <v>11</v>
      </c>
      <c r="F893" s="68" t="s">
        <v>702</v>
      </c>
      <c r="G893" s="16">
        <v>1985</v>
      </c>
      <c r="H893" s="16" t="s">
        <v>37</v>
      </c>
      <c r="I893" s="16" t="s">
        <v>67</v>
      </c>
      <c r="J893" s="16">
        <v>2</v>
      </c>
      <c r="K893" s="21">
        <v>827.7</v>
      </c>
      <c r="L893" s="21">
        <v>522.1</v>
      </c>
      <c r="M893" s="22" t="s">
        <v>46</v>
      </c>
      <c r="N893" s="32">
        <f t="shared" si="70"/>
        <v>107601</v>
      </c>
      <c r="O893" s="32">
        <f t="shared" si="71"/>
        <v>13127.322</v>
      </c>
      <c r="P893" s="32">
        <f t="shared" si="69"/>
        <v>120728.322</v>
      </c>
      <c r="Q893" s="59">
        <v>130</v>
      </c>
      <c r="R893" s="14">
        <v>15.86</v>
      </c>
      <c r="S893" s="14"/>
      <c r="T893" s="14"/>
      <c r="U893" s="14" t="s">
        <v>270</v>
      </c>
      <c r="V893" s="14" t="s">
        <v>691</v>
      </c>
      <c r="W893" s="222"/>
      <c r="X893" s="6"/>
    </row>
    <row r="894" spans="3:24" ht="37.5">
      <c r="C894" s="14" t="s">
        <v>323</v>
      </c>
      <c r="D894" s="16">
        <v>14</v>
      </c>
      <c r="E894" s="16">
        <v>12</v>
      </c>
      <c r="F894" s="68" t="s">
        <v>703</v>
      </c>
      <c r="G894" s="16">
        <v>1980</v>
      </c>
      <c r="H894" s="16" t="s">
        <v>37</v>
      </c>
      <c r="I894" s="16" t="s">
        <v>67</v>
      </c>
      <c r="J894" s="16">
        <v>2</v>
      </c>
      <c r="K894" s="21">
        <v>646.9</v>
      </c>
      <c r="L894" s="21">
        <v>407.5</v>
      </c>
      <c r="M894" s="22" t="s">
        <v>46</v>
      </c>
      <c r="N894" s="32">
        <f t="shared" si="70"/>
        <v>84097</v>
      </c>
      <c r="O894" s="32">
        <f t="shared" si="71"/>
        <v>10259.833999999999</v>
      </c>
      <c r="P894" s="32">
        <f t="shared" si="69"/>
        <v>94356.834000000003</v>
      </c>
      <c r="Q894" s="59">
        <v>130</v>
      </c>
      <c r="R894" s="14">
        <v>15.86</v>
      </c>
      <c r="S894" s="14"/>
      <c r="T894" s="14"/>
      <c r="U894" s="14" t="s">
        <v>270</v>
      </c>
      <c r="V894" s="14" t="s">
        <v>691</v>
      </c>
      <c r="W894" s="222"/>
      <c r="X894" s="6"/>
    </row>
    <row r="895" spans="3:24" s="67" customFormat="1" ht="37.5">
      <c r="C895" s="14" t="s">
        <v>323</v>
      </c>
      <c r="D895" s="16">
        <v>15</v>
      </c>
      <c r="E895" s="16">
        <v>13</v>
      </c>
      <c r="F895" s="68" t="s">
        <v>704</v>
      </c>
      <c r="G895" s="16">
        <v>1981</v>
      </c>
      <c r="H895" s="16" t="s">
        <v>37</v>
      </c>
      <c r="I895" s="16" t="s">
        <v>67</v>
      </c>
      <c r="J895" s="16">
        <v>2</v>
      </c>
      <c r="K895" s="21">
        <v>652.29999999999995</v>
      </c>
      <c r="L895" s="21">
        <v>414.2</v>
      </c>
      <c r="M895" s="22" t="s">
        <v>46</v>
      </c>
      <c r="N895" s="32">
        <f t="shared" si="70"/>
        <v>84799</v>
      </c>
      <c r="O895" s="32">
        <f t="shared" si="71"/>
        <v>10345.477999999999</v>
      </c>
      <c r="P895" s="32">
        <f t="shared" si="69"/>
        <v>95144.478000000003</v>
      </c>
      <c r="Q895" s="59">
        <v>130</v>
      </c>
      <c r="R895" s="14">
        <v>15.86</v>
      </c>
      <c r="S895" s="14"/>
      <c r="T895" s="14"/>
      <c r="U895" s="14" t="s">
        <v>270</v>
      </c>
      <c r="V895" s="14" t="s">
        <v>691</v>
      </c>
      <c r="W895" s="307"/>
      <c r="X895" s="307"/>
    </row>
    <row r="896" spans="3:24" s="67" customFormat="1">
      <c r="C896" s="24"/>
      <c r="D896" s="15"/>
      <c r="E896" s="16"/>
      <c r="F896" s="65" t="s">
        <v>50</v>
      </c>
      <c r="G896" s="33"/>
      <c r="H896" s="33"/>
      <c r="I896" s="33"/>
      <c r="J896" s="33"/>
      <c r="K896" s="31">
        <f>SUM(K897:K900)</f>
        <v>2662.71</v>
      </c>
      <c r="L896" s="27"/>
      <c r="M896" s="26"/>
      <c r="N896" s="31">
        <f>SUM(N897:N900)</f>
        <v>2356999.2960000001</v>
      </c>
      <c r="O896" s="31">
        <f>SUM(O897:O900)</f>
        <v>100513.24709999999</v>
      </c>
      <c r="P896" s="31">
        <f>SUM(P897:P900)</f>
        <v>2457512.5430999999</v>
      </c>
      <c r="Q896" s="24"/>
      <c r="R896" s="24"/>
      <c r="S896" s="24"/>
      <c r="T896" s="24"/>
      <c r="U896" s="14"/>
      <c r="V896" s="14"/>
      <c r="W896" s="308"/>
      <c r="X896" s="307"/>
    </row>
    <row r="897" spans="2:24" ht="37.5">
      <c r="C897" s="14" t="s">
        <v>269</v>
      </c>
      <c r="D897" s="15">
        <v>1</v>
      </c>
      <c r="E897" s="16">
        <v>1</v>
      </c>
      <c r="F897" s="68" t="s">
        <v>705</v>
      </c>
      <c r="G897" s="16">
        <v>1974</v>
      </c>
      <c r="H897" s="16" t="s">
        <v>37</v>
      </c>
      <c r="I897" s="16" t="s">
        <v>38</v>
      </c>
      <c r="J897" s="16">
        <v>2</v>
      </c>
      <c r="K897" s="21">
        <v>983.1</v>
      </c>
      <c r="L897" s="21">
        <v>403.43</v>
      </c>
      <c r="M897" s="22" t="s">
        <v>46</v>
      </c>
      <c r="N897" s="32">
        <f>K897*Q897</f>
        <v>157296</v>
      </c>
      <c r="O897" s="32">
        <f>K897*R897</f>
        <v>15542.811000000002</v>
      </c>
      <c r="P897" s="32">
        <f>N897+O897</f>
        <v>172838.81099999999</v>
      </c>
      <c r="Q897" s="32">
        <v>160</v>
      </c>
      <c r="R897" s="14">
        <v>15.81</v>
      </c>
      <c r="S897" s="14"/>
      <c r="T897" s="14"/>
      <c r="U897" s="14" t="s">
        <v>270</v>
      </c>
      <c r="V897" s="14" t="s">
        <v>691</v>
      </c>
      <c r="W897" s="222" t="s">
        <v>695</v>
      </c>
      <c r="X897" s="6"/>
    </row>
    <row r="898" spans="2:24" ht="37.5">
      <c r="C898" s="14"/>
      <c r="D898" s="15">
        <v>2</v>
      </c>
      <c r="E898" s="16"/>
      <c r="F898" s="68"/>
      <c r="G898" s="16"/>
      <c r="H898" s="16"/>
      <c r="I898" s="16"/>
      <c r="J898" s="16"/>
      <c r="K898" s="21"/>
      <c r="L898" s="21"/>
      <c r="M898" s="22" t="s">
        <v>49</v>
      </c>
      <c r="N898" s="32">
        <f>K897*Q898</f>
        <v>456315.69600000005</v>
      </c>
      <c r="O898" s="32">
        <f>K897*R898</f>
        <v>18344.646000000001</v>
      </c>
      <c r="P898" s="32">
        <f>N898+O898</f>
        <v>474660.34200000006</v>
      </c>
      <c r="Q898" s="32">
        <v>464.16</v>
      </c>
      <c r="R898" s="14">
        <v>18.66</v>
      </c>
      <c r="S898" s="14"/>
      <c r="T898" s="14"/>
      <c r="U898" s="14" t="s">
        <v>270</v>
      </c>
      <c r="V898" s="14" t="s">
        <v>691</v>
      </c>
      <c r="W898" s="222"/>
      <c r="X898" s="6"/>
    </row>
    <row r="899" spans="2:24">
      <c r="C899" s="14"/>
      <c r="D899" s="15">
        <v>3</v>
      </c>
      <c r="E899" s="16"/>
      <c r="F899" s="68"/>
      <c r="G899" s="16"/>
      <c r="H899" s="16"/>
      <c r="I899" s="16"/>
      <c r="J899" s="16"/>
      <c r="K899" s="21"/>
      <c r="L899" s="21"/>
      <c r="M899" s="22" t="s">
        <v>234</v>
      </c>
      <c r="N899" s="32">
        <f>K897*Q899</f>
        <v>1474650</v>
      </c>
      <c r="O899" s="32">
        <f>K897*R899</f>
        <v>40071.155999999995</v>
      </c>
      <c r="P899" s="32">
        <f>N899+O899</f>
        <v>1514721.156</v>
      </c>
      <c r="Q899" s="32">
        <v>1500</v>
      </c>
      <c r="R899" s="14">
        <v>40.76</v>
      </c>
      <c r="S899" s="14"/>
      <c r="T899" s="14"/>
      <c r="U899" s="14" t="s">
        <v>270</v>
      </c>
      <c r="V899" s="14" t="s">
        <v>691</v>
      </c>
      <c r="W899" s="222"/>
      <c r="X899" s="6"/>
    </row>
    <row r="900" spans="2:24" ht="37.5">
      <c r="B900" s="57"/>
      <c r="C900" s="14" t="s">
        <v>273</v>
      </c>
      <c r="D900" s="15">
        <v>4</v>
      </c>
      <c r="E900" s="16">
        <v>2</v>
      </c>
      <c r="F900" s="68" t="s">
        <v>706</v>
      </c>
      <c r="G900" s="16">
        <v>1976</v>
      </c>
      <c r="H900" s="16" t="s">
        <v>37</v>
      </c>
      <c r="I900" s="16" t="s">
        <v>38</v>
      </c>
      <c r="J900" s="16">
        <v>2</v>
      </c>
      <c r="K900" s="21">
        <v>1679.61</v>
      </c>
      <c r="L900" s="21">
        <v>739.61</v>
      </c>
      <c r="M900" s="22" t="s">
        <v>46</v>
      </c>
      <c r="N900" s="32">
        <f>K900*Q900</f>
        <v>268737.59999999998</v>
      </c>
      <c r="O900" s="32">
        <f>K900*R900</f>
        <v>26554.634099999999</v>
      </c>
      <c r="P900" s="32">
        <f>N900+O900</f>
        <v>295292.2341</v>
      </c>
      <c r="Q900" s="32">
        <v>160</v>
      </c>
      <c r="R900" s="14">
        <v>15.81</v>
      </c>
      <c r="S900" s="14"/>
      <c r="T900" s="14"/>
      <c r="U900" s="14" t="s">
        <v>270</v>
      </c>
      <c r="V900" s="14" t="s">
        <v>691</v>
      </c>
      <c r="W900" s="222" t="s">
        <v>695</v>
      </c>
      <c r="X900" s="6"/>
    </row>
    <row r="901" spans="2:24" s="67" customFormat="1">
      <c r="C901" s="24"/>
      <c r="D901" s="15"/>
      <c r="E901" s="16"/>
      <c r="F901" s="65" t="s">
        <v>54</v>
      </c>
      <c r="G901" s="33"/>
      <c r="H901" s="33"/>
      <c r="I901" s="33"/>
      <c r="J901" s="33"/>
      <c r="K901" s="31">
        <f>SUM(K902:K917)</f>
        <v>43162.26</v>
      </c>
      <c r="L901" s="27"/>
      <c r="M901" s="28"/>
      <c r="N901" s="31">
        <f>SUM(N902:N917)</f>
        <v>13302474.02</v>
      </c>
      <c r="O901" s="31">
        <f>SUM(O902:O917)</f>
        <v>798305.14160000009</v>
      </c>
      <c r="P901" s="31">
        <f>SUM(P902:P917)</f>
        <v>14100779.161599997</v>
      </c>
      <c r="Q901" s="31"/>
      <c r="R901" s="24"/>
      <c r="S901" s="24"/>
      <c r="T901" s="49"/>
      <c r="U901" s="14"/>
      <c r="V901" s="14"/>
      <c r="W901" s="308"/>
    </row>
    <row r="902" spans="2:24" ht="37.5">
      <c r="C902" s="14" t="s">
        <v>291</v>
      </c>
      <c r="D902" s="15">
        <v>1</v>
      </c>
      <c r="E902" s="16">
        <v>1</v>
      </c>
      <c r="F902" s="68" t="s">
        <v>707</v>
      </c>
      <c r="G902" s="16">
        <v>1963</v>
      </c>
      <c r="H902" s="16" t="s">
        <v>37</v>
      </c>
      <c r="I902" s="16" t="s">
        <v>38</v>
      </c>
      <c r="J902" s="16">
        <v>2</v>
      </c>
      <c r="K902" s="21">
        <v>1076.4000000000001</v>
      </c>
      <c r="L902" s="21">
        <v>516.9</v>
      </c>
      <c r="M902" s="69" t="s">
        <v>234</v>
      </c>
      <c r="N902" s="32">
        <f t="shared" ref="N902:N909" si="72">K902*Q902</f>
        <v>1614600.0000000002</v>
      </c>
      <c r="O902" s="32">
        <f t="shared" ref="O902:O909" si="73">K902*R902</f>
        <v>43874.063999999998</v>
      </c>
      <c r="P902" s="32">
        <f t="shared" ref="P902:P919" si="74">N902+O902</f>
        <v>1658474.0640000002</v>
      </c>
      <c r="Q902" s="32">
        <v>1500</v>
      </c>
      <c r="R902" s="14">
        <v>40.76</v>
      </c>
      <c r="S902" s="14"/>
      <c r="T902" s="109"/>
      <c r="U902" s="14" t="s">
        <v>270</v>
      </c>
      <c r="V902" s="14" t="s">
        <v>691</v>
      </c>
      <c r="W902" s="222" t="s">
        <v>695</v>
      </c>
    </row>
    <row r="903" spans="2:24" ht="37.5">
      <c r="C903" s="14" t="s">
        <v>291</v>
      </c>
      <c r="D903" s="15">
        <v>2</v>
      </c>
      <c r="E903" s="16">
        <v>2</v>
      </c>
      <c r="F903" s="68" t="s">
        <v>708</v>
      </c>
      <c r="G903" s="16">
        <v>1967</v>
      </c>
      <c r="H903" s="16" t="s">
        <v>37</v>
      </c>
      <c r="I903" s="16" t="s">
        <v>38</v>
      </c>
      <c r="J903" s="16">
        <v>2</v>
      </c>
      <c r="K903" s="21">
        <v>1138</v>
      </c>
      <c r="L903" s="21">
        <v>566.9</v>
      </c>
      <c r="M903" s="69" t="s">
        <v>234</v>
      </c>
      <c r="N903" s="32">
        <f t="shared" si="72"/>
        <v>1707000</v>
      </c>
      <c r="O903" s="32">
        <f t="shared" si="73"/>
        <v>46384.88</v>
      </c>
      <c r="P903" s="32">
        <f t="shared" si="74"/>
        <v>1753384.88</v>
      </c>
      <c r="Q903" s="32">
        <v>1500</v>
      </c>
      <c r="R903" s="14">
        <v>40.76</v>
      </c>
      <c r="S903" s="14"/>
      <c r="T903" s="109"/>
      <c r="U903" s="14" t="s">
        <v>270</v>
      </c>
      <c r="V903" s="14" t="s">
        <v>691</v>
      </c>
      <c r="W903" s="222" t="s">
        <v>695</v>
      </c>
    </row>
    <row r="904" spans="2:24" ht="37.5">
      <c r="C904" s="14" t="s">
        <v>291</v>
      </c>
      <c r="D904" s="15">
        <v>3</v>
      </c>
      <c r="E904" s="16">
        <v>3</v>
      </c>
      <c r="F904" s="68" t="s">
        <v>709</v>
      </c>
      <c r="G904" s="16">
        <v>1962</v>
      </c>
      <c r="H904" s="16" t="s">
        <v>37</v>
      </c>
      <c r="I904" s="16" t="s">
        <v>38</v>
      </c>
      <c r="J904" s="16">
        <v>2</v>
      </c>
      <c r="K904" s="21">
        <v>1022.8</v>
      </c>
      <c r="L904" s="21">
        <v>511.4</v>
      </c>
      <c r="M904" s="69" t="s">
        <v>234</v>
      </c>
      <c r="N904" s="32">
        <f t="shared" si="72"/>
        <v>1534200</v>
      </c>
      <c r="O904" s="32">
        <f t="shared" si="73"/>
        <v>41689.327999999994</v>
      </c>
      <c r="P904" s="32">
        <f t="shared" si="74"/>
        <v>1575889.328</v>
      </c>
      <c r="Q904" s="32">
        <v>1500</v>
      </c>
      <c r="R904" s="14">
        <v>40.76</v>
      </c>
      <c r="S904" s="14"/>
      <c r="T904" s="109"/>
      <c r="U904" s="14" t="s">
        <v>270</v>
      </c>
      <c r="V904" s="14" t="s">
        <v>691</v>
      </c>
      <c r="W904" s="222" t="s">
        <v>695</v>
      </c>
    </row>
    <row r="905" spans="2:24" ht="37.5">
      <c r="C905" s="14" t="s">
        <v>306</v>
      </c>
      <c r="D905" s="15">
        <v>4</v>
      </c>
      <c r="E905" s="16">
        <v>4</v>
      </c>
      <c r="F905" s="68" t="s">
        <v>710</v>
      </c>
      <c r="G905" s="16">
        <v>1980</v>
      </c>
      <c r="H905" s="16" t="s">
        <v>37</v>
      </c>
      <c r="I905" s="16" t="s">
        <v>38</v>
      </c>
      <c r="J905" s="16">
        <v>3</v>
      </c>
      <c r="K905" s="21">
        <v>1578.9</v>
      </c>
      <c r="L905" s="21">
        <v>821.4</v>
      </c>
      <c r="M905" s="69" t="s">
        <v>46</v>
      </c>
      <c r="N905" s="32">
        <f t="shared" si="72"/>
        <v>252624</v>
      </c>
      <c r="O905" s="32">
        <f t="shared" si="73"/>
        <v>24567.684000000001</v>
      </c>
      <c r="P905" s="32">
        <f t="shared" si="74"/>
        <v>277191.68400000001</v>
      </c>
      <c r="Q905" s="32">
        <v>160</v>
      </c>
      <c r="R905" s="14">
        <v>15.56</v>
      </c>
      <c r="S905" s="14"/>
      <c r="T905" s="109"/>
      <c r="U905" s="14" t="s">
        <v>270</v>
      </c>
      <c r="V905" s="14" t="s">
        <v>691</v>
      </c>
      <c r="W905" s="222" t="s">
        <v>711</v>
      </c>
    </row>
    <row r="906" spans="2:24" ht="37.5">
      <c r="C906" s="14" t="s">
        <v>306</v>
      </c>
      <c r="D906" s="15">
        <v>5</v>
      </c>
      <c r="E906" s="16">
        <v>5</v>
      </c>
      <c r="F906" s="68" t="s">
        <v>712</v>
      </c>
      <c r="G906" s="16">
        <v>1978</v>
      </c>
      <c r="H906" s="16" t="s">
        <v>37</v>
      </c>
      <c r="I906" s="16" t="s">
        <v>38</v>
      </c>
      <c r="J906" s="16">
        <v>5</v>
      </c>
      <c r="K906" s="21">
        <v>4675.3</v>
      </c>
      <c r="L906" s="21">
        <v>3369.9</v>
      </c>
      <c r="M906" s="69" t="s">
        <v>46</v>
      </c>
      <c r="N906" s="32">
        <f t="shared" si="72"/>
        <v>748048</v>
      </c>
      <c r="O906" s="32">
        <f t="shared" si="73"/>
        <v>72747.668000000005</v>
      </c>
      <c r="P906" s="32">
        <f t="shared" si="74"/>
        <v>820795.66800000006</v>
      </c>
      <c r="Q906" s="32">
        <v>160</v>
      </c>
      <c r="R906" s="14">
        <v>15.56</v>
      </c>
      <c r="S906" s="14"/>
      <c r="T906" s="109"/>
      <c r="U906" s="14" t="s">
        <v>270</v>
      </c>
      <c r="V906" s="14" t="s">
        <v>691</v>
      </c>
      <c r="W906" s="222" t="s">
        <v>695</v>
      </c>
    </row>
    <row r="907" spans="2:24" ht="37.5">
      <c r="C907" s="14" t="s">
        <v>306</v>
      </c>
      <c r="D907" s="15">
        <v>6</v>
      </c>
      <c r="E907" s="16">
        <v>6</v>
      </c>
      <c r="F907" s="68" t="s">
        <v>713</v>
      </c>
      <c r="G907" s="16">
        <v>1980</v>
      </c>
      <c r="H907" s="16" t="s">
        <v>37</v>
      </c>
      <c r="I907" s="16" t="s">
        <v>38</v>
      </c>
      <c r="J907" s="16">
        <v>5</v>
      </c>
      <c r="K907" s="21">
        <v>5774.3</v>
      </c>
      <c r="L907" s="21">
        <v>3766.9</v>
      </c>
      <c r="M907" s="69" t="s">
        <v>46</v>
      </c>
      <c r="N907" s="32">
        <f t="shared" si="72"/>
        <v>923888</v>
      </c>
      <c r="O907" s="32">
        <f t="shared" si="73"/>
        <v>89848.108000000007</v>
      </c>
      <c r="P907" s="32">
        <f t="shared" si="74"/>
        <v>1013736.108</v>
      </c>
      <c r="Q907" s="32">
        <v>160</v>
      </c>
      <c r="R907" s="14">
        <v>15.56</v>
      </c>
      <c r="S907" s="14"/>
      <c r="T907" s="109"/>
      <c r="U907" s="14" t="s">
        <v>270</v>
      </c>
      <c r="V907" s="14" t="s">
        <v>691</v>
      </c>
      <c r="W907" s="222"/>
    </row>
    <row r="908" spans="2:24" ht="37.5">
      <c r="C908" s="14" t="s">
        <v>306</v>
      </c>
      <c r="D908" s="15">
        <v>7</v>
      </c>
      <c r="E908" s="16">
        <v>7</v>
      </c>
      <c r="F908" s="68" t="s">
        <v>714</v>
      </c>
      <c r="G908" s="16">
        <v>1980</v>
      </c>
      <c r="H908" s="16" t="s">
        <v>37</v>
      </c>
      <c r="I908" s="16" t="s">
        <v>38</v>
      </c>
      <c r="J908" s="16">
        <v>5</v>
      </c>
      <c r="K908" s="21">
        <v>5800</v>
      </c>
      <c r="L908" s="21">
        <v>3801.8</v>
      </c>
      <c r="M908" s="69" t="s">
        <v>46</v>
      </c>
      <c r="N908" s="32">
        <f t="shared" si="72"/>
        <v>928000</v>
      </c>
      <c r="O908" s="32">
        <f t="shared" si="73"/>
        <v>90248</v>
      </c>
      <c r="P908" s="32">
        <f t="shared" si="74"/>
        <v>1018248</v>
      </c>
      <c r="Q908" s="32">
        <v>160</v>
      </c>
      <c r="R908" s="14">
        <v>15.56</v>
      </c>
      <c r="S908" s="14"/>
      <c r="T908" s="109"/>
      <c r="U908" s="14" t="s">
        <v>270</v>
      </c>
      <c r="V908" s="14" t="s">
        <v>691</v>
      </c>
      <c r="W908" s="222"/>
    </row>
    <row r="909" spans="2:24" ht="37.5">
      <c r="C909" s="14" t="s">
        <v>289</v>
      </c>
      <c r="D909" s="15">
        <v>8</v>
      </c>
      <c r="E909" s="16">
        <v>8</v>
      </c>
      <c r="F909" s="68" t="s">
        <v>715</v>
      </c>
      <c r="G909" s="16">
        <v>1966</v>
      </c>
      <c r="H909" s="16" t="s">
        <v>37</v>
      </c>
      <c r="I909" s="16" t="s">
        <v>38</v>
      </c>
      <c r="J909" s="16">
        <v>2</v>
      </c>
      <c r="K909" s="21">
        <v>936.7</v>
      </c>
      <c r="L909" s="21">
        <v>494.9</v>
      </c>
      <c r="M909" s="69" t="s">
        <v>46</v>
      </c>
      <c r="N909" s="32">
        <f t="shared" si="72"/>
        <v>160175.70000000001</v>
      </c>
      <c r="O909" s="32">
        <f t="shared" si="73"/>
        <v>14809.227000000001</v>
      </c>
      <c r="P909" s="32">
        <f t="shared" si="74"/>
        <v>174984.92700000003</v>
      </c>
      <c r="Q909" s="32">
        <v>171</v>
      </c>
      <c r="R909" s="14">
        <v>15.81</v>
      </c>
      <c r="S909" s="14"/>
      <c r="T909" s="109"/>
      <c r="U909" s="14" t="s">
        <v>270</v>
      </c>
      <c r="V909" s="14" t="s">
        <v>691</v>
      </c>
      <c r="W909" s="222"/>
    </row>
    <row r="910" spans="2:24">
      <c r="C910" s="14"/>
      <c r="D910" s="15">
        <v>9</v>
      </c>
      <c r="E910" s="16"/>
      <c r="F910" s="68"/>
      <c r="G910" s="16"/>
      <c r="H910" s="16"/>
      <c r="I910" s="16"/>
      <c r="J910" s="16"/>
      <c r="K910" s="21"/>
      <c r="L910" s="21"/>
      <c r="M910" s="69" t="s">
        <v>234</v>
      </c>
      <c r="N910" s="32">
        <f>K909*Q910</f>
        <v>1405050</v>
      </c>
      <c r="O910" s="32">
        <f>K909*R910</f>
        <v>38179.892</v>
      </c>
      <c r="P910" s="32">
        <f t="shared" si="74"/>
        <v>1443229.892</v>
      </c>
      <c r="Q910" s="32">
        <v>1500</v>
      </c>
      <c r="R910" s="14">
        <v>40.76</v>
      </c>
      <c r="S910" s="14"/>
      <c r="T910" s="109"/>
      <c r="U910" s="14" t="s">
        <v>270</v>
      </c>
      <c r="V910" s="14" t="s">
        <v>691</v>
      </c>
      <c r="W910" s="222"/>
    </row>
    <row r="911" spans="2:24" ht="37.5">
      <c r="C911" s="14" t="s">
        <v>289</v>
      </c>
      <c r="D911" s="15">
        <v>10</v>
      </c>
      <c r="E911" s="16">
        <v>9</v>
      </c>
      <c r="F911" s="68" t="s">
        <v>716</v>
      </c>
      <c r="G911" s="16">
        <v>1969</v>
      </c>
      <c r="H911" s="16" t="s">
        <v>37</v>
      </c>
      <c r="I911" s="16" t="s">
        <v>38</v>
      </c>
      <c r="J911" s="16">
        <v>2</v>
      </c>
      <c r="K911" s="21">
        <v>2066.6999999999998</v>
      </c>
      <c r="L911" s="21">
        <v>1139.5</v>
      </c>
      <c r="M911" s="69" t="s">
        <v>49</v>
      </c>
      <c r="N911" s="32">
        <f t="shared" ref="N911:N918" si="75">K911*Q911</f>
        <v>959279.47199999995</v>
      </c>
      <c r="O911" s="32">
        <f t="shared" ref="O911:O918" si="76">K911*R911</f>
        <v>38564.621999999996</v>
      </c>
      <c r="P911" s="32">
        <f t="shared" si="74"/>
        <v>997844.09399999992</v>
      </c>
      <c r="Q911" s="32">
        <v>464.16</v>
      </c>
      <c r="R911" s="14">
        <v>18.66</v>
      </c>
      <c r="S911" s="14"/>
      <c r="T911" s="109"/>
      <c r="U911" s="14" t="s">
        <v>270</v>
      </c>
      <c r="V911" s="14" t="s">
        <v>691</v>
      </c>
      <c r="W911" s="222"/>
    </row>
    <row r="912" spans="2:24" ht="37.5">
      <c r="C912" s="14" t="s">
        <v>306</v>
      </c>
      <c r="D912" s="15">
        <v>11</v>
      </c>
      <c r="E912" s="16">
        <v>10</v>
      </c>
      <c r="F912" s="68" t="s">
        <v>717</v>
      </c>
      <c r="G912" s="16">
        <v>1980</v>
      </c>
      <c r="H912" s="16" t="s">
        <v>37</v>
      </c>
      <c r="I912" s="16" t="s">
        <v>38</v>
      </c>
      <c r="J912" s="16">
        <v>5</v>
      </c>
      <c r="K912" s="21">
        <v>9678.2999999999993</v>
      </c>
      <c r="L912" s="21">
        <v>6616.3</v>
      </c>
      <c r="M912" s="69" t="s">
        <v>46</v>
      </c>
      <c r="N912" s="32">
        <f t="shared" si="75"/>
        <v>1548528</v>
      </c>
      <c r="O912" s="32">
        <f t="shared" si="76"/>
        <v>150594.348</v>
      </c>
      <c r="P912" s="32">
        <f t="shared" si="74"/>
        <v>1699122.348</v>
      </c>
      <c r="Q912" s="32">
        <v>160</v>
      </c>
      <c r="R912" s="14">
        <v>15.56</v>
      </c>
      <c r="S912" s="14"/>
      <c r="T912" s="109"/>
      <c r="U912" s="14" t="s">
        <v>270</v>
      </c>
      <c r="V912" s="14" t="s">
        <v>691</v>
      </c>
      <c r="W912" s="222"/>
    </row>
    <row r="913" spans="1:23" ht="37.5">
      <c r="C913" s="14" t="s">
        <v>280</v>
      </c>
      <c r="D913" s="15">
        <v>12</v>
      </c>
      <c r="E913" s="16">
        <v>11</v>
      </c>
      <c r="F913" s="68" t="s">
        <v>718</v>
      </c>
      <c r="G913" s="16">
        <v>1979</v>
      </c>
      <c r="H913" s="16" t="s">
        <v>37</v>
      </c>
      <c r="I913" s="16" t="s">
        <v>38</v>
      </c>
      <c r="J913" s="16">
        <v>3</v>
      </c>
      <c r="K913" s="21">
        <v>1821.5</v>
      </c>
      <c r="L913" s="21">
        <v>890.5</v>
      </c>
      <c r="M913" s="69" t="s">
        <v>46</v>
      </c>
      <c r="N913" s="32">
        <f t="shared" si="75"/>
        <v>294572.98</v>
      </c>
      <c r="O913" s="32">
        <f t="shared" si="76"/>
        <v>28360.755000000001</v>
      </c>
      <c r="P913" s="32">
        <f t="shared" si="74"/>
        <v>322933.73499999999</v>
      </c>
      <c r="Q913" s="32">
        <v>161.72</v>
      </c>
      <c r="R913" s="14">
        <v>15.57</v>
      </c>
      <c r="S913" s="14"/>
      <c r="T913" s="109"/>
      <c r="U913" s="14" t="s">
        <v>270</v>
      </c>
      <c r="V913" s="14" t="s">
        <v>691</v>
      </c>
      <c r="W913" s="222"/>
    </row>
    <row r="914" spans="1:23" ht="37.5">
      <c r="C914" s="14" t="s">
        <v>280</v>
      </c>
      <c r="D914" s="15">
        <v>13</v>
      </c>
      <c r="E914" s="16">
        <v>12</v>
      </c>
      <c r="F914" s="68" t="s">
        <v>719</v>
      </c>
      <c r="G914" s="16">
        <v>1980</v>
      </c>
      <c r="H914" s="16" t="s">
        <v>37</v>
      </c>
      <c r="I914" s="16" t="s">
        <v>38</v>
      </c>
      <c r="J914" s="16">
        <v>3</v>
      </c>
      <c r="K914" s="21">
        <v>1858.4</v>
      </c>
      <c r="L914" s="21">
        <v>896.2</v>
      </c>
      <c r="M914" s="69" t="s">
        <v>46</v>
      </c>
      <c r="N914" s="32">
        <f t="shared" si="75"/>
        <v>300540.44800000003</v>
      </c>
      <c r="O914" s="32">
        <f t="shared" si="76"/>
        <v>28935.288</v>
      </c>
      <c r="P914" s="32">
        <f t="shared" si="74"/>
        <v>329475.73600000003</v>
      </c>
      <c r="Q914" s="32">
        <v>161.72</v>
      </c>
      <c r="R914" s="14">
        <v>15.57</v>
      </c>
      <c r="S914" s="14"/>
      <c r="T914" s="109"/>
      <c r="U914" s="14" t="s">
        <v>270</v>
      </c>
      <c r="V914" s="14" t="s">
        <v>691</v>
      </c>
      <c r="W914" s="222"/>
    </row>
    <row r="915" spans="1:23" ht="37.5">
      <c r="C915" s="14" t="s">
        <v>280</v>
      </c>
      <c r="D915" s="15">
        <v>14</v>
      </c>
      <c r="E915" s="16">
        <v>13</v>
      </c>
      <c r="F915" s="68" t="s">
        <v>720</v>
      </c>
      <c r="G915" s="16">
        <v>1983</v>
      </c>
      <c r="H915" s="16" t="s">
        <v>37</v>
      </c>
      <c r="I915" s="16" t="s">
        <v>38</v>
      </c>
      <c r="J915" s="16">
        <v>3</v>
      </c>
      <c r="K915" s="21">
        <v>1765</v>
      </c>
      <c r="L915" s="21">
        <v>898.5</v>
      </c>
      <c r="M915" s="69" t="s">
        <v>46</v>
      </c>
      <c r="N915" s="32">
        <f t="shared" si="75"/>
        <v>285435.8</v>
      </c>
      <c r="O915" s="32">
        <f t="shared" si="76"/>
        <v>27481.05</v>
      </c>
      <c r="P915" s="32">
        <f t="shared" si="74"/>
        <v>312916.84999999998</v>
      </c>
      <c r="Q915" s="32">
        <v>161.72</v>
      </c>
      <c r="R915" s="14">
        <v>15.57</v>
      </c>
      <c r="S915" s="14"/>
      <c r="T915" s="109"/>
      <c r="U915" s="14" t="s">
        <v>270</v>
      </c>
      <c r="V915" s="14" t="s">
        <v>691</v>
      </c>
      <c r="W915" s="222"/>
    </row>
    <row r="916" spans="1:23" ht="37.5">
      <c r="C916" s="14" t="s">
        <v>269</v>
      </c>
      <c r="D916" s="15">
        <v>15</v>
      </c>
      <c r="E916" s="16">
        <v>14</v>
      </c>
      <c r="F916" s="68" t="s">
        <v>721</v>
      </c>
      <c r="G916" s="16">
        <v>1965</v>
      </c>
      <c r="H916" s="16" t="s">
        <v>37</v>
      </c>
      <c r="I916" s="16" t="s">
        <v>38</v>
      </c>
      <c r="J916" s="16">
        <v>2</v>
      </c>
      <c r="K916" s="21">
        <v>866.46</v>
      </c>
      <c r="L916" s="21">
        <v>388.5</v>
      </c>
      <c r="M916" s="69" t="s">
        <v>46</v>
      </c>
      <c r="N916" s="32">
        <f t="shared" si="75"/>
        <v>138633.60000000001</v>
      </c>
      <c r="O916" s="32">
        <f t="shared" si="76"/>
        <v>13698.732600000001</v>
      </c>
      <c r="P916" s="32">
        <f t="shared" si="74"/>
        <v>152332.33259999999</v>
      </c>
      <c r="Q916" s="32">
        <v>160</v>
      </c>
      <c r="R916" s="14">
        <v>15.81</v>
      </c>
      <c r="S916" s="14"/>
      <c r="T916" s="109"/>
      <c r="U916" s="14" t="s">
        <v>270</v>
      </c>
      <c r="V916" s="14" t="s">
        <v>691</v>
      </c>
      <c r="W916" s="222"/>
    </row>
    <row r="917" spans="1:23" s="67" customFormat="1" ht="37.5">
      <c r="C917" s="14" t="s">
        <v>280</v>
      </c>
      <c r="D917" s="15">
        <v>16</v>
      </c>
      <c r="E917" s="16">
        <v>15</v>
      </c>
      <c r="F917" s="68" t="s">
        <v>722</v>
      </c>
      <c r="G917" s="16">
        <v>1982</v>
      </c>
      <c r="H917" s="16" t="s">
        <v>37</v>
      </c>
      <c r="I917" s="16" t="s">
        <v>38</v>
      </c>
      <c r="J917" s="16">
        <v>3</v>
      </c>
      <c r="K917" s="21">
        <v>3103.5</v>
      </c>
      <c r="L917" s="21">
        <v>1520.1</v>
      </c>
      <c r="M917" s="69" t="s">
        <v>46</v>
      </c>
      <c r="N917" s="32">
        <f t="shared" si="75"/>
        <v>501898.02</v>
      </c>
      <c r="O917" s="32">
        <f t="shared" si="76"/>
        <v>48321.495000000003</v>
      </c>
      <c r="P917" s="32">
        <f t="shared" si="74"/>
        <v>550219.51500000001</v>
      </c>
      <c r="Q917" s="32">
        <v>161.72</v>
      </c>
      <c r="R917" s="14">
        <v>15.57</v>
      </c>
      <c r="S917" s="14"/>
      <c r="T917" s="109"/>
      <c r="U917" s="14" t="s">
        <v>270</v>
      </c>
      <c r="V917" s="14" t="s">
        <v>691</v>
      </c>
      <c r="W917" s="307" t="s">
        <v>695</v>
      </c>
    </row>
    <row r="918" spans="1:23" s="309" customFormat="1" ht="37.5">
      <c r="A918" s="78" t="s">
        <v>723</v>
      </c>
      <c r="C918" s="79" t="s">
        <v>289</v>
      </c>
      <c r="D918" s="108">
        <v>17</v>
      </c>
      <c r="E918" s="80">
        <v>16</v>
      </c>
      <c r="F918" s="81" t="s">
        <v>724</v>
      </c>
      <c r="G918" s="80">
        <v>1957</v>
      </c>
      <c r="H918" s="80">
        <v>2009</v>
      </c>
      <c r="I918" s="80" t="s">
        <v>491</v>
      </c>
      <c r="J918" s="80">
        <v>2</v>
      </c>
      <c r="K918" s="82">
        <v>497.3</v>
      </c>
      <c r="L918" s="82">
        <v>378.9</v>
      </c>
      <c r="M918" s="83" t="s">
        <v>49</v>
      </c>
      <c r="N918" s="84">
        <f t="shared" si="75"/>
        <v>230826.76800000001</v>
      </c>
      <c r="O918" s="84">
        <f t="shared" si="76"/>
        <v>9279.6180000000004</v>
      </c>
      <c r="P918" s="84">
        <f t="shared" si="74"/>
        <v>240106.386</v>
      </c>
      <c r="Q918" s="84">
        <v>464.16</v>
      </c>
      <c r="R918" s="79">
        <v>18.66</v>
      </c>
      <c r="S918" s="79"/>
      <c r="T918" s="310"/>
      <c r="U918" s="79" t="s">
        <v>270</v>
      </c>
      <c r="V918" s="79" t="s">
        <v>691</v>
      </c>
      <c r="W918" s="311"/>
    </row>
    <row r="919" spans="1:23" s="309" customFormat="1" ht="112.5">
      <c r="A919" s="135" t="s">
        <v>725</v>
      </c>
      <c r="C919" s="79"/>
      <c r="D919" s="108">
        <v>18</v>
      </c>
      <c r="E919" s="80"/>
      <c r="F919" s="81"/>
      <c r="G919" s="80"/>
      <c r="H919" s="80"/>
      <c r="I919" s="80"/>
      <c r="J919" s="80"/>
      <c r="K919" s="82"/>
      <c r="L919" s="82"/>
      <c r="M919" s="83" t="s">
        <v>88</v>
      </c>
      <c r="N919" s="84">
        <f>K918*Q919</f>
        <v>73157.803000000014</v>
      </c>
      <c r="O919" s="84">
        <f>K918*R919</f>
        <v>8076.1519999999991</v>
      </c>
      <c r="P919" s="84">
        <f t="shared" si="74"/>
        <v>81233.955000000016</v>
      </c>
      <c r="Q919" s="84">
        <v>147.11000000000001</v>
      </c>
      <c r="R919" s="79">
        <v>16.239999999999998</v>
      </c>
      <c r="S919" s="79"/>
      <c r="T919" s="310"/>
      <c r="U919" s="79" t="s">
        <v>270</v>
      </c>
      <c r="V919" s="79" t="s">
        <v>691</v>
      </c>
      <c r="W919" s="311"/>
    </row>
    <row r="920" spans="1:23" s="67" customFormat="1">
      <c r="C920" s="24"/>
      <c r="D920" s="15"/>
      <c r="E920" s="16"/>
      <c r="F920" s="65" t="s">
        <v>72</v>
      </c>
      <c r="G920" s="33"/>
      <c r="H920" s="33"/>
      <c r="I920" s="33"/>
      <c r="J920" s="33"/>
      <c r="K920" s="31">
        <f>SUM(K921:K925)</f>
        <v>8569.1</v>
      </c>
      <c r="L920" s="27"/>
      <c r="M920" s="28"/>
      <c r="N920" s="31">
        <f>SUM(N921:N925)</f>
        <v>3486536.696</v>
      </c>
      <c r="O920" s="31">
        <f>SUM(O921:O925)</f>
        <v>300325.36200000002</v>
      </c>
      <c r="P920" s="31">
        <f>SUM(P921:P925)</f>
        <v>3786862.0580000007</v>
      </c>
      <c r="Q920" s="31"/>
      <c r="R920" s="24"/>
      <c r="S920" s="24"/>
      <c r="T920" s="49"/>
      <c r="U920" s="14"/>
      <c r="V920" s="14"/>
      <c r="W920" s="308"/>
    </row>
    <row r="921" spans="1:23" ht="37.5">
      <c r="C921" s="14" t="s">
        <v>306</v>
      </c>
      <c r="D921" s="15">
        <v>1</v>
      </c>
      <c r="E921" s="16">
        <v>1</v>
      </c>
      <c r="F921" s="68" t="s">
        <v>726</v>
      </c>
      <c r="G921" s="16">
        <v>1960</v>
      </c>
      <c r="H921" s="16" t="s">
        <v>37</v>
      </c>
      <c r="I921" s="16" t="s">
        <v>38</v>
      </c>
      <c r="J921" s="16">
        <v>3</v>
      </c>
      <c r="K921" s="21">
        <v>4078.9</v>
      </c>
      <c r="L921" s="21">
        <v>2346.5</v>
      </c>
      <c r="M921" s="69" t="s">
        <v>46</v>
      </c>
      <c r="N921" s="32">
        <f>K921*Q921</f>
        <v>652624</v>
      </c>
      <c r="O921" s="32">
        <f>K921*R921</f>
        <v>63467.684000000001</v>
      </c>
      <c r="P921" s="32">
        <f>N921+O921</f>
        <v>716091.68400000001</v>
      </c>
      <c r="Q921" s="32">
        <v>160</v>
      </c>
      <c r="R921" s="14">
        <v>15.56</v>
      </c>
      <c r="S921" s="14"/>
      <c r="T921" s="109"/>
      <c r="U921" s="14" t="s">
        <v>270</v>
      </c>
      <c r="V921" s="14" t="s">
        <v>691</v>
      </c>
      <c r="W921" s="222" t="s">
        <v>695</v>
      </c>
    </row>
    <row r="922" spans="1:23" ht="37.5">
      <c r="C922" s="14"/>
      <c r="D922" s="15">
        <v>2</v>
      </c>
      <c r="E922" s="16"/>
      <c r="F922" s="68"/>
      <c r="G922" s="16"/>
      <c r="H922" s="16"/>
      <c r="I922" s="16"/>
      <c r="J922" s="16"/>
      <c r="K922" s="21"/>
      <c r="L922" s="21"/>
      <c r="M922" s="69" t="s">
        <v>49</v>
      </c>
      <c r="N922" s="32">
        <f>K921*Q922</f>
        <v>1737611.4000000001</v>
      </c>
      <c r="O922" s="32">
        <f>K921*R922</f>
        <v>67628.161999999997</v>
      </c>
      <c r="P922" s="32">
        <f>N922+O922</f>
        <v>1805239.5620000002</v>
      </c>
      <c r="Q922" s="32">
        <v>426</v>
      </c>
      <c r="R922" s="14">
        <v>16.579999999999998</v>
      </c>
      <c r="S922" s="14"/>
      <c r="T922" s="109"/>
      <c r="U922" s="14" t="s">
        <v>270</v>
      </c>
      <c r="V922" s="14" t="s">
        <v>691</v>
      </c>
      <c r="W922" s="222"/>
    </row>
    <row r="923" spans="1:23" ht="56.25">
      <c r="C923" s="14"/>
      <c r="D923" s="15">
        <v>3</v>
      </c>
      <c r="E923" s="16"/>
      <c r="F923" s="68"/>
      <c r="G923" s="16"/>
      <c r="H923" s="16"/>
      <c r="I923" s="16"/>
      <c r="J923" s="16"/>
      <c r="K923" s="21"/>
      <c r="L923" s="21"/>
      <c r="M923" s="69" t="s">
        <v>39</v>
      </c>
      <c r="N923" s="32">
        <f>K921*Q923</f>
        <v>232945.97899999999</v>
      </c>
      <c r="O923" s="32">
        <f>K921*R923</f>
        <v>52821.754999999997</v>
      </c>
      <c r="P923" s="32">
        <f>N923+O923</f>
        <v>285767.734</v>
      </c>
      <c r="Q923" s="32">
        <v>57.11</v>
      </c>
      <c r="R923" s="14">
        <v>12.95</v>
      </c>
      <c r="S923" s="14"/>
      <c r="T923" s="109"/>
      <c r="U923" s="14" t="s">
        <v>270</v>
      </c>
      <c r="V923" s="14" t="s">
        <v>691</v>
      </c>
      <c r="W923" s="222"/>
    </row>
    <row r="924" spans="1:23" ht="37.5">
      <c r="C924" s="14"/>
      <c r="D924" s="15">
        <v>4</v>
      </c>
      <c r="E924" s="16"/>
      <c r="F924" s="68"/>
      <c r="G924" s="16"/>
      <c r="H924" s="16"/>
      <c r="I924" s="16"/>
      <c r="J924" s="16"/>
      <c r="K924" s="21"/>
      <c r="L924" s="21"/>
      <c r="M924" s="69" t="s">
        <v>57</v>
      </c>
      <c r="N924" s="32">
        <f>K921*Q924</f>
        <v>144923.31700000001</v>
      </c>
      <c r="O924" s="32">
        <f>K921*R924</f>
        <v>46540.249000000003</v>
      </c>
      <c r="P924" s="32">
        <f>N924+O924</f>
        <v>191463.56600000002</v>
      </c>
      <c r="Q924" s="32">
        <v>35.53</v>
      </c>
      <c r="R924" s="14">
        <v>11.41</v>
      </c>
      <c r="S924" s="14"/>
      <c r="T924" s="109"/>
      <c r="U924" s="14" t="s">
        <v>270</v>
      </c>
      <c r="V924" s="14" t="s">
        <v>691</v>
      </c>
      <c r="W924" s="222"/>
    </row>
    <row r="925" spans="1:23" s="67" customFormat="1" ht="37.5">
      <c r="C925" s="14" t="s">
        <v>306</v>
      </c>
      <c r="D925" s="15">
        <v>5</v>
      </c>
      <c r="E925" s="16">
        <v>2</v>
      </c>
      <c r="F925" s="68" t="s">
        <v>727</v>
      </c>
      <c r="G925" s="16">
        <v>1983</v>
      </c>
      <c r="H925" s="16" t="s">
        <v>37</v>
      </c>
      <c r="I925" s="16" t="s">
        <v>38</v>
      </c>
      <c r="J925" s="16">
        <v>5</v>
      </c>
      <c r="K925" s="21">
        <v>4490.2</v>
      </c>
      <c r="L925" s="21">
        <v>3292</v>
      </c>
      <c r="M925" s="69" t="s">
        <v>46</v>
      </c>
      <c r="N925" s="32">
        <f>K925*Q925</f>
        <v>718432</v>
      </c>
      <c r="O925" s="32">
        <f>K925*R925</f>
        <v>69867.512000000002</v>
      </c>
      <c r="P925" s="32">
        <f>N925+O925</f>
        <v>788299.51199999999</v>
      </c>
      <c r="Q925" s="32">
        <v>160</v>
      </c>
      <c r="R925" s="14">
        <v>15.56</v>
      </c>
      <c r="S925" s="14"/>
      <c r="T925" s="109"/>
      <c r="U925" s="14" t="s">
        <v>270</v>
      </c>
      <c r="V925" s="14" t="s">
        <v>691</v>
      </c>
      <c r="W925" s="307" t="s">
        <v>695</v>
      </c>
    </row>
    <row r="926" spans="1:23" s="67" customFormat="1">
      <c r="C926" s="24"/>
      <c r="D926" s="15"/>
      <c r="E926" s="16"/>
      <c r="F926" s="65" t="s">
        <v>78</v>
      </c>
      <c r="G926" s="33"/>
      <c r="H926" s="33"/>
      <c r="I926" s="33"/>
      <c r="J926" s="33"/>
      <c r="K926" s="31">
        <f>SUM(K927:K942)</f>
        <v>28427.72</v>
      </c>
      <c r="L926" s="27"/>
      <c r="M926" s="28"/>
      <c r="N926" s="31">
        <f>SUM(N927:N942)</f>
        <v>20585429.171799999</v>
      </c>
      <c r="O926" s="31">
        <f>SUM(O927:O942)</f>
        <v>499764.98800000007</v>
      </c>
      <c r="P926" s="31">
        <f>SUM(P927:P942)</f>
        <v>21085194.1598</v>
      </c>
      <c r="Q926" s="31"/>
      <c r="R926" s="24"/>
      <c r="S926" s="24"/>
      <c r="T926" s="49"/>
      <c r="U926" s="14"/>
      <c r="V926" s="14"/>
      <c r="W926" s="308"/>
    </row>
    <row r="927" spans="1:23" ht="37.5">
      <c r="C927" s="14" t="s">
        <v>323</v>
      </c>
      <c r="D927" s="15">
        <v>1</v>
      </c>
      <c r="E927" s="16">
        <v>1</v>
      </c>
      <c r="F927" s="68" t="s">
        <v>728</v>
      </c>
      <c r="G927" s="16">
        <v>1974</v>
      </c>
      <c r="H927" s="16" t="s">
        <v>37</v>
      </c>
      <c r="I927" s="16" t="s">
        <v>38</v>
      </c>
      <c r="J927" s="16">
        <v>2</v>
      </c>
      <c r="K927" s="21">
        <v>1473.4</v>
      </c>
      <c r="L927" s="21">
        <v>586.4</v>
      </c>
      <c r="M927" s="69" t="s">
        <v>46</v>
      </c>
      <c r="N927" s="32">
        <f t="shared" ref="N927:N937" si="77">K927*Q927</f>
        <v>186561.90800000002</v>
      </c>
      <c r="O927" s="32">
        <f t="shared" ref="O927:O937" si="78">K927*R927</f>
        <v>23279.72</v>
      </c>
      <c r="P927" s="32">
        <f t="shared" ref="P927:P942" si="79">N927+O927</f>
        <v>209841.62800000003</v>
      </c>
      <c r="Q927" s="32">
        <v>126.62</v>
      </c>
      <c r="R927" s="14">
        <v>15.8</v>
      </c>
      <c r="S927" s="14"/>
      <c r="T927" s="109"/>
      <c r="U927" s="14" t="s">
        <v>270</v>
      </c>
      <c r="V927" s="14" t="s">
        <v>691</v>
      </c>
      <c r="W927" s="222"/>
    </row>
    <row r="928" spans="1:23" ht="37.5">
      <c r="C928" s="14" t="s">
        <v>323</v>
      </c>
      <c r="D928" s="15">
        <v>2</v>
      </c>
      <c r="E928" s="16">
        <v>2</v>
      </c>
      <c r="F928" s="68" t="s">
        <v>729</v>
      </c>
      <c r="G928" s="16">
        <v>1976</v>
      </c>
      <c r="H928" s="16" t="s">
        <v>37</v>
      </c>
      <c r="I928" s="16" t="s">
        <v>38</v>
      </c>
      <c r="J928" s="16">
        <v>2</v>
      </c>
      <c r="K928" s="21">
        <v>1148.7</v>
      </c>
      <c r="L928" s="21">
        <v>608.4</v>
      </c>
      <c r="M928" s="69" t="s">
        <v>46</v>
      </c>
      <c r="N928" s="32">
        <f t="shared" si="77"/>
        <v>145448.394</v>
      </c>
      <c r="O928" s="32">
        <f t="shared" si="78"/>
        <v>18149.460000000003</v>
      </c>
      <c r="P928" s="32">
        <f t="shared" si="79"/>
        <v>163597.85399999999</v>
      </c>
      <c r="Q928" s="32">
        <v>126.62</v>
      </c>
      <c r="R928" s="14">
        <v>15.8</v>
      </c>
      <c r="S928" s="14"/>
      <c r="T928" s="109"/>
      <c r="U928" s="14" t="s">
        <v>270</v>
      </c>
      <c r="V928" s="14" t="s">
        <v>691</v>
      </c>
      <c r="W928" s="222"/>
    </row>
    <row r="929" spans="1:23" ht="37.5">
      <c r="C929" s="14" t="s">
        <v>280</v>
      </c>
      <c r="D929" s="15">
        <v>3</v>
      </c>
      <c r="E929" s="16">
        <v>3</v>
      </c>
      <c r="F929" s="68" t="s">
        <v>730</v>
      </c>
      <c r="G929" s="16">
        <v>1991</v>
      </c>
      <c r="H929" s="16" t="s">
        <v>37</v>
      </c>
      <c r="I929" s="16" t="s">
        <v>38</v>
      </c>
      <c r="J929" s="16">
        <v>3</v>
      </c>
      <c r="K929" s="21">
        <v>2392.7399999999998</v>
      </c>
      <c r="L929" s="21">
        <v>1199.69</v>
      </c>
      <c r="M929" s="69" t="s">
        <v>234</v>
      </c>
      <c r="N929" s="32">
        <f t="shared" si="77"/>
        <v>2589423.2279999997</v>
      </c>
      <c r="O929" s="32">
        <f t="shared" si="78"/>
        <v>55415.858399999997</v>
      </c>
      <c r="P929" s="32">
        <f t="shared" si="79"/>
        <v>2644839.0863999994</v>
      </c>
      <c r="Q929" s="32">
        <v>1082.2</v>
      </c>
      <c r="R929" s="14">
        <v>23.16</v>
      </c>
      <c r="S929" s="14"/>
      <c r="T929" s="109"/>
      <c r="U929" s="14" t="s">
        <v>270</v>
      </c>
      <c r="V929" s="14" t="s">
        <v>691</v>
      </c>
      <c r="W929" s="222"/>
    </row>
    <row r="930" spans="1:23" ht="37.5">
      <c r="C930" s="14" t="s">
        <v>280</v>
      </c>
      <c r="D930" s="15">
        <v>4</v>
      </c>
      <c r="E930" s="16">
        <v>4</v>
      </c>
      <c r="F930" s="68" t="s">
        <v>731</v>
      </c>
      <c r="G930" s="16">
        <v>1999</v>
      </c>
      <c r="H930" s="16" t="s">
        <v>37</v>
      </c>
      <c r="I930" s="16" t="s">
        <v>38</v>
      </c>
      <c r="J930" s="16">
        <v>4</v>
      </c>
      <c r="K930" s="21">
        <v>4876.3999999999996</v>
      </c>
      <c r="L930" s="21">
        <v>2627.4</v>
      </c>
      <c r="M930" s="69" t="s">
        <v>234</v>
      </c>
      <c r="N930" s="32">
        <f t="shared" si="77"/>
        <v>5277240.08</v>
      </c>
      <c r="O930" s="32">
        <f t="shared" si="78"/>
        <v>112937.424</v>
      </c>
      <c r="P930" s="32">
        <f t="shared" si="79"/>
        <v>5390177.5039999997</v>
      </c>
      <c r="Q930" s="32">
        <v>1082.2</v>
      </c>
      <c r="R930" s="14">
        <v>23.16</v>
      </c>
      <c r="S930" s="14"/>
      <c r="T930" s="109"/>
      <c r="U930" s="14" t="s">
        <v>270</v>
      </c>
      <c r="V930" s="14" t="s">
        <v>691</v>
      </c>
      <c r="W930" s="222"/>
    </row>
    <row r="931" spans="1:23" ht="37.5">
      <c r="C931" s="14" t="s">
        <v>323</v>
      </c>
      <c r="D931" s="15">
        <v>5</v>
      </c>
      <c r="E931" s="16">
        <v>5</v>
      </c>
      <c r="F931" s="68" t="s">
        <v>732</v>
      </c>
      <c r="G931" s="16">
        <v>1967</v>
      </c>
      <c r="H931" s="16" t="s">
        <v>37</v>
      </c>
      <c r="I931" s="16" t="s">
        <v>67</v>
      </c>
      <c r="J931" s="16">
        <v>2</v>
      </c>
      <c r="K931" s="21">
        <v>595</v>
      </c>
      <c r="L931" s="21">
        <v>338.3</v>
      </c>
      <c r="M931" s="69" t="s">
        <v>46</v>
      </c>
      <c r="N931" s="32">
        <f t="shared" si="77"/>
        <v>77350</v>
      </c>
      <c r="O931" s="32">
        <f t="shared" si="78"/>
        <v>9436.6999999999989</v>
      </c>
      <c r="P931" s="32">
        <f t="shared" si="79"/>
        <v>86786.7</v>
      </c>
      <c r="Q931" s="32">
        <v>130</v>
      </c>
      <c r="R931" s="14">
        <v>15.86</v>
      </c>
      <c r="S931" s="14"/>
      <c r="T931" s="109"/>
      <c r="U931" s="14" t="s">
        <v>270</v>
      </c>
      <c r="V931" s="14" t="s">
        <v>691</v>
      </c>
      <c r="W931" s="222"/>
    </row>
    <row r="932" spans="1:23" ht="37.5">
      <c r="C932" s="14" t="s">
        <v>323</v>
      </c>
      <c r="D932" s="15">
        <v>6</v>
      </c>
      <c r="E932" s="16">
        <v>6</v>
      </c>
      <c r="F932" s="68" t="s">
        <v>733</v>
      </c>
      <c r="G932" s="16">
        <v>1960</v>
      </c>
      <c r="H932" s="16" t="s">
        <v>37</v>
      </c>
      <c r="I932" s="16" t="s">
        <v>67</v>
      </c>
      <c r="J932" s="16">
        <v>2</v>
      </c>
      <c r="K932" s="21">
        <v>1310.5999999999999</v>
      </c>
      <c r="L932" s="21">
        <v>751.2</v>
      </c>
      <c r="M932" s="69" t="s">
        <v>46</v>
      </c>
      <c r="N932" s="32">
        <f t="shared" si="77"/>
        <v>170378</v>
      </c>
      <c r="O932" s="32">
        <f t="shared" si="78"/>
        <v>20786.115999999998</v>
      </c>
      <c r="P932" s="32">
        <f t="shared" si="79"/>
        <v>191164.11600000001</v>
      </c>
      <c r="Q932" s="32">
        <v>130</v>
      </c>
      <c r="R932" s="14">
        <v>15.86</v>
      </c>
      <c r="S932" s="14"/>
      <c r="T932" s="109"/>
      <c r="U932" s="14" t="s">
        <v>270</v>
      </c>
      <c r="V932" s="14" t="s">
        <v>691</v>
      </c>
      <c r="W932" s="222"/>
    </row>
    <row r="933" spans="1:23" ht="37.5">
      <c r="C933" s="312" t="s">
        <v>289</v>
      </c>
      <c r="D933" s="15">
        <v>7</v>
      </c>
      <c r="E933" s="16">
        <v>7</v>
      </c>
      <c r="F933" s="68" t="s">
        <v>734</v>
      </c>
      <c r="G933" s="16">
        <v>1977</v>
      </c>
      <c r="H933" s="16" t="s">
        <v>37</v>
      </c>
      <c r="I933" s="16" t="s">
        <v>67</v>
      </c>
      <c r="J933" s="16">
        <v>2</v>
      </c>
      <c r="K933" s="21">
        <v>860</v>
      </c>
      <c r="L933" s="21">
        <v>545.9</v>
      </c>
      <c r="M933" s="69" t="s">
        <v>479</v>
      </c>
      <c r="N933" s="32">
        <f t="shared" si="77"/>
        <v>69281.600000000006</v>
      </c>
      <c r="O933" s="32">
        <f t="shared" si="78"/>
        <v>1487.8</v>
      </c>
      <c r="P933" s="32">
        <f t="shared" si="79"/>
        <v>70769.400000000009</v>
      </c>
      <c r="Q933" s="32">
        <v>80.56</v>
      </c>
      <c r="R933" s="14">
        <v>1.73</v>
      </c>
      <c r="S933" s="14"/>
      <c r="T933" s="109"/>
      <c r="U933" s="14" t="s">
        <v>270</v>
      </c>
      <c r="V933" s="14" t="s">
        <v>691</v>
      </c>
      <c r="W933" s="222"/>
    </row>
    <row r="934" spans="1:23" ht="37.5">
      <c r="C934" s="312" t="s">
        <v>289</v>
      </c>
      <c r="D934" s="15">
        <v>8</v>
      </c>
      <c r="E934" s="16">
        <v>8</v>
      </c>
      <c r="F934" s="68" t="s">
        <v>735</v>
      </c>
      <c r="G934" s="16">
        <v>1977</v>
      </c>
      <c r="H934" s="16" t="s">
        <v>37</v>
      </c>
      <c r="I934" s="16" t="s">
        <v>67</v>
      </c>
      <c r="J934" s="16">
        <v>2</v>
      </c>
      <c r="K934" s="21">
        <v>861.9</v>
      </c>
      <c r="L934" s="21">
        <v>545.5</v>
      </c>
      <c r="M934" s="69" t="s">
        <v>479</v>
      </c>
      <c r="N934" s="32">
        <f t="shared" si="77"/>
        <v>69434.664000000004</v>
      </c>
      <c r="O934" s="32">
        <f t="shared" si="78"/>
        <v>1491.087</v>
      </c>
      <c r="P934" s="32">
        <f t="shared" si="79"/>
        <v>70925.751000000004</v>
      </c>
      <c r="Q934" s="32">
        <v>80.56</v>
      </c>
      <c r="R934" s="14">
        <v>1.73</v>
      </c>
      <c r="S934" s="14"/>
      <c r="T934" s="109"/>
      <c r="U934" s="14" t="s">
        <v>270</v>
      </c>
      <c r="V934" s="14" t="s">
        <v>691</v>
      </c>
      <c r="W934" s="222"/>
    </row>
    <row r="935" spans="1:23" ht="37.5">
      <c r="C935" s="312" t="s">
        <v>289</v>
      </c>
      <c r="D935" s="15">
        <v>9</v>
      </c>
      <c r="E935" s="16">
        <v>9</v>
      </c>
      <c r="F935" s="68" t="s">
        <v>736</v>
      </c>
      <c r="G935" s="16">
        <v>1977</v>
      </c>
      <c r="H935" s="16" t="s">
        <v>37</v>
      </c>
      <c r="I935" s="16" t="s">
        <v>67</v>
      </c>
      <c r="J935" s="16">
        <v>2</v>
      </c>
      <c r="K935" s="21">
        <v>842</v>
      </c>
      <c r="L935" s="21">
        <v>522</v>
      </c>
      <c r="M935" s="69" t="s">
        <v>479</v>
      </c>
      <c r="N935" s="32">
        <f t="shared" si="77"/>
        <v>67831.520000000004</v>
      </c>
      <c r="O935" s="32">
        <f t="shared" si="78"/>
        <v>1456.66</v>
      </c>
      <c r="P935" s="32">
        <f t="shared" si="79"/>
        <v>69288.180000000008</v>
      </c>
      <c r="Q935" s="32">
        <v>80.56</v>
      </c>
      <c r="R935" s="14">
        <v>1.73</v>
      </c>
      <c r="S935" s="14"/>
      <c r="T935" s="109"/>
      <c r="U935" s="14" t="s">
        <v>270</v>
      </c>
      <c r="V935" s="14" t="s">
        <v>691</v>
      </c>
      <c r="W935" s="222"/>
    </row>
    <row r="936" spans="1:23" ht="37.5">
      <c r="C936" s="312" t="s">
        <v>306</v>
      </c>
      <c r="D936" s="15">
        <v>10</v>
      </c>
      <c r="E936" s="16">
        <v>10</v>
      </c>
      <c r="F936" s="68" t="s">
        <v>737</v>
      </c>
      <c r="G936" s="16">
        <v>1983</v>
      </c>
      <c r="H936" s="16" t="s">
        <v>37</v>
      </c>
      <c r="I936" s="16" t="s">
        <v>87</v>
      </c>
      <c r="J936" s="16">
        <v>3</v>
      </c>
      <c r="K936" s="21">
        <v>2361.1799999999998</v>
      </c>
      <c r="L936" s="21">
        <v>1268.25</v>
      </c>
      <c r="M936" s="69" t="s">
        <v>52</v>
      </c>
      <c r="N936" s="32">
        <f t="shared" si="77"/>
        <v>2490360.1577999997</v>
      </c>
      <c r="O936" s="32">
        <f t="shared" si="78"/>
        <v>53291.832599999994</v>
      </c>
      <c r="P936" s="32">
        <f t="shared" si="79"/>
        <v>2543651.9903999995</v>
      </c>
      <c r="Q936" s="32">
        <v>1054.71</v>
      </c>
      <c r="R936" s="14">
        <v>22.57</v>
      </c>
      <c r="S936" s="14"/>
      <c r="T936" s="109"/>
      <c r="U936" s="14" t="s">
        <v>270</v>
      </c>
      <c r="V936" s="14" t="s">
        <v>691</v>
      </c>
      <c r="W936" s="222"/>
    </row>
    <row r="937" spans="1:23" ht="37.5">
      <c r="C937" s="312" t="s">
        <v>306</v>
      </c>
      <c r="D937" s="15">
        <v>11</v>
      </c>
      <c r="E937" s="16">
        <v>11</v>
      </c>
      <c r="F937" s="68" t="s">
        <v>738</v>
      </c>
      <c r="G937" s="16">
        <v>1977</v>
      </c>
      <c r="H937" s="16" t="s">
        <v>37</v>
      </c>
      <c r="I937" s="16" t="s">
        <v>38</v>
      </c>
      <c r="J937" s="16">
        <v>3</v>
      </c>
      <c r="K937" s="21">
        <v>1814.5</v>
      </c>
      <c r="L937" s="21">
        <v>1002.3</v>
      </c>
      <c r="M937" s="69" t="s">
        <v>234</v>
      </c>
      <c r="N937" s="32">
        <f t="shared" si="77"/>
        <v>1963651.9000000001</v>
      </c>
      <c r="O937" s="32">
        <f t="shared" si="78"/>
        <v>42023.82</v>
      </c>
      <c r="P937" s="32">
        <f t="shared" si="79"/>
        <v>2005675.7200000002</v>
      </c>
      <c r="Q937" s="32">
        <v>1082.2</v>
      </c>
      <c r="R937" s="14">
        <v>23.16</v>
      </c>
      <c r="S937" s="14"/>
      <c r="T937" s="109"/>
      <c r="U937" s="14" t="s">
        <v>270</v>
      </c>
      <c r="V937" s="14" t="s">
        <v>691</v>
      </c>
      <c r="W937" s="222"/>
    </row>
    <row r="938" spans="1:23">
      <c r="C938" s="14"/>
      <c r="D938" s="15">
        <v>12</v>
      </c>
      <c r="E938" s="16"/>
      <c r="F938" s="68"/>
      <c r="G938" s="16"/>
      <c r="H938" s="16"/>
      <c r="I938" s="16"/>
      <c r="J938" s="16"/>
      <c r="K938" s="21"/>
      <c r="L938" s="21"/>
      <c r="M938" s="69" t="s">
        <v>479</v>
      </c>
      <c r="N938" s="32">
        <f>K937*Q938</f>
        <v>74394.5</v>
      </c>
      <c r="O938" s="32">
        <f>K937*R938</f>
        <v>1578.615</v>
      </c>
      <c r="P938" s="32">
        <f t="shared" si="79"/>
        <v>75973.115000000005</v>
      </c>
      <c r="Q938" s="32">
        <v>41</v>
      </c>
      <c r="R938" s="14">
        <v>0.87</v>
      </c>
      <c r="S938" s="14"/>
      <c r="T938" s="109"/>
      <c r="U938" s="14" t="s">
        <v>270</v>
      </c>
      <c r="V938" s="14" t="s">
        <v>691</v>
      </c>
      <c r="W938" s="222"/>
    </row>
    <row r="939" spans="1:23" ht="37.5">
      <c r="C939" s="14" t="s">
        <v>306</v>
      </c>
      <c r="D939" s="15">
        <v>13</v>
      </c>
      <c r="E939" s="16">
        <v>12</v>
      </c>
      <c r="F939" s="68" t="s">
        <v>739</v>
      </c>
      <c r="G939" s="16">
        <v>1985</v>
      </c>
      <c r="H939" s="16" t="s">
        <v>37</v>
      </c>
      <c r="I939" s="16" t="s">
        <v>38</v>
      </c>
      <c r="J939" s="16">
        <v>3</v>
      </c>
      <c r="K939" s="21">
        <v>3169.7</v>
      </c>
      <c r="L939" s="21">
        <v>1287.7</v>
      </c>
      <c r="M939" s="69" t="s">
        <v>479</v>
      </c>
      <c r="N939" s="32">
        <f>K939*Q939</f>
        <v>129957.7</v>
      </c>
      <c r="O939" s="32">
        <f>K939*R939</f>
        <v>2757.6389999999997</v>
      </c>
      <c r="P939" s="32">
        <f t="shared" si="79"/>
        <v>132715.33900000001</v>
      </c>
      <c r="Q939" s="32">
        <v>41</v>
      </c>
      <c r="R939" s="14">
        <v>0.87</v>
      </c>
      <c r="S939" s="14"/>
      <c r="T939" s="109"/>
      <c r="U939" s="14" t="s">
        <v>270</v>
      </c>
      <c r="V939" s="14" t="s">
        <v>691</v>
      </c>
      <c r="W939" s="222"/>
    </row>
    <row r="940" spans="1:23" ht="37.5">
      <c r="C940" s="14" t="s">
        <v>306</v>
      </c>
      <c r="D940" s="15">
        <v>14</v>
      </c>
      <c r="E940" s="16">
        <v>13</v>
      </c>
      <c r="F940" s="68" t="s">
        <v>740</v>
      </c>
      <c r="G940" s="16">
        <v>1983</v>
      </c>
      <c r="H940" s="16" t="s">
        <v>37</v>
      </c>
      <c r="I940" s="16" t="s">
        <v>38</v>
      </c>
      <c r="J940" s="16">
        <v>3</v>
      </c>
      <c r="K940" s="21">
        <v>2674.8</v>
      </c>
      <c r="L940" s="21">
        <v>1275.0999999999999</v>
      </c>
      <c r="M940" s="69" t="s">
        <v>234</v>
      </c>
      <c r="N940" s="32">
        <f>K940*Q940</f>
        <v>2894668.5600000005</v>
      </c>
      <c r="O940" s="32">
        <f>K940*R940</f>
        <v>61948.368000000002</v>
      </c>
      <c r="P940" s="32">
        <f t="shared" si="79"/>
        <v>2956616.9280000003</v>
      </c>
      <c r="Q940" s="32">
        <v>1082.2</v>
      </c>
      <c r="R940" s="14">
        <v>23.16</v>
      </c>
      <c r="S940" s="14"/>
      <c r="T940" s="109"/>
      <c r="U940" s="14" t="s">
        <v>270</v>
      </c>
      <c r="V940" s="14" t="s">
        <v>691</v>
      </c>
      <c r="W940" s="222"/>
    </row>
    <row r="941" spans="1:23" s="314" customFormat="1" ht="37.5">
      <c r="A941" s="313" t="s">
        <v>741</v>
      </c>
      <c r="C941" s="315" t="s">
        <v>306</v>
      </c>
      <c r="D941" s="316">
        <v>15</v>
      </c>
      <c r="E941" s="317">
        <v>14</v>
      </c>
      <c r="F941" s="318" t="s">
        <v>742</v>
      </c>
      <c r="G941" s="317">
        <v>1983</v>
      </c>
      <c r="H941" s="317" t="s">
        <v>37</v>
      </c>
      <c r="I941" s="317" t="s">
        <v>38</v>
      </c>
      <c r="J941" s="317">
        <v>3</v>
      </c>
      <c r="K941" s="319">
        <v>1895.9</v>
      </c>
      <c r="L941" s="319">
        <v>1247.9000000000001</v>
      </c>
      <c r="M941" s="320" t="s">
        <v>234</v>
      </c>
      <c r="N941" s="321">
        <f>K941*Q941</f>
        <v>2051742.9800000002</v>
      </c>
      <c r="O941" s="321">
        <f>K941*R941</f>
        <v>43909.044000000002</v>
      </c>
      <c r="P941" s="321">
        <f t="shared" si="79"/>
        <v>2095652.0240000002</v>
      </c>
      <c r="Q941" s="321">
        <v>1082.2</v>
      </c>
      <c r="R941" s="315">
        <v>23.16</v>
      </c>
      <c r="S941" s="315"/>
      <c r="T941" s="322"/>
      <c r="U941" s="315" t="s">
        <v>270</v>
      </c>
      <c r="V941" s="315" t="s">
        <v>691</v>
      </c>
      <c r="W941" s="323" t="s">
        <v>695</v>
      </c>
    </row>
    <row r="942" spans="1:23" s="67" customFormat="1" ht="37.5">
      <c r="C942" s="14" t="s">
        <v>306</v>
      </c>
      <c r="D942" s="15">
        <v>16</v>
      </c>
      <c r="E942" s="16">
        <v>15</v>
      </c>
      <c r="F942" s="68" t="s">
        <v>743</v>
      </c>
      <c r="G942" s="16">
        <v>1987</v>
      </c>
      <c r="H942" s="16" t="s">
        <v>37</v>
      </c>
      <c r="I942" s="16" t="s">
        <v>38</v>
      </c>
      <c r="J942" s="16">
        <v>3</v>
      </c>
      <c r="K942" s="21">
        <v>2150.9</v>
      </c>
      <c r="L942" s="21">
        <v>1242.7</v>
      </c>
      <c r="M942" s="69" t="s">
        <v>234</v>
      </c>
      <c r="N942" s="32">
        <f>K942*Q942</f>
        <v>2327703.98</v>
      </c>
      <c r="O942" s="32">
        <f>K942*R942</f>
        <v>49814.844000000005</v>
      </c>
      <c r="P942" s="32">
        <f t="shared" si="79"/>
        <v>2377518.824</v>
      </c>
      <c r="Q942" s="32">
        <v>1082.2</v>
      </c>
      <c r="R942" s="14">
        <v>23.16</v>
      </c>
      <c r="S942" s="14"/>
      <c r="T942" s="109"/>
      <c r="U942" s="14" t="s">
        <v>270</v>
      </c>
      <c r="V942" s="14" t="s">
        <v>691</v>
      </c>
      <c r="W942" s="307" t="s">
        <v>695</v>
      </c>
    </row>
    <row r="943" spans="1:23" s="67" customFormat="1">
      <c r="C943" s="24"/>
      <c r="D943" s="15"/>
      <c r="E943" s="16"/>
      <c r="F943" s="65" t="s">
        <v>80</v>
      </c>
      <c r="G943" s="33"/>
      <c r="H943" s="33"/>
      <c r="I943" s="33"/>
      <c r="J943" s="33"/>
      <c r="K943" s="31">
        <f>SUM(K944:K1020)</f>
        <v>107583.54999999997</v>
      </c>
      <c r="L943" s="27"/>
      <c r="M943" s="28"/>
      <c r="N943" s="31">
        <f>SUM(N944:N1020)</f>
        <v>32655469.963000003</v>
      </c>
      <c r="O943" s="31">
        <f>SUM(O944:O1020)</f>
        <v>2218326.0070000007</v>
      </c>
      <c r="P943" s="31">
        <f>SUM(P944:P1020)</f>
        <v>34873795.970000014</v>
      </c>
      <c r="Q943" s="31"/>
      <c r="R943" s="24"/>
      <c r="S943" s="24"/>
      <c r="T943" s="49"/>
      <c r="U943" s="14"/>
      <c r="V943" s="14"/>
      <c r="W943" s="308"/>
    </row>
    <row r="944" spans="1:23" ht="37.5">
      <c r="C944" s="14" t="s">
        <v>323</v>
      </c>
      <c r="D944" s="15">
        <v>1</v>
      </c>
      <c r="E944" s="16">
        <v>1</v>
      </c>
      <c r="F944" s="68" t="s">
        <v>744</v>
      </c>
      <c r="G944" s="16">
        <v>1972</v>
      </c>
      <c r="H944" s="16" t="s">
        <v>37</v>
      </c>
      <c r="I944" s="16" t="s">
        <v>38</v>
      </c>
      <c r="J944" s="16">
        <v>2</v>
      </c>
      <c r="K944" s="21">
        <v>598.1</v>
      </c>
      <c r="L944" s="21">
        <v>398.1</v>
      </c>
      <c r="M944" s="69" t="s">
        <v>46</v>
      </c>
      <c r="N944" s="32">
        <f t="shared" ref="N944:N952" si="80">K944*Q944</f>
        <v>75731.422000000006</v>
      </c>
      <c r="O944" s="32">
        <f t="shared" ref="O944:O952" si="81">K944*R944</f>
        <v>9449.9800000000014</v>
      </c>
      <c r="P944" s="32">
        <f t="shared" ref="P944:P1007" si="82">N944+O944</f>
        <v>85181.402000000002</v>
      </c>
      <c r="Q944" s="32">
        <v>126.62</v>
      </c>
      <c r="R944" s="14">
        <v>15.8</v>
      </c>
      <c r="S944" s="14"/>
      <c r="T944" s="109"/>
      <c r="U944" s="14" t="s">
        <v>270</v>
      </c>
      <c r="V944" s="14" t="s">
        <v>691</v>
      </c>
      <c r="W944" s="222" t="s">
        <v>684</v>
      </c>
    </row>
    <row r="945" spans="2:23" ht="37.5">
      <c r="B945" s="324" t="s">
        <v>745</v>
      </c>
      <c r="C945" s="312" t="s">
        <v>269</v>
      </c>
      <c r="D945" s="15">
        <v>2</v>
      </c>
      <c r="E945" s="16">
        <v>2</v>
      </c>
      <c r="F945" s="68" t="s">
        <v>746</v>
      </c>
      <c r="G945" s="16">
        <v>1990</v>
      </c>
      <c r="H945" s="16" t="s">
        <v>37</v>
      </c>
      <c r="I945" s="16" t="s">
        <v>38</v>
      </c>
      <c r="J945" s="16">
        <v>2</v>
      </c>
      <c r="K945" s="21">
        <v>2141.6</v>
      </c>
      <c r="L945" s="21">
        <v>932.5</v>
      </c>
      <c r="M945" s="69" t="s">
        <v>57</v>
      </c>
      <c r="N945" s="32">
        <f t="shared" si="80"/>
        <v>77889.991999999998</v>
      </c>
      <c r="O945" s="32">
        <f t="shared" si="81"/>
        <v>29682.575999999997</v>
      </c>
      <c r="P945" s="32">
        <f t="shared" si="82"/>
        <v>107572.568</v>
      </c>
      <c r="Q945" s="32">
        <v>36.369999999999997</v>
      </c>
      <c r="R945" s="14">
        <v>13.86</v>
      </c>
      <c r="S945" s="14"/>
      <c r="T945" s="109"/>
      <c r="U945" s="14" t="s">
        <v>270</v>
      </c>
      <c r="V945" s="14" t="s">
        <v>691</v>
      </c>
      <c r="W945" s="222" t="s">
        <v>747</v>
      </c>
    </row>
    <row r="946" spans="2:23" ht="37.5">
      <c r="C946" s="14" t="s">
        <v>269</v>
      </c>
      <c r="D946" s="15">
        <v>3</v>
      </c>
      <c r="E946" s="16">
        <v>3</v>
      </c>
      <c r="F946" s="68" t="s">
        <v>748</v>
      </c>
      <c r="G946" s="16">
        <v>1970</v>
      </c>
      <c r="H946" s="16" t="s">
        <v>37</v>
      </c>
      <c r="I946" s="16" t="s">
        <v>67</v>
      </c>
      <c r="J946" s="16">
        <v>2</v>
      </c>
      <c r="K946" s="21">
        <v>769.2</v>
      </c>
      <c r="L946" s="21">
        <v>363.2</v>
      </c>
      <c r="M946" s="69" t="s">
        <v>46</v>
      </c>
      <c r="N946" s="32">
        <f t="shared" si="80"/>
        <v>125379.6</v>
      </c>
      <c r="O946" s="32">
        <f t="shared" si="81"/>
        <v>12207.204</v>
      </c>
      <c r="P946" s="32">
        <f t="shared" si="82"/>
        <v>137586.804</v>
      </c>
      <c r="Q946" s="32">
        <v>163</v>
      </c>
      <c r="R946" s="14">
        <v>15.87</v>
      </c>
      <c r="S946" s="14"/>
      <c r="T946" s="109"/>
      <c r="U946" s="14" t="s">
        <v>270</v>
      </c>
      <c r="V946" s="14" t="s">
        <v>691</v>
      </c>
      <c r="W946" s="222" t="s">
        <v>695</v>
      </c>
    </row>
    <row r="947" spans="2:23" ht="37.5">
      <c r="C947" s="14" t="s">
        <v>269</v>
      </c>
      <c r="D947" s="15">
        <v>4</v>
      </c>
      <c r="E947" s="16">
        <v>4</v>
      </c>
      <c r="F947" s="68" t="s">
        <v>749</v>
      </c>
      <c r="G947" s="16">
        <v>1971</v>
      </c>
      <c r="H947" s="16" t="s">
        <v>37</v>
      </c>
      <c r="I947" s="16" t="s">
        <v>67</v>
      </c>
      <c r="J947" s="16">
        <v>2</v>
      </c>
      <c r="K947" s="21">
        <v>857.1</v>
      </c>
      <c r="L947" s="21">
        <v>447.3</v>
      </c>
      <c r="M947" s="69" t="s">
        <v>46</v>
      </c>
      <c r="N947" s="32">
        <f t="shared" si="80"/>
        <v>139707.30000000002</v>
      </c>
      <c r="O947" s="32">
        <f t="shared" si="81"/>
        <v>13602.177</v>
      </c>
      <c r="P947" s="32">
        <f t="shared" si="82"/>
        <v>153309.47700000001</v>
      </c>
      <c r="Q947" s="32">
        <v>163</v>
      </c>
      <c r="R947" s="14">
        <v>15.87</v>
      </c>
      <c r="S947" s="14"/>
      <c r="T947" s="109"/>
      <c r="U947" s="14" t="s">
        <v>270</v>
      </c>
      <c r="V947" s="14" t="s">
        <v>691</v>
      </c>
      <c r="W947" s="222" t="s">
        <v>695</v>
      </c>
    </row>
    <row r="948" spans="2:23" ht="37.5">
      <c r="C948" s="14" t="s">
        <v>269</v>
      </c>
      <c r="D948" s="15">
        <v>5</v>
      </c>
      <c r="E948" s="16">
        <v>5</v>
      </c>
      <c r="F948" s="68" t="s">
        <v>750</v>
      </c>
      <c r="G948" s="16">
        <v>1972</v>
      </c>
      <c r="H948" s="16" t="s">
        <v>37</v>
      </c>
      <c r="I948" s="16" t="s">
        <v>67</v>
      </c>
      <c r="J948" s="16">
        <v>2</v>
      </c>
      <c r="K948" s="21">
        <v>912</v>
      </c>
      <c r="L948" s="21">
        <v>503.2</v>
      </c>
      <c r="M948" s="69" t="s">
        <v>46</v>
      </c>
      <c r="N948" s="32">
        <f t="shared" si="80"/>
        <v>148656</v>
      </c>
      <c r="O948" s="32">
        <f t="shared" si="81"/>
        <v>14473.439999999999</v>
      </c>
      <c r="P948" s="32">
        <f t="shared" si="82"/>
        <v>163129.44</v>
      </c>
      <c r="Q948" s="32">
        <v>163</v>
      </c>
      <c r="R948" s="14">
        <v>15.87</v>
      </c>
      <c r="S948" s="14"/>
      <c r="T948" s="109"/>
      <c r="U948" s="14" t="s">
        <v>270</v>
      </c>
      <c r="V948" s="14" t="s">
        <v>691</v>
      </c>
      <c r="W948" s="222" t="s">
        <v>695</v>
      </c>
    </row>
    <row r="949" spans="2:23" ht="37.5">
      <c r="C949" s="14" t="s">
        <v>285</v>
      </c>
      <c r="D949" s="15">
        <v>6</v>
      </c>
      <c r="E949" s="16">
        <v>6</v>
      </c>
      <c r="F949" s="68" t="s">
        <v>751</v>
      </c>
      <c r="G949" s="16">
        <v>1970</v>
      </c>
      <c r="H949" s="16" t="s">
        <v>37</v>
      </c>
      <c r="I949" s="16" t="s">
        <v>38</v>
      </c>
      <c r="J949" s="16">
        <v>2</v>
      </c>
      <c r="K949" s="21">
        <v>1742.7</v>
      </c>
      <c r="L949" s="21">
        <v>976.4</v>
      </c>
      <c r="M949" s="69" t="s">
        <v>46</v>
      </c>
      <c r="N949" s="32">
        <f t="shared" si="80"/>
        <v>298001.7</v>
      </c>
      <c r="O949" s="32">
        <f t="shared" si="81"/>
        <v>27639.221999999998</v>
      </c>
      <c r="P949" s="32">
        <f t="shared" si="82"/>
        <v>325640.92200000002</v>
      </c>
      <c r="Q949" s="32">
        <v>171</v>
      </c>
      <c r="R949" s="14">
        <v>15.86</v>
      </c>
      <c r="S949" s="14"/>
      <c r="T949" s="109"/>
      <c r="U949" s="14" t="s">
        <v>270</v>
      </c>
      <c r="V949" s="14" t="s">
        <v>691</v>
      </c>
      <c r="W949" s="222"/>
    </row>
    <row r="950" spans="2:23" ht="37.5">
      <c r="C950" s="14" t="s">
        <v>280</v>
      </c>
      <c r="D950" s="15">
        <v>7</v>
      </c>
      <c r="E950" s="16">
        <v>7</v>
      </c>
      <c r="F950" s="68" t="s">
        <v>752</v>
      </c>
      <c r="G950" s="16">
        <v>1990</v>
      </c>
      <c r="H950" s="16" t="s">
        <v>37</v>
      </c>
      <c r="I950" s="16" t="s">
        <v>38</v>
      </c>
      <c r="J950" s="16">
        <v>3</v>
      </c>
      <c r="K950" s="21">
        <v>1790.4</v>
      </c>
      <c r="L950" s="21">
        <v>888.3</v>
      </c>
      <c r="M950" s="69" t="s">
        <v>46</v>
      </c>
      <c r="N950" s="32">
        <f t="shared" si="80"/>
        <v>289543.48800000001</v>
      </c>
      <c r="O950" s="32">
        <f t="shared" si="81"/>
        <v>27876.528000000002</v>
      </c>
      <c r="P950" s="32">
        <f t="shared" si="82"/>
        <v>317420.016</v>
      </c>
      <c r="Q950" s="32">
        <v>161.72</v>
      </c>
      <c r="R950" s="14">
        <v>15.57</v>
      </c>
      <c r="S950" s="14"/>
      <c r="T950" s="109"/>
      <c r="U950" s="14" t="s">
        <v>270</v>
      </c>
      <c r="V950" s="14" t="s">
        <v>691</v>
      </c>
      <c r="W950" s="222"/>
    </row>
    <row r="951" spans="2:23" ht="37.5">
      <c r="C951" s="14" t="s">
        <v>280</v>
      </c>
      <c r="D951" s="15">
        <v>8</v>
      </c>
      <c r="E951" s="16">
        <v>8</v>
      </c>
      <c r="F951" s="68" t="s">
        <v>753</v>
      </c>
      <c r="G951" s="16">
        <v>1986</v>
      </c>
      <c r="H951" s="16" t="s">
        <v>37</v>
      </c>
      <c r="I951" s="16" t="s">
        <v>38</v>
      </c>
      <c r="J951" s="16">
        <v>3</v>
      </c>
      <c r="K951" s="21">
        <v>1943.9</v>
      </c>
      <c r="L951" s="21">
        <v>1041.5999999999999</v>
      </c>
      <c r="M951" s="69" t="s">
        <v>46</v>
      </c>
      <c r="N951" s="32">
        <f t="shared" si="80"/>
        <v>314367.50800000003</v>
      </c>
      <c r="O951" s="32">
        <f t="shared" si="81"/>
        <v>30266.523000000001</v>
      </c>
      <c r="P951" s="32">
        <f t="shared" si="82"/>
        <v>344634.03100000002</v>
      </c>
      <c r="Q951" s="32">
        <v>161.72</v>
      </c>
      <c r="R951" s="14">
        <v>15.57</v>
      </c>
      <c r="S951" s="14"/>
      <c r="T951" s="109"/>
      <c r="U951" s="14" t="s">
        <v>270</v>
      </c>
      <c r="V951" s="14" t="s">
        <v>691</v>
      </c>
      <c r="W951" s="222"/>
    </row>
    <row r="952" spans="2:23" ht="37.5">
      <c r="C952" s="14" t="s">
        <v>285</v>
      </c>
      <c r="D952" s="15">
        <v>9</v>
      </c>
      <c r="E952" s="16">
        <v>9</v>
      </c>
      <c r="F952" s="68" t="s">
        <v>754</v>
      </c>
      <c r="G952" s="16">
        <v>1955</v>
      </c>
      <c r="H952" s="16" t="s">
        <v>37</v>
      </c>
      <c r="I952" s="16" t="s">
        <v>67</v>
      </c>
      <c r="J952" s="16">
        <v>2</v>
      </c>
      <c r="K952" s="21">
        <v>1007.7</v>
      </c>
      <c r="L952" s="21">
        <v>569.70000000000005</v>
      </c>
      <c r="M952" s="69" t="s">
        <v>46</v>
      </c>
      <c r="N952" s="32">
        <f t="shared" si="80"/>
        <v>176347.5</v>
      </c>
      <c r="O952" s="32">
        <f t="shared" si="81"/>
        <v>15992.199000000001</v>
      </c>
      <c r="P952" s="32">
        <f t="shared" si="82"/>
        <v>192339.69899999999</v>
      </c>
      <c r="Q952" s="32">
        <v>175</v>
      </c>
      <c r="R952" s="14">
        <v>15.87</v>
      </c>
      <c r="S952" s="14"/>
      <c r="T952" s="109"/>
      <c r="U952" s="14" t="s">
        <v>270</v>
      </c>
      <c r="V952" s="14" t="s">
        <v>691</v>
      </c>
      <c r="W952" s="222"/>
    </row>
    <row r="953" spans="2:23" ht="37.5">
      <c r="C953" s="14"/>
      <c r="D953" s="15">
        <v>10</v>
      </c>
      <c r="E953" s="16"/>
      <c r="F953" s="68"/>
      <c r="G953" s="16"/>
      <c r="H953" s="16"/>
      <c r="I953" s="16"/>
      <c r="J953" s="16"/>
      <c r="K953" s="21"/>
      <c r="L953" s="21"/>
      <c r="M953" s="69" t="s">
        <v>49</v>
      </c>
      <c r="N953" s="32">
        <f>K952*Q953</f>
        <v>448718.73300000007</v>
      </c>
      <c r="O953" s="32">
        <f>K952*R953</f>
        <v>18390.525000000001</v>
      </c>
      <c r="P953" s="32">
        <f t="shared" si="82"/>
        <v>467109.25800000009</v>
      </c>
      <c r="Q953" s="32">
        <v>445.29</v>
      </c>
      <c r="R953" s="14">
        <v>18.25</v>
      </c>
      <c r="S953" s="14"/>
      <c r="T953" s="109"/>
      <c r="U953" s="14" t="s">
        <v>270</v>
      </c>
      <c r="V953" s="14" t="s">
        <v>691</v>
      </c>
      <c r="W953" s="222"/>
    </row>
    <row r="954" spans="2:23">
      <c r="C954" s="14"/>
      <c r="D954" s="15">
        <v>11</v>
      </c>
      <c r="E954" s="16"/>
      <c r="F954" s="68"/>
      <c r="G954" s="16"/>
      <c r="H954" s="16"/>
      <c r="I954" s="16"/>
      <c r="J954" s="16"/>
      <c r="K954" s="21"/>
      <c r="L954" s="21"/>
      <c r="M954" s="69" t="s">
        <v>234</v>
      </c>
      <c r="N954" s="32">
        <f>K952*Q954</f>
        <v>1511550</v>
      </c>
      <c r="O954" s="32">
        <f>K952*R954</f>
        <v>40529.694000000003</v>
      </c>
      <c r="P954" s="32">
        <f t="shared" si="82"/>
        <v>1552079.6939999999</v>
      </c>
      <c r="Q954" s="32">
        <v>1500</v>
      </c>
      <c r="R954" s="14">
        <v>40.22</v>
      </c>
      <c r="S954" s="14"/>
      <c r="T954" s="109"/>
      <c r="U954" s="14" t="s">
        <v>270</v>
      </c>
      <c r="V954" s="14" t="s">
        <v>691</v>
      </c>
      <c r="W954" s="222"/>
    </row>
    <row r="955" spans="2:23" ht="37.5">
      <c r="C955" s="14" t="s">
        <v>285</v>
      </c>
      <c r="D955" s="15">
        <v>12</v>
      </c>
      <c r="E955" s="16">
        <v>10</v>
      </c>
      <c r="F955" s="68" t="s">
        <v>755</v>
      </c>
      <c r="G955" s="16">
        <v>1957</v>
      </c>
      <c r="H955" s="16" t="s">
        <v>37</v>
      </c>
      <c r="I955" s="16" t="s">
        <v>67</v>
      </c>
      <c r="J955" s="16">
        <v>2</v>
      </c>
      <c r="K955" s="21">
        <v>1031.0999999999999</v>
      </c>
      <c r="L955" s="21">
        <v>582.29999999999995</v>
      </c>
      <c r="M955" s="69" t="s">
        <v>46</v>
      </c>
      <c r="N955" s="32">
        <f>K955*Q955</f>
        <v>180442.49999999997</v>
      </c>
      <c r="O955" s="32">
        <f>K955*R955</f>
        <v>16363.556999999997</v>
      </c>
      <c r="P955" s="32">
        <f t="shared" si="82"/>
        <v>196806.05699999997</v>
      </c>
      <c r="Q955" s="32">
        <v>175</v>
      </c>
      <c r="R955" s="14">
        <v>15.87</v>
      </c>
      <c r="S955" s="14"/>
      <c r="T955" s="109"/>
      <c r="U955" s="14" t="s">
        <v>270</v>
      </c>
      <c r="V955" s="14" t="s">
        <v>691</v>
      </c>
      <c r="W955" s="222"/>
    </row>
    <row r="956" spans="2:23" ht="37.5">
      <c r="C956" s="14"/>
      <c r="D956" s="15">
        <v>13</v>
      </c>
      <c r="E956" s="16"/>
      <c r="F956" s="68"/>
      <c r="G956" s="16"/>
      <c r="H956" s="16"/>
      <c r="I956" s="16"/>
      <c r="J956" s="16"/>
      <c r="K956" s="21"/>
      <c r="L956" s="21"/>
      <c r="M956" s="69" t="s">
        <v>49</v>
      </c>
      <c r="N956" s="32">
        <f>K955*Q956</f>
        <v>459138.51899999997</v>
      </c>
      <c r="O956" s="32">
        <f>K955*R956</f>
        <v>18817.574999999997</v>
      </c>
      <c r="P956" s="32">
        <f t="shared" si="82"/>
        <v>477956.09399999998</v>
      </c>
      <c r="Q956" s="32">
        <v>445.29</v>
      </c>
      <c r="R956" s="14">
        <v>18.25</v>
      </c>
      <c r="S956" s="14"/>
      <c r="T956" s="109"/>
      <c r="U956" s="14" t="s">
        <v>270</v>
      </c>
      <c r="V956" s="14" t="s">
        <v>691</v>
      </c>
      <c r="W956" s="222"/>
    </row>
    <row r="957" spans="2:23">
      <c r="C957" s="14"/>
      <c r="D957" s="15">
        <v>14</v>
      </c>
      <c r="E957" s="16"/>
      <c r="F957" s="68"/>
      <c r="G957" s="16"/>
      <c r="H957" s="16"/>
      <c r="I957" s="16"/>
      <c r="J957" s="16"/>
      <c r="K957" s="21"/>
      <c r="L957" s="21"/>
      <c r="M957" s="69" t="s">
        <v>234</v>
      </c>
      <c r="N957" s="32">
        <f>K955*Q957</f>
        <v>1546649.9999999998</v>
      </c>
      <c r="O957" s="32">
        <f>K955*R957</f>
        <v>41470.841999999997</v>
      </c>
      <c r="P957" s="32">
        <f t="shared" si="82"/>
        <v>1588120.8419999997</v>
      </c>
      <c r="Q957" s="32">
        <v>1500</v>
      </c>
      <c r="R957" s="14">
        <v>40.22</v>
      </c>
      <c r="S957" s="14"/>
      <c r="T957" s="109"/>
      <c r="U957" s="14" t="s">
        <v>270</v>
      </c>
      <c r="V957" s="14" t="s">
        <v>691</v>
      </c>
      <c r="W957" s="222"/>
    </row>
    <row r="958" spans="2:23" ht="37.5">
      <c r="C958" s="14" t="s">
        <v>285</v>
      </c>
      <c r="D958" s="15">
        <v>15</v>
      </c>
      <c r="E958" s="16">
        <v>11</v>
      </c>
      <c r="F958" s="68" t="s">
        <v>756</v>
      </c>
      <c r="G958" s="16">
        <v>1959</v>
      </c>
      <c r="H958" s="16" t="s">
        <v>37</v>
      </c>
      <c r="I958" s="16" t="s">
        <v>67</v>
      </c>
      <c r="J958" s="16">
        <v>2</v>
      </c>
      <c r="K958" s="21">
        <v>1012.5</v>
      </c>
      <c r="L958" s="21">
        <v>570</v>
      </c>
      <c r="M958" s="69" t="s">
        <v>46</v>
      </c>
      <c r="N958" s="32">
        <f>K958*Q958</f>
        <v>177187.5</v>
      </c>
      <c r="O958" s="32">
        <f>K958*R958</f>
        <v>16068.375</v>
      </c>
      <c r="P958" s="32">
        <f t="shared" si="82"/>
        <v>193255.875</v>
      </c>
      <c r="Q958" s="32">
        <v>175</v>
      </c>
      <c r="R958" s="14">
        <v>15.87</v>
      </c>
      <c r="S958" s="14"/>
      <c r="T958" s="109"/>
      <c r="U958" s="14" t="s">
        <v>270</v>
      </c>
      <c r="V958" s="14" t="s">
        <v>691</v>
      </c>
      <c r="W958" s="222"/>
    </row>
    <row r="959" spans="2:23">
      <c r="C959" s="14"/>
      <c r="D959" s="15">
        <v>16</v>
      </c>
      <c r="E959" s="16"/>
      <c r="F959" s="68"/>
      <c r="G959" s="16"/>
      <c r="H959" s="16"/>
      <c r="I959" s="16"/>
      <c r="J959" s="16"/>
      <c r="K959" s="21"/>
      <c r="L959" s="21"/>
      <c r="M959" s="69" t="s">
        <v>234</v>
      </c>
      <c r="N959" s="32">
        <f>K958*Q959</f>
        <v>1518750</v>
      </c>
      <c r="O959" s="32">
        <f>K958*R959</f>
        <v>40722.75</v>
      </c>
      <c r="P959" s="32">
        <f t="shared" si="82"/>
        <v>1559472.75</v>
      </c>
      <c r="Q959" s="32">
        <v>1500</v>
      </c>
      <c r="R959" s="14">
        <v>40.22</v>
      </c>
      <c r="S959" s="14"/>
      <c r="T959" s="109"/>
      <c r="U959" s="14" t="s">
        <v>270</v>
      </c>
      <c r="V959" s="14" t="s">
        <v>691</v>
      </c>
      <c r="W959" s="222"/>
    </row>
    <row r="960" spans="2:23" ht="37.5">
      <c r="B960" s="325" t="s">
        <v>745</v>
      </c>
      <c r="C960" s="14" t="s">
        <v>329</v>
      </c>
      <c r="D960" s="15">
        <v>17</v>
      </c>
      <c r="E960" s="16">
        <v>12</v>
      </c>
      <c r="F960" s="68" t="s">
        <v>757</v>
      </c>
      <c r="G960" s="16">
        <v>1961</v>
      </c>
      <c r="H960" s="16" t="s">
        <v>37</v>
      </c>
      <c r="I960" s="16" t="s">
        <v>67</v>
      </c>
      <c r="J960" s="16">
        <v>1</v>
      </c>
      <c r="K960" s="21">
        <v>1017.2</v>
      </c>
      <c r="L960" s="21">
        <v>581</v>
      </c>
      <c r="M960" s="69" t="s">
        <v>46</v>
      </c>
      <c r="N960" s="32">
        <f>K960*Q960</f>
        <v>178010</v>
      </c>
      <c r="O960" s="32">
        <f>K960*R960</f>
        <v>16142.964</v>
      </c>
      <c r="P960" s="32">
        <f t="shared" si="82"/>
        <v>194152.96400000001</v>
      </c>
      <c r="Q960" s="32">
        <v>175</v>
      </c>
      <c r="R960" s="14">
        <v>15.87</v>
      </c>
      <c r="S960" s="14"/>
      <c r="T960" s="109"/>
      <c r="U960" s="14" t="s">
        <v>270</v>
      </c>
      <c r="V960" s="14" t="s">
        <v>691</v>
      </c>
      <c r="W960" s="222"/>
    </row>
    <row r="961" spans="3:23">
      <c r="C961" s="14"/>
      <c r="D961" s="15">
        <v>18</v>
      </c>
      <c r="E961" s="16"/>
      <c r="F961" s="68"/>
      <c r="G961" s="16"/>
      <c r="H961" s="16"/>
      <c r="I961" s="16"/>
      <c r="J961" s="16"/>
      <c r="K961" s="21"/>
      <c r="L961" s="21"/>
      <c r="M961" s="69" t="s">
        <v>234</v>
      </c>
      <c r="N961" s="32">
        <f>K960*Q961</f>
        <v>1525800</v>
      </c>
      <c r="O961" s="32">
        <f>K960*R961</f>
        <v>40911.784</v>
      </c>
      <c r="P961" s="32">
        <f t="shared" si="82"/>
        <v>1566711.784</v>
      </c>
      <c r="Q961" s="32">
        <v>1500</v>
      </c>
      <c r="R961" s="14">
        <v>40.22</v>
      </c>
      <c r="S961" s="14"/>
      <c r="T961" s="109"/>
      <c r="U961" s="14" t="s">
        <v>270</v>
      </c>
      <c r="V961" s="14" t="s">
        <v>691</v>
      </c>
      <c r="W961" s="222"/>
    </row>
    <row r="962" spans="3:23" ht="37.5">
      <c r="C962" s="14" t="s">
        <v>329</v>
      </c>
      <c r="D962" s="15">
        <v>19</v>
      </c>
      <c r="E962" s="16">
        <v>13</v>
      </c>
      <c r="F962" s="68" t="s">
        <v>758</v>
      </c>
      <c r="G962" s="16">
        <v>1961</v>
      </c>
      <c r="H962" s="16" t="s">
        <v>37</v>
      </c>
      <c r="I962" s="16" t="s">
        <v>67</v>
      </c>
      <c r="J962" s="16">
        <v>2</v>
      </c>
      <c r="K962" s="21">
        <v>1038.3</v>
      </c>
      <c r="L962" s="21">
        <v>590.4</v>
      </c>
      <c r="M962" s="69" t="s">
        <v>234</v>
      </c>
      <c r="N962" s="32">
        <f>K962*Q962</f>
        <v>1557450</v>
      </c>
      <c r="O962" s="32">
        <f>K962*R962</f>
        <v>41760.425999999999</v>
      </c>
      <c r="P962" s="32">
        <f t="shared" si="82"/>
        <v>1599210.426</v>
      </c>
      <c r="Q962" s="32">
        <v>1500</v>
      </c>
      <c r="R962" s="14">
        <v>40.22</v>
      </c>
      <c r="S962" s="14"/>
      <c r="T962" s="109"/>
      <c r="U962" s="14" t="s">
        <v>270</v>
      </c>
      <c r="V962" s="14" t="s">
        <v>691</v>
      </c>
      <c r="W962" s="222"/>
    </row>
    <row r="963" spans="3:23" ht="37.5">
      <c r="C963" s="14" t="s">
        <v>280</v>
      </c>
      <c r="D963" s="15">
        <v>20</v>
      </c>
      <c r="E963" s="16">
        <v>14</v>
      </c>
      <c r="F963" s="68" t="s">
        <v>759</v>
      </c>
      <c r="G963" s="16">
        <v>1991</v>
      </c>
      <c r="H963" s="16" t="s">
        <v>37</v>
      </c>
      <c r="I963" s="16" t="s">
        <v>38</v>
      </c>
      <c r="J963" s="16">
        <v>3</v>
      </c>
      <c r="K963" s="21">
        <v>3205.7</v>
      </c>
      <c r="L963" s="21">
        <v>1486.3</v>
      </c>
      <c r="M963" s="69" t="s">
        <v>57</v>
      </c>
      <c r="N963" s="32">
        <f>K963*Q963</f>
        <v>113898.52099999999</v>
      </c>
      <c r="O963" s="32">
        <f>K963*R963</f>
        <v>49752.463999999993</v>
      </c>
      <c r="P963" s="32">
        <f t="shared" si="82"/>
        <v>163650.98499999999</v>
      </c>
      <c r="Q963" s="32">
        <v>35.53</v>
      </c>
      <c r="R963" s="14">
        <v>15.52</v>
      </c>
      <c r="S963" s="14"/>
      <c r="T963" s="109"/>
      <c r="U963" s="14" t="s">
        <v>270</v>
      </c>
      <c r="V963" s="14" t="s">
        <v>691</v>
      </c>
      <c r="W963" s="222"/>
    </row>
    <row r="964" spans="3:23">
      <c r="C964" s="14"/>
      <c r="D964" s="15">
        <v>21</v>
      </c>
      <c r="E964" s="16"/>
      <c r="F964" s="68"/>
      <c r="G964" s="16"/>
      <c r="H964" s="16"/>
      <c r="I964" s="16"/>
      <c r="J964" s="16"/>
      <c r="K964" s="21"/>
      <c r="L964" s="21"/>
      <c r="M964" s="69" t="s">
        <v>234</v>
      </c>
      <c r="N964" s="32">
        <f>K963*Q964</f>
        <v>3469208.54</v>
      </c>
      <c r="O964" s="32">
        <f>K963*R964</f>
        <v>74244.012000000002</v>
      </c>
      <c r="P964" s="32">
        <f t="shared" si="82"/>
        <v>3543452.5520000001</v>
      </c>
      <c r="Q964" s="32">
        <v>1082.2</v>
      </c>
      <c r="R964" s="14">
        <v>23.16</v>
      </c>
      <c r="S964" s="14"/>
      <c r="T964" s="109"/>
      <c r="U964" s="14" t="s">
        <v>270</v>
      </c>
      <c r="V964" s="14" t="s">
        <v>691</v>
      </c>
      <c r="W964" s="222"/>
    </row>
    <row r="965" spans="3:23" ht="37.5">
      <c r="C965" s="14" t="s">
        <v>323</v>
      </c>
      <c r="D965" s="15">
        <v>22</v>
      </c>
      <c r="E965" s="16">
        <v>15</v>
      </c>
      <c r="F965" s="68" t="s">
        <v>760</v>
      </c>
      <c r="G965" s="16">
        <v>1973</v>
      </c>
      <c r="H965" s="16" t="s">
        <v>37</v>
      </c>
      <c r="I965" s="16" t="s">
        <v>67</v>
      </c>
      <c r="J965" s="16">
        <v>2</v>
      </c>
      <c r="K965" s="21">
        <v>619.6</v>
      </c>
      <c r="L965" s="21">
        <v>379.2</v>
      </c>
      <c r="M965" s="69" t="s">
        <v>46</v>
      </c>
      <c r="N965" s="32">
        <f>K965*Q965</f>
        <v>80548</v>
      </c>
      <c r="O965" s="32">
        <f>K965*R965</f>
        <v>9826.8559999999998</v>
      </c>
      <c r="P965" s="32">
        <f t="shared" si="82"/>
        <v>90374.856</v>
      </c>
      <c r="Q965" s="32">
        <v>130</v>
      </c>
      <c r="R965" s="14">
        <v>15.86</v>
      </c>
      <c r="S965" s="14"/>
      <c r="T965" s="109"/>
      <c r="U965" s="14" t="s">
        <v>270</v>
      </c>
      <c r="V965" s="14" t="s">
        <v>691</v>
      </c>
      <c r="W965" s="222"/>
    </row>
    <row r="966" spans="3:23">
      <c r="C966" s="14"/>
      <c r="D966" s="15">
        <v>23</v>
      </c>
      <c r="E966" s="16"/>
      <c r="F966" s="68"/>
      <c r="G966" s="16"/>
      <c r="H966" s="16"/>
      <c r="I966" s="16"/>
      <c r="J966" s="16"/>
      <c r="K966" s="21"/>
      <c r="L966" s="21"/>
      <c r="M966" s="69" t="s">
        <v>234</v>
      </c>
      <c r="N966" s="32">
        <f>K965*Q966</f>
        <v>929400</v>
      </c>
      <c r="O966" s="32">
        <f>K965*R966</f>
        <v>24920.312000000002</v>
      </c>
      <c r="P966" s="32">
        <f t="shared" si="82"/>
        <v>954320.31200000003</v>
      </c>
      <c r="Q966" s="32">
        <v>1500</v>
      </c>
      <c r="R966" s="14">
        <v>40.22</v>
      </c>
      <c r="S966" s="14"/>
      <c r="T966" s="109"/>
      <c r="U966" s="14" t="s">
        <v>270</v>
      </c>
      <c r="V966" s="14" t="s">
        <v>691</v>
      </c>
      <c r="W966" s="222"/>
    </row>
    <row r="967" spans="3:23" ht="37.5">
      <c r="C967" s="14" t="s">
        <v>323</v>
      </c>
      <c r="D967" s="15">
        <v>24</v>
      </c>
      <c r="E967" s="16">
        <v>16</v>
      </c>
      <c r="F967" s="68" t="s">
        <v>761</v>
      </c>
      <c r="G967" s="16">
        <v>1967</v>
      </c>
      <c r="H967" s="16" t="s">
        <v>37</v>
      </c>
      <c r="I967" s="16" t="s">
        <v>67</v>
      </c>
      <c r="J967" s="16">
        <v>2</v>
      </c>
      <c r="K967" s="21">
        <v>581.85</v>
      </c>
      <c r="L967" s="21">
        <v>335.32</v>
      </c>
      <c r="M967" s="69" t="s">
        <v>46</v>
      </c>
      <c r="N967" s="32">
        <f>K967*Q967</f>
        <v>75640.5</v>
      </c>
      <c r="O967" s="32">
        <f>K967*R967</f>
        <v>9228.1409999999996</v>
      </c>
      <c r="P967" s="32">
        <f t="shared" si="82"/>
        <v>84868.641000000003</v>
      </c>
      <c r="Q967" s="32">
        <v>130</v>
      </c>
      <c r="R967" s="14">
        <v>15.86</v>
      </c>
      <c r="S967" s="14"/>
      <c r="T967" s="109"/>
      <c r="U967" s="14" t="s">
        <v>270</v>
      </c>
      <c r="V967" s="14" t="s">
        <v>691</v>
      </c>
      <c r="W967" s="222"/>
    </row>
    <row r="968" spans="3:23">
      <c r="C968" s="14"/>
      <c r="D968" s="15">
        <v>25</v>
      </c>
      <c r="E968" s="16"/>
      <c r="F968" s="68"/>
      <c r="G968" s="16"/>
      <c r="H968" s="16"/>
      <c r="I968" s="16"/>
      <c r="J968" s="16"/>
      <c r="K968" s="21"/>
      <c r="L968" s="21"/>
      <c r="M968" s="69" t="s">
        <v>234</v>
      </c>
      <c r="N968" s="32">
        <f>K967*Q968</f>
        <v>872775</v>
      </c>
      <c r="O968" s="32">
        <f>K967*R968</f>
        <v>23402.007000000001</v>
      </c>
      <c r="P968" s="32">
        <f t="shared" si="82"/>
        <v>896177.00699999998</v>
      </c>
      <c r="Q968" s="32">
        <v>1500</v>
      </c>
      <c r="R968" s="14">
        <v>40.22</v>
      </c>
      <c r="S968" s="14"/>
      <c r="T968" s="109"/>
      <c r="U968" s="14" t="s">
        <v>270</v>
      </c>
      <c r="V968" s="14" t="s">
        <v>691</v>
      </c>
      <c r="W968" s="222"/>
    </row>
    <row r="969" spans="3:23" ht="37.5">
      <c r="C969" s="14" t="s">
        <v>285</v>
      </c>
      <c r="D969" s="15">
        <v>26</v>
      </c>
      <c r="E969" s="16">
        <v>17</v>
      </c>
      <c r="F969" s="68" t="s">
        <v>762</v>
      </c>
      <c r="G969" s="16">
        <v>1993</v>
      </c>
      <c r="H969" s="16" t="s">
        <v>37</v>
      </c>
      <c r="I969" s="16" t="s">
        <v>67</v>
      </c>
      <c r="J969" s="16">
        <v>2</v>
      </c>
      <c r="K969" s="21">
        <v>1087.5999999999999</v>
      </c>
      <c r="L969" s="21">
        <v>650.79999999999995</v>
      </c>
      <c r="M969" s="69" t="s">
        <v>46</v>
      </c>
      <c r="N969" s="32">
        <f t="shared" ref="N969:N974" si="83">K969*Q969</f>
        <v>190329.99999999997</v>
      </c>
      <c r="O969" s="32">
        <f t="shared" ref="O969:O974" si="84">K969*R969</f>
        <v>17260.211999999996</v>
      </c>
      <c r="P969" s="32">
        <f t="shared" si="82"/>
        <v>207590.21199999997</v>
      </c>
      <c r="Q969" s="32">
        <v>175</v>
      </c>
      <c r="R969" s="14">
        <v>15.87</v>
      </c>
      <c r="S969" s="14"/>
      <c r="T969" s="109"/>
      <c r="U969" s="14" t="s">
        <v>270</v>
      </c>
      <c r="V969" s="14" t="s">
        <v>691</v>
      </c>
      <c r="W969" s="222"/>
    </row>
    <row r="970" spans="3:23" ht="37.5">
      <c r="C970" s="14" t="s">
        <v>329</v>
      </c>
      <c r="D970" s="15">
        <v>27</v>
      </c>
      <c r="E970" s="16">
        <v>18</v>
      </c>
      <c r="F970" s="68" t="s">
        <v>763</v>
      </c>
      <c r="G970" s="16">
        <v>1975</v>
      </c>
      <c r="H970" s="16" t="s">
        <v>37</v>
      </c>
      <c r="I970" s="16" t="s">
        <v>67</v>
      </c>
      <c r="J970" s="16">
        <v>2</v>
      </c>
      <c r="K970" s="21">
        <v>953.4</v>
      </c>
      <c r="L970" s="21">
        <v>583.20000000000005</v>
      </c>
      <c r="M970" s="69" t="s">
        <v>46</v>
      </c>
      <c r="N970" s="32">
        <f t="shared" si="83"/>
        <v>166845</v>
      </c>
      <c r="O970" s="32">
        <f t="shared" si="84"/>
        <v>15130.457999999999</v>
      </c>
      <c r="P970" s="32">
        <f t="shared" si="82"/>
        <v>181975.45799999998</v>
      </c>
      <c r="Q970" s="32">
        <v>175</v>
      </c>
      <c r="R970" s="14">
        <v>15.87</v>
      </c>
      <c r="S970" s="14"/>
      <c r="T970" s="109"/>
      <c r="U970" s="14" t="s">
        <v>270</v>
      </c>
      <c r="V970" s="14" t="s">
        <v>691</v>
      </c>
      <c r="W970" s="222"/>
    </row>
    <row r="971" spans="3:23" ht="37.5">
      <c r="C971" s="14" t="s">
        <v>329</v>
      </c>
      <c r="D971" s="15">
        <v>28</v>
      </c>
      <c r="E971" s="16">
        <v>19</v>
      </c>
      <c r="F971" s="68" t="s">
        <v>764</v>
      </c>
      <c r="G971" s="16">
        <v>1980</v>
      </c>
      <c r="H971" s="16" t="s">
        <v>37</v>
      </c>
      <c r="I971" s="16" t="s">
        <v>38</v>
      </c>
      <c r="J971" s="16">
        <v>2</v>
      </c>
      <c r="K971" s="21">
        <v>1647.7</v>
      </c>
      <c r="L971" s="21">
        <v>944.8</v>
      </c>
      <c r="M971" s="69" t="s">
        <v>46</v>
      </c>
      <c r="N971" s="32">
        <f t="shared" si="83"/>
        <v>281756.7</v>
      </c>
      <c r="O971" s="32">
        <f t="shared" si="84"/>
        <v>26050.137000000002</v>
      </c>
      <c r="P971" s="32">
        <f t="shared" si="82"/>
        <v>307806.837</v>
      </c>
      <c r="Q971" s="32">
        <v>171</v>
      </c>
      <c r="R971" s="14">
        <v>15.81</v>
      </c>
      <c r="S971" s="14"/>
      <c r="T971" s="109"/>
      <c r="U971" s="14" t="s">
        <v>270</v>
      </c>
      <c r="V971" s="14" t="s">
        <v>691</v>
      </c>
      <c r="W971" s="222"/>
    </row>
    <row r="972" spans="3:23" ht="37.5">
      <c r="C972" s="14" t="s">
        <v>329</v>
      </c>
      <c r="D972" s="15">
        <v>29</v>
      </c>
      <c r="E972" s="16">
        <v>20</v>
      </c>
      <c r="F972" s="68" t="s">
        <v>765</v>
      </c>
      <c r="G972" s="16">
        <v>1980</v>
      </c>
      <c r="H972" s="16" t="s">
        <v>37</v>
      </c>
      <c r="I972" s="16" t="s">
        <v>38</v>
      </c>
      <c r="J972" s="16">
        <v>2</v>
      </c>
      <c r="K972" s="21">
        <v>1647.7</v>
      </c>
      <c r="L972" s="21">
        <v>944.8</v>
      </c>
      <c r="M972" s="69" t="s">
        <v>46</v>
      </c>
      <c r="N972" s="32">
        <f t="shared" si="83"/>
        <v>281756.7</v>
      </c>
      <c r="O972" s="32">
        <f t="shared" si="84"/>
        <v>26050.137000000002</v>
      </c>
      <c r="P972" s="32">
        <f t="shared" si="82"/>
        <v>307806.837</v>
      </c>
      <c r="Q972" s="32">
        <v>171</v>
      </c>
      <c r="R972" s="14">
        <v>15.81</v>
      </c>
      <c r="S972" s="14"/>
      <c r="T972" s="109"/>
      <c r="U972" s="14" t="s">
        <v>270</v>
      </c>
      <c r="V972" s="14" t="s">
        <v>691</v>
      </c>
      <c r="W972" s="222"/>
    </row>
    <row r="973" spans="3:23" ht="37.5">
      <c r="C973" s="14" t="s">
        <v>329</v>
      </c>
      <c r="D973" s="15">
        <v>30</v>
      </c>
      <c r="E973" s="16">
        <v>21</v>
      </c>
      <c r="F973" s="68" t="s">
        <v>766</v>
      </c>
      <c r="G973" s="16">
        <v>1980</v>
      </c>
      <c r="H973" s="16" t="s">
        <v>37</v>
      </c>
      <c r="I973" s="16" t="s">
        <v>38</v>
      </c>
      <c r="J973" s="16">
        <v>2</v>
      </c>
      <c r="K973" s="21">
        <v>1645.3</v>
      </c>
      <c r="L973" s="21">
        <v>942.4</v>
      </c>
      <c r="M973" s="69" t="s">
        <v>46</v>
      </c>
      <c r="N973" s="32">
        <f t="shared" si="83"/>
        <v>281346.3</v>
      </c>
      <c r="O973" s="32">
        <f t="shared" si="84"/>
        <v>26012.192999999999</v>
      </c>
      <c r="P973" s="32">
        <f t="shared" si="82"/>
        <v>307358.49300000002</v>
      </c>
      <c r="Q973" s="32">
        <v>171</v>
      </c>
      <c r="R973" s="14">
        <v>15.81</v>
      </c>
      <c r="S973" s="14"/>
      <c r="T973" s="109"/>
      <c r="U973" s="14" t="s">
        <v>270</v>
      </c>
      <c r="V973" s="14" t="s">
        <v>691</v>
      </c>
      <c r="W973" s="222" t="s">
        <v>695</v>
      </c>
    </row>
    <row r="974" spans="3:23" ht="56.25">
      <c r="C974" s="14" t="s">
        <v>291</v>
      </c>
      <c r="D974" s="15">
        <v>31</v>
      </c>
      <c r="E974" s="16">
        <v>22</v>
      </c>
      <c r="F974" s="68" t="s">
        <v>767</v>
      </c>
      <c r="G974" s="16">
        <v>1958</v>
      </c>
      <c r="H974" s="16" t="s">
        <v>37</v>
      </c>
      <c r="I974" s="16" t="s">
        <v>60</v>
      </c>
      <c r="J974" s="16">
        <v>2</v>
      </c>
      <c r="K974" s="21">
        <v>1582.2</v>
      </c>
      <c r="L974" s="21">
        <v>656.2</v>
      </c>
      <c r="M974" s="69" t="s">
        <v>46</v>
      </c>
      <c r="N974" s="32">
        <f t="shared" si="83"/>
        <v>253152</v>
      </c>
      <c r="O974" s="32">
        <f t="shared" si="84"/>
        <v>25030.404000000002</v>
      </c>
      <c r="P974" s="32">
        <f t="shared" si="82"/>
        <v>278182.40399999998</v>
      </c>
      <c r="Q974" s="32">
        <v>160</v>
      </c>
      <c r="R974" s="14">
        <v>15.82</v>
      </c>
      <c r="S974" s="14"/>
      <c r="T974" s="109"/>
      <c r="U974" s="14" t="s">
        <v>270</v>
      </c>
      <c r="V974" s="14" t="s">
        <v>691</v>
      </c>
      <c r="W974" s="222"/>
    </row>
    <row r="975" spans="3:23" ht="37.5">
      <c r="C975" s="14"/>
      <c r="D975" s="15">
        <v>32</v>
      </c>
      <c r="E975" s="16"/>
      <c r="F975" s="68"/>
      <c r="G975" s="16"/>
      <c r="H975" s="16"/>
      <c r="I975" s="16"/>
      <c r="J975" s="16"/>
      <c r="K975" s="21"/>
      <c r="L975" s="21"/>
      <c r="M975" s="69" t="s">
        <v>49</v>
      </c>
      <c r="N975" s="32">
        <f>K974*Q975</f>
        <v>704537.83800000011</v>
      </c>
      <c r="O975" s="32">
        <f>K974*R975</f>
        <v>28875.15</v>
      </c>
      <c r="P975" s="32">
        <f t="shared" si="82"/>
        <v>733412.98800000013</v>
      </c>
      <c r="Q975" s="32">
        <v>445.29</v>
      </c>
      <c r="R975" s="14">
        <v>18.25</v>
      </c>
      <c r="S975" s="14"/>
      <c r="T975" s="109"/>
      <c r="U975" s="14" t="s">
        <v>270</v>
      </c>
      <c r="V975" s="14" t="s">
        <v>691</v>
      </c>
      <c r="W975" s="222"/>
    </row>
    <row r="976" spans="3:23" ht="56.25">
      <c r="C976" s="14"/>
      <c r="D976" s="15">
        <v>33</v>
      </c>
      <c r="E976" s="16"/>
      <c r="F976" s="68"/>
      <c r="G976" s="16"/>
      <c r="H976" s="16"/>
      <c r="I976" s="16"/>
      <c r="J976" s="16"/>
      <c r="K976" s="21"/>
      <c r="L976" s="21"/>
      <c r="M976" s="69" t="s">
        <v>39</v>
      </c>
      <c r="N976" s="32">
        <f>K974*Q976</f>
        <v>88761.42</v>
      </c>
      <c r="O976" s="32">
        <f>K974*R976</f>
        <v>22609.637999999999</v>
      </c>
      <c r="P976" s="32">
        <f t="shared" si="82"/>
        <v>111371.05799999999</v>
      </c>
      <c r="Q976" s="32">
        <v>56.1</v>
      </c>
      <c r="R976" s="14">
        <v>14.29</v>
      </c>
      <c r="S976" s="14"/>
      <c r="T976" s="109"/>
      <c r="U976" s="14" t="s">
        <v>270</v>
      </c>
      <c r="V976" s="14" t="s">
        <v>691</v>
      </c>
      <c r="W976" s="222"/>
    </row>
    <row r="977" spans="3:23" ht="37.5">
      <c r="C977" s="14"/>
      <c r="D977" s="15">
        <v>34</v>
      </c>
      <c r="E977" s="16"/>
      <c r="F977" s="68"/>
      <c r="G977" s="16"/>
      <c r="H977" s="16"/>
      <c r="I977" s="16"/>
      <c r="J977" s="16"/>
      <c r="K977" s="21"/>
      <c r="L977" s="21"/>
      <c r="M977" s="69" t="s">
        <v>57</v>
      </c>
      <c r="N977" s="32">
        <f>K974*Q977</f>
        <v>55218.78</v>
      </c>
      <c r="O977" s="32">
        <f>K974*R977</f>
        <v>21929.292000000001</v>
      </c>
      <c r="P977" s="32">
        <f t="shared" si="82"/>
        <v>77148.072</v>
      </c>
      <c r="Q977" s="32">
        <v>34.9</v>
      </c>
      <c r="R977" s="14">
        <v>13.86</v>
      </c>
      <c r="S977" s="14"/>
      <c r="T977" s="109"/>
      <c r="U977" s="14" t="s">
        <v>270</v>
      </c>
      <c r="V977" s="14" t="s">
        <v>691</v>
      </c>
      <c r="W977" s="222"/>
    </row>
    <row r="978" spans="3:23" ht="56.25">
      <c r="C978" s="14" t="s">
        <v>289</v>
      </c>
      <c r="D978" s="15">
        <v>35</v>
      </c>
      <c r="E978" s="16">
        <v>23</v>
      </c>
      <c r="F978" s="68" t="s">
        <v>768</v>
      </c>
      <c r="G978" s="16">
        <v>1959</v>
      </c>
      <c r="H978" s="16" t="s">
        <v>37</v>
      </c>
      <c r="I978" s="16" t="s">
        <v>60</v>
      </c>
      <c r="J978" s="16">
        <v>2</v>
      </c>
      <c r="K978" s="21">
        <v>763.6</v>
      </c>
      <c r="L978" s="21">
        <v>425.1</v>
      </c>
      <c r="M978" s="69" t="s">
        <v>46</v>
      </c>
      <c r="N978" s="32">
        <f>K978*Q978</f>
        <v>130575.6</v>
      </c>
      <c r="O978" s="32">
        <f>K978*R978</f>
        <v>12080.152</v>
      </c>
      <c r="P978" s="32">
        <f t="shared" si="82"/>
        <v>142655.75200000001</v>
      </c>
      <c r="Q978" s="32">
        <v>171</v>
      </c>
      <c r="R978" s="14">
        <v>15.82</v>
      </c>
      <c r="S978" s="14"/>
      <c r="T978" s="109"/>
      <c r="U978" s="14" t="s">
        <v>270</v>
      </c>
      <c r="V978" s="14" t="s">
        <v>691</v>
      </c>
      <c r="W978" s="222"/>
    </row>
    <row r="979" spans="3:23" ht="56.25">
      <c r="C979" s="14" t="s">
        <v>289</v>
      </c>
      <c r="D979" s="15">
        <v>36</v>
      </c>
      <c r="E979" s="16">
        <v>24</v>
      </c>
      <c r="F979" s="68" t="s">
        <v>769</v>
      </c>
      <c r="G979" s="16">
        <v>1957</v>
      </c>
      <c r="H979" s="16" t="s">
        <v>37</v>
      </c>
      <c r="I979" s="16" t="s">
        <v>60</v>
      </c>
      <c r="J979" s="16">
        <v>2</v>
      </c>
      <c r="K979" s="21">
        <v>1315.5</v>
      </c>
      <c r="L979" s="21">
        <v>800.9</v>
      </c>
      <c r="M979" s="69" t="s">
        <v>46</v>
      </c>
      <c r="N979" s="32">
        <f>K979*Q979</f>
        <v>224950.5</v>
      </c>
      <c r="O979" s="32">
        <f>K979*R979</f>
        <v>20811.21</v>
      </c>
      <c r="P979" s="32">
        <f t="shared" si="82"/>
        <v>245761.71</v>
      </c>
      <c r="Q979" s="32">
        <v>171</v>
      </c>
      <c r="R979" s="14">
        <v>15.82</v>
      </c>
      <c r="S979" s="14"/>
      <c r="T979" s="109"/>
      <c r="U979" s="14" t="s">
        <v>270</v>
      </c>
      <c r="V979" s="14" t="s">
        <v>691</v>
      </c>
      <c r="W979" s="222"/>
    </row>
    <row r="980" spans="3:23" ht="37.5">
      <c r="C980" s="14"/>
      <c r="D980" s="15">
        <v>37</v>
      </c>
      <c r="E980" s="16"/>
      <c r="F980" s="68"/>
      <c r="G980" s="16"/>
      <c r="H980" s="16"/>
      <c r="I980" s="16"/>
      <c r="J980" s="16"/>
      <c r="K980" s="21"/>
      <c r="L980" s="21"/>
      <c r="M980" s="69" t="s">
        <v>49</v>
      </c>
      <c r="N980" s="32">
        <f>K979*Q980</f>
        <v>585778.995</v>
      </c>
      <c r="O980" s="32">
        <f>K979*R980</f>
        <v>24007.875</v>
      </c>
      <c r="P980" s="32">
        <f t="shared" si="82"/>
        <v>609786.87</v>
      </c>
      <c r="Q980" s="32">
        <v>445.29</v>
      </c>
      <c r="R980" s="14">
        <v>18.25</v>
      </c>
      <c r="S980" s="14"/>
      <c r="T980" s="109"/>
      <c r="U980" s="14" t="s">
        <v>270</v>
      </c>
      <c r="V980" s="14" t="s">
        <v>691</v>
      </c>
      <c r="W980" s="222"/>
    </row>
    <row r="981" spans="3:23" ht="56.25">
      <c r="C981" s="14"/>
      <c r="D981" s="15">
        <v>38</v>
      </c>
      <c r="E981" s="16"/>
      <c r="F981" s="68"/>
      <c r="G981" s="16"/>
      <c r="H981" s="16"/>
      <c r="I981" s="16"/>
      <c r="J981" s="16"/>
      <c r="K981" s="21"/>
      <c r="L981" s="21"/>
      <c r="M981" s="69" t="s">
        <v>39</v>
      </c>
      <c r="N981" s="32">
        <f>K979*Q981</f>
        <v>73799.55</v>
      </c>
      <c r="O981" s="32">
        <f>K979*R981</f>
        <v>18798.494999999999</v>
      </c>
      <c r="P981" s="32">
        <f t="shared" si="82"/>
        <v>92598.044999999998</v>
      </c>
      <c r="Q981" s="32">
        <v>56.1</v>
      </c>
      <c r="R981" s="14">
        <v>14.29</v>
      </c>
      <c r="S981" s="14"/>
      <c r="T981" s="109"/>
      <c r="U981" s="14" t="s">
        <v>270</v>
      </c>
      <c r="V981" s="14" t="s">
        <v>691</v>
      </c>
      <c r="W981" s="222"/>
    </row>
    <row r="982" spans="3:23" ht="56.25">
      <c r="C982" s="14" t="s">
        <v>289</v>
      </c>
      <c r="D982" s="15">
        <v>39</v>
      </c>
      <c r="E982" s="16">
        <v>25</v>
      </c>
      <c r="F982" s="68" t="s">
        <v>770</v>
      </c>
      <c r="G982" s="16">
        <v>1954</v>
      </c>
      <c r="H982" s="16" t="s">
        <v>37</v>
      </c>
      <c r="I982" s="16" t="s">
        <v>60</v>
      </c>
      <c r="J982" s="16">
        <v>2</v>
      </c>
      <c r="K982" s="21">
        <v>702.7</v>
      </c>
      <c r="L982" s="21">
        <v>374</v>
      </c>
      <c r="M982" s="69" t="s">
        <v>49</v>
      </c>
      <c r="N982" s="32">
        <f>K982*Q982</f>
        <v>312905.28300000005</v>
      </c>
      <c r="O982" s="32">
        <f>K982*R982</f>
        <v>12824.275000000001</v>
      </c>
      <c r="P982" s="32">
        <f t="shared" si="82"/>
        <v>325729.55800000008</v>
      </c>
      <c r="Q982" s="32">
        <v>445.29</v>
      </c>
      <c r="R982" s="14">
        <v>18.25</v>
      </c>
      <c r="S982" s="14"/>
      <c r="T982" s="109"/>
      <c r="U982" s="14" t="s">
        <v>270</v>
      </c>
      <c r="V982" s="14" t="s">
        <v>691</v>
      </c>
      <c r="W982" s="222"/>
    </row>
    <row r="983" spans="3:23" ht="56.25">
      <c r="C983" s="14"/>
      <c r="D983" s="15">
        <v>40</v>
      </c>
      <c r="E983" s="16"/>
      <c r="F983" s="68"/>
      <c r="G983" s="16"/>
      <c r="H983" s="16"/>
      <c r="I983" s="16"/>
      <c r="J983" s="16"/>
      <c r="K983" s="21"/>
      <c r="L983" s="21"/>
      <c r="M983" s="69" t="s">
        <v>39</v>
      </c>
      <c r="N983" s="32">
        <f>K982*Q983</f>
        <v>39421.47</v>
      </c>
      <c r="O983" s="32">
        <f>K982*R983</f>
        <v>10041.583000000001</v>
      </c>
      <c r="P983" s="32">
        <f t="shared" si="82"/>
        <v>49463.053</v>
      </c>
      <c r="Q983" s="32">
        <v>56.1</v>
      </c>
      <c r="R983" s="14">
        <v>14.29</v>
      </c>
      <c r="S983" s="14"/>
      <c r="T983" s="109"/>
      <c r="U983" s="14" t="s">
        <v>270</v>
      </c>
      <c r="V983" s="14" t="s">
        <v>691</v>
      </c>
      <c r="W983" s="222"/>
    </row>
    <row r="984" spans="3:23" ht="37.5">
      <c r="C984" s="14"/>
      <c r="D984" s="15">
        <v>41</v>
      </c>
      <c r="E984" s="16"/>
      <c r="F984" s="68"/>
      <c r="G984" s="16"/>
      <c r="H984" s="16"/>
      <c r="I984" s="16"/>
      <c r="J984" s="16"/>
      <c r="K984" s="21"/>
      <c r="L984" s="21"/>
      <c r="M984" s="69" t="s">
        <v>57</v>
      </c>
      <c r="N984" s="32">
        <f>K982*Q984</f>
        <v>24524.23</v>
      </c>
      <c r="O984" s="32">
        <f>K982*R984</f>
        <v>9718.3410000000003</v>
      </c>
      <c r="P984" s="32">
        <f t="shared" si="82"/>
        <v>34242.570999999996</v>
      </c>
      <c r="Q984" s="32">
        <v>34.9</v>
      </c>
      <c r="R984" s="14">
        <v>13.83</v>
      </c>
      <c r="S984" s="14"/>
      <c r="T984" s="109"/>
      <c r="U984" s="14" t="s">
        <v>270</v>
      </c>
      <c r="V984" s="14" t="s">
        <v>691</v>
      </c>
      <c r="W984" s="222"/>
    </row>
    <row r="985" spans="3:23" ht="56.25">
      <c r="C985" s="14" t="s">
        <v>289</v>
      </c>
      <c r="D985" s="15">
        <v>42</v>
      </c>
      <c r="E985" s="16">
        <v>26</v>
      </c>
      <c r="F985" s="68" t="s">
        <v>771</v>
      </c>
      <c r="G985" s="16">
        <v>1952</v>
      </c>
      <c r="H985" s="16" t="s">
        <v>37</v>
      </c>
      <c r="I985" s="16" t="s">
        <v>60</v>
      </c>
      <c r="J985" s="16">
        <v>2</v>
      </c>
      <c r="K985" s="21">
        <v>714.1</v>
      </c>
      <c r="L985" s="21">
        <v>378.5</v>
      </c>
      <c r="M985" s="69" t="s">
        <v>46</v>
      </c>
      <c r="N985" s="32">
        <f>K985*Q985</f>
        <v>122111.1</v>
      </c>
      <c r="O985" s="32">
        <f>K985*R985</f>
        <v>11297.062</v>
      </c>
      <c r="P985" s="32">
        <f t="shared" si="82"/>
        <v>133408.16200000001</v>
      </c>
      <c r="Q985" s="32">
        <v>171</v>
      </c>
      <c r="R985" s="14">
        <v>15.82</v>
      </c>
      <c r="S985" s="14"/>
      <c r="T985" s="109"/>
      <c r="U985" s="14" t="s">
        <v>270</v>
      </c>
      <c r="V985" s="14" t="s">
        <v>691</v>
      </c>
      <c r="W985" s="222"/>
    </row>
    <row r="986" spans="3:23" ht="56.25">
      <c r="C986" s="14" t="s">
        <v>289</v>
      </c>
      <c r="D986" s="15">
        <v>43</v>
      </c>
      <c r="E986" s="16">
        <v>27</v>
      </c>
      <c r="F986" s="68" t="s">
        <v>772</v>
      </c>
      <c r="G986" s="16">
        <v>1952</v>
      </c>
      <c r="H986" s="16" t="s">
        <v>37</v>
      </c>
      <c r="I986" s="16" t="s">
        <v>60</v>
      </c>
      <c r="J986" s="16">
        <v>2</v>
      </c>
      <c r="K986" s="21">
        <v>715.3</v>
      </c>
      <c r="L986" s="21">
        <v>379.7</v>
      </c>
      <c r="M986" s="69" t="s">
        <v>46</v>
      </c>
      <c r="N986" s="32">
        <f>K986*Q986</f>
        <v>122316.29999999999</v>
      </c>
      <c r="O986" s="32">
        <f>K986*R986</f>
        <v>11316.046</v>
      </c>
      <c r="P986" s="32">
        <f t="shared" si="82"/>
        <v>133632.34599999999</v>
      </c>
      <c r="Q986" s="32">
        <v>171</v>
      </c>
      <c r="R986" s="14">
        <v>15.82</v>
      </c>
      <c r="S986" s="14"/>
      <c r="T986" s="109"/>
      <c r="U986" s="14" t="s">
        <v>270</v>
      </c>
      <c r="V986" s="14" t="s">
        <v>691</v>
      </c>
      <c r="W986" s="222"/>
    </row>
    <row r="987" spans="3:23" ht="37.5">
      <c r="C987" s="14"/>
      <c r="D987" s="15">
        <v>44</v>
      </c>
      <c r="E987" s="16"/>
      <c r="F987" s="68"/>
      <c r="G987" s="16"/>
      <c r="H987" s="16"/>
      <c r="I987" s="16"/>
      <c r="J987" s="16"/>
      <c r="K987" s="21"/>
      <c r="L987" s="21"/>
      <c r="M987" s="69" t="s">
        <v>49</v>
      </c>
      <c r="N987" s="32">
        <f>K986*Q987</f>
        <v>318515.93699999998</v>
      </c>
      <c r="O987" s="32">
        <f>K986*R987</f>
        <v>13054.224999999999</v>
      </c>
      <c r="P987" s="32">
        <f t="shared" si="82"/>
        <v>331570.16199999995</v>
      </c>
      <c r="Q987" s="32">
        <v>445.29</v>
      </c>
      <c r="R987" s="14">
        <v>18.25</v>
      </c>
      <c r="S987" s="14"/>
      <c r="T987" s="109"/>
      <c r="U987" s="14" t="s">
        <v>270</v>
      </c>
      <c r="V987" s="14" t="s">
        <v>691</v>
      </c>
      <c r="W987" s="222"/>
    </row>
    <row r="988" spans="3:23" ht="56.25">
      <c r="C988" s="14"/>
      <c r="D988" s="15">
        <v>45</v>
      </c>
      <c r="E988" s="16"/>
      <c r="F988" s="68"/>
      <c r="G988" s="16"/>
      <c r="H988" s="16"/>
      <c r="I988" s="16"/>
      <c r="J988" s="16"/>
      <c r="K988" s="21"/>
      <c r="L988" s="21"/>
      <c r="M988" s="69" t="s">
        <v>39</v>
      </c>
      <c r="N988" s="32">
        <f>K986*Q988</f>
        <v>40128.33</v>
      </c>
      <c r="O988" s="32">
        <f>K986*R988</f>
        <v>10221.636999999999</v>
      </c>
      <c r="P988" s="32">
        <f t="shared" si="82"/>
        <v>50349.967000000004</v>
      </c>
      <c r="Q988" s="32">
        <v>56.1</v>
      </c>
      <c r="R988" s="14">
        <v>14.29</v>
      </c>
      <c r="S988" s="14"/>
      <c r="T988" s="109"/>
      <c r="U988" s="14" t="s">
        <v>270</v>
      </c>
      <c r="V988" s="14" t="s">
        <v>691</v>
      </c>
      <c r="W988" s="222"/>
    </row>
    <row r="989" spans="3:23" ht="37.5">
      <c r="C989" s="14"/>
      <c r="D989" s="15">
        <v>46</v>
      </c>
      <c r="E989" s="16"/>
      <c r="F989" s="68"/>
      <c r="G989" s="16"/>
      <c r="H989" s="16"/>
      <c r="I989" s="16"/>
      <c r="J989" s="16"/>
      <c r="K989" s="21"/>
      <c r="L989" s="21"/>
      <c r="M989" s="69" t="s">
        <v>57</v>
      </c>
      <c r="N989" s="32">
        <f>K986*Q989</f>
        <v>24963.969999999998</v>
      </c>
      <c r="O989" s="32">
        <f>K986*R989</f>
        <v>9892.5990000000002</v>
      </c>
      <c r="P989" s="32">
        <f t="shared" si="82"/>
        <v>34856.568999999996</v>
      </c>
      <c r="Q989" s="32">
        <v>34.9</v>
      </c>
      <c r="R989" s="14">
        <v>13.83</v>
      </c>
      <c r="S989" s="14"/>
      <c r="T989" s="109"/>
      <c r="U989" s="14" t="s">
        <v>270</v>
      </c>
      <c r="V989" s="14" t="s">
        <v>691</v>
      </c>
      <c r="W989" s="222"/>
    </row>
    <row r="990" spans="3:23" ht="56.25">
      <c r="C990" s="14" t="s">
        <v>285</v>
      </c>
      <c r="D990" s="15">
        <v>47</v>
      </c>
      <c r="E990" s="16">
        <v>28</v>
      </c>
      <c r="F990" s="68" t="s">
        <v>773</v>
      </c>
      <c r="G990" s="16">
        <v>1967</v>
      </c>
      <c r="H990" s="16" t="s">
        <v>37</v>
      </c>
      <c r="I990" s="16" t="s">
        <v>60</v>
      </c>
      <c r="J990" s="16">
        <v>2</v>
      </c>
      <c r="K990" s="21">
        <v>756.1</v>
      </c>
      <c r="L990" s="21">
        <v>419.6</v>
      </c>
      <c r="M990" s="69" t="s">
        <v>46</v>
      </c>
      <c r="N990" s="32">
        <f t="shared" ref="N990:N1003" si="85">K990*Q990</f>
        <v>129293.1</v>
      </c>
      <c r="O990" s="32">
        <f t="shared" ref="O990:O1003" si="86">K990*R990</f>
        <v>11961.502</v>
      </c>
      <c r="P990" s="32">
        <f t="shared" si="82"/>
        <v>141254.60200000001</v>
      </c>
      <c r="Q990" s="32">
        <v>171</v>
      </c>
      <c r="R990" s="14">
        <v>15.82</v>
      </c>
      <c r="S990" s="14"/>
      <c r="T990" s="109"/>
      <c r="U990" s="14" t="s">
        <v>270</v>
      </c>
      <c r="V990" s="14" t="s">
        <v>691</v>
      </c>
      <c r="W990" s="222"/>
    </row>
    <row r="991" spans="3:23" ht="37.5">
      <c r="C991" s="14" t="s">
        <v>285</v>
      </c>
      <c r="D991" s="15">
        <v>48</v>
      </c>
      <c r="E991" s="16">
        <v>29</v>
      </c>
      <c r="F991" s="68" t="s">
        <v>774</v>
      </c>
      <c r="G991" s="16">
        <v>1969</v>
      </c>
      <c r="H991" s="16" t="s">
        <v>37</v>
      </c>
      <c r="I991" s="16" t="s">
        <v>38</v>
      </c>
      <c r="J991" s="16">
        <v>2</v>
      </c>
      <c r="K991" s="21">
        <v>1066.5999999999999</v>
      </c>
      <c r="L991" s="21">
        <v>616.6</v>
      </c>
      <c r="M991" s="69" t="s">
        <v>46</v>
      </c>
      <c r="N991" s="32">
        <f t="shared" si="85"/>
        <v>182388.59999999998</v>
      </c>
      <c r="O991" s="32">
        <f t="shared" si="86"/>
        <v>16862.946</v>
      </c>
      <c r="P991" s="32">
        <f t="shared" si="82"/>
        <v>199251.54599999997</v>
      </c>
      <c r="Q991" s="32">
        <v>171</v>
      </c>
      <c r="R991" s="14">
        <v>15.81</v>
      </c>
      <c r="S991" s="14"/>
      <c r="T991" s="109"/>
      <c r="U991" s="14" t="s">
        <v>270</v>
      </c>
      <c r="V991" s="14" t="s">
        <v>691</v>
      </c>
      <c r="W991" s="222"/>
    </row>
    <row r="992" spans="3:23" ht="37.5">
      <c r="C992" s="14" t="s">
        <v>285</v>
      </c>
      <c r="D992" s="15">
        <v>49</v>
      </c>
      <c r="E992" s="16">
        <v>30</v>
      </c>
      <c r="F992" s="68" t="s">
        <v>775</v>
      </c>
      <c r="G992" s="16">
        <v>1974</v>
      </c>
      <c r="H992" s="16" t="s">
        <v>37</v>
      </c>
      <c r="I992" s="16" t="s">
        <v>38</v>
      </c>
      <c r="J992" s="16">
        <v>2</v>
      </c>
      <c r="K992" s="21">
        <v>1326</v>
      </c>
      <c r="L992" s="21">
        <v>751.2</v>
      </c>
      <c r="M992" s="69" t="s">
        <v>46</v>
      </c>
      <c r="N992" s="32">
        <f t="shared" si="85"/>
        <v>226746</v>
      </c>
      <c r="O992" s="32">
        <f t="shared" si="86"/>
        <v>20964.060000000001</v>
      </c>
      <c r="P992" s="32">
        <f t="shared" si="82"/>
        <v>247710.06</v>
      </c>
      <c r="Q992" s="32">
        <v>171</v>
      </c>
      <c r="R992" s="14">
        <v>15.81</v>
      </c>
      <c r="S992" s="14"/>
      <c r="T992" s="109"/>
      <c r="U992" s="14" t="s">
        <v>270</v>
      </c>
      <c r="V992" s="14" t="s">
        <v>691</v>
      </c>
      <c r="W992" s="222"/>
    </row>
    <row r="993" spans="3:23" ht="37.5">
      <c r="C993" s="14" t="s">
        <v>285</v>
      </c>
      <c r="D993" s="15">
        <v>50</v>
      </c>
      <c r="E993" s="16">
        <v>31</v>
      </c>
      <c r="F993" s="68" t="s">
        <v>776</v>
      </c>
      <c r="G993" s="16">
        <v>1972</v>
      </c>
      <c r="H993" s="16" t="s">
        <v>37</v>
      </c>
      <c r="I993" s="16" t="s">
        <v>38</v>
      </c>
      <c r="J993" s="16">
        <v>2</v>
      </c>
      <c r="K993" s="21">
        <v>1397.5</v>
      </c>
      <c r="L993" s="21">
        <v>823.4</v>
      </c>
      <c r="M993" s="69" t="s">
        <v>46</v>
      </c>
      <c r="N993" s="32">
        <f t="shared" si="85"/>
        <v>238972.5</v>
      </c>
      <c r="O993" s="32">
        <f t="shared" si="86"/>
        <v>22094.475000000002</v>
      </c>
      <c r="P993" s="32">
        <f t="shared" si="82"/>
        <v>261066.97500000001</v>
      </c>
      <c r="Q993" s="32">
        <v>171</v>
      </c>
      <c r="R993" s="14">
        <v>15.81</v>
      </c>
      <c r="S993" s="14"/>
      <c r="T993" s="109"/>
      <c r="U993" s="14" t="s">
        <v>270</v>
      </c>
      <c r="V993" s="14" t="s">
        <v>691</v>
      </c>
      <c r="W993" s="222"/>
    </row>
    <row r="994" spans="3:23" ht="37.5">
      <c r="C994" s="14" t="s">
        <v>285</v>
      </c>
      <c r="D994" s="15">
        <v>51</v>
      </c>
      <c r="E994" s="16">
        <v>32</v>
      </c>
      <c r="F994" s="68" t="s">
        <v>777</v>
      </c>
      <c r="G994" s="16">
        <v>1978</v>
      </c>
      <c r="H994" s="16" t="s">
        <v>37</v>
      </c>
      <c r="I994" s="16" t="s">
        <v>38</v>
      </c>
      <c r="J994" s="16">
        <v>2</v>
      </c>
      <c r="K994" s="21">
        <v>1537.2</v>
      </c>
      <c r="L994" s="21">
        <v>841.6</v>
      </c>
      <c r="M994" s="69" t="s">
        <v>46</v>
      </c>
      <c r="N994" s="32">
        <f t="shared" si="85"/>
        <v>262861.2</v>
      </c>
      <c r="O994" s="32">
        <f t="shared" si="86"/>
        <v>24303.132000000001</v>
      </c>
      <c r="P994" s="32">
        <f t="shared" si="82"/>
        <v>287164.33199999999</v>
      </c>
      <c r="Q994" s="32">
        <v>171</v>
      </c>
      <c r="R994" s="14">
        <v>15.81</v>
      </c>
      <c r="S994" s="14"/>
      <c r="T994" s="109"/>
      <c r="U994" s="14" t="s">
        <v>270</v>
      </c>
      <c r="V994" s="14" t="s">
        <v>691</v>
      </c>
      <c r="W994" s="222"/>
    </row>
    <row r="995" spans="3:23" ht="37.5">
      <c r="C995" s="14" t="s">
        <v>269</v>
      </c>
      <c r="D995" s="15">
        <v>52</v>
      </c>
      <c r="E995" s="16">
        <v>33</v>
      </c>
      <c r="F995" s="68" t="s">
        <v>778</v>
      </c>
      <c r="G995" s="16">
        <v>1980</v>
      </c>
      <c r="H995" s="16" t="s">
        <v>37</v>
      </c>
      <c r="I995" s="16" t="s">
        <v>38</v>
      </c>
      <c r="J995" s="16">
        <v>2</v>
      </c>
      <c r="K995" s="21">
        <v>2177.4</v>
      </c>
      <c r="L995" s="21">
        <v>845.5</v>
      </c>
      <c r="M995" s="69" t="s">
        <v>46</v>
      </c>
      <c r="N995" s="32">
        <f t="shared" si="85"/>
        <v>348384</v>
      </c>
      <c r="O995" s="32">
        <f t="shared" si="86"/>
        <v>34424.694000000003</v>
      </c>
      <c r="P995" s="32">
        <f t="shared" si="82"/>
        <v>382808.69400000002</v>
      </c>
      <c r="Q995" s="32">
        <v>160</v>
      </c>
      <c r="R995" s="14">
        <v>15.81</v>
      </c>
      <c r="S995" s="14"/>
      <c r="T995" s="109"/>
      <c r="U995" s="14" t="s">
        <v>270</v>
      </c>
      <c r="V995" s="14" t="s">
        <v>691</v>
      </c>
      <c r="W995" s="222"/>
    </row>
    <row r="996" spans="3:23" ht="37.5">
      <c r="C996" s="14" t="s">
        <v>269</v>
      </c>
      <c r="D996" s="15">
        <v>53</v>
      </c>
      <c r="E996" s="16">
        <v>34</v>
      </c>
      <c r="F996" s="68" t="s">
        <v>779</v>
      </c>
      <c r="G996" s="16">
        <v>1980</v>
      </c>
      <c r="H996" s="16" t="s">
        <v>37</v>
      </c>
      <c r="I996" s="16" t="s">
        <v>38</v>
      </c>
      <c r="J996" s="16">
        <v>1</v>
      </c>
      <c r="K996" s="21">
        <v>2073.6999999999998</v>
      </c>
      <c r="L996" s="21">
        <v>830.9</v>
      </c>
      <c r="M996" s="69" t="s">
        <v>46</v>
      </c>
      <c r="N996" s="32">
        <f t="shared" si="85"/>
        <v>331792</v>
      </c>
      <c r="O996" s="32">
        <f t="shared" si="86"/>
        <v>32785.197</v>
      </c>
      <c r="P996" s="32">
        <f t="shared" si="82"/>
        <v>364577.19699999999</v>
      </c>
      <c r="Q996" s="32">
        <v>160</v>
      </c>
      <c r="R996" s="14">
        <v>15.81</v>
      </c>
      <c r="S996" s="14"/>
      <c r="T996" s="109"/>
      <c r="U996" s="14" t="s">
        <v>270</v>
      </c>
      <c r="V996" s="14" t="s">
        <v>691</v>
      </c>
      <c r="W996" s="222"/>
    </row>
    <row r="997" spans="3:23" ht="37.5">
      <c r="C997" s="14" t="s">
        <v>269</v>
      </c>
      <c r="D997" s="15">
        <v>54</v>
      </c>
      <c r="E997" s="16">
        <v>35</v>
      </c>
      <c r="F997" s="68" t="s">
        <v>355</v>
      </c>
      <c r="G997" s="16">
        <v>1982</v>
      </c>
      <c r="H997" s="16" t="s">
        <v>37</v>
      </c>
      <c r="I997" s="16" t="s">
        <v>38</v>
      </c>
      <c r="J997" s="16">
        <v>2</v>
      </c>
      <c r="K997" s="21">
        <v>2138.1</v>
      </c>
      <c r="L997" s="21">
        <v>879</v>
      </c>
      <c r="M997" s="69" t="s">
        <v>57</v>
      </c>
      <c r="N997" s="32">
        <f t="shared" si="85"/>
        <v>77762.696999999986</v>
      </c>
      <c r="O997" s="32">
        <f t="shared" si="86"/>
        <v>29634.065999999999</v>
      </c>
      <c r="P997" s="32">
        <f t="shared" si="82"/>
        <v>107396.76299999998</v>
      </c>
      <c r="Q997" s="32">
        <v>36.369999999999997</v>
      </c>
      <c r="R997" s="14">
        <v>13.86</v>
      </c>
      <c r="S997" s="14"/>
      <c r="T997" s="109"/>
      <c r="U997" s="14" t="s">
        <v>270</v>
      </c>
      <c r="V997" s="14" t="s">
        <v>691</v>
      </c>
      <c r="W997" s="222" t="s">
        <v>780</v>
      </c>
    </row>
    <row r="998" spans="3:23" ht="37.5">
      <c r="C998" s="14" t="s">
        <v>269</v>
      </c>
      <c r="D998" s="15">
        <v>55</v>
      </c>
      <c r="E998" s="16">
        <v>36</v>
      </c>
      <c r="F998" s="68" t="s">
        <v>781</v>
      </c>
      <c r="G998" s="16">
        <v>1982</v>
      </c>
      <c r="H998" s="16" t="s">
        <v>37</v>
      </c>
      <c r="I998" s="16" t="s">
        <v>38</v>
      </c>
      <c r="J998" s="16">
        <v>2</v>
      </c>
      <c r="K998" s="21">
        <v>2141.8000000000002</v>
      </c>
      <c r="L998" s="21">
        <v>834</v>
      </c>
      <c r="M998" s="69" t="s">
        <v>46</v>
      </c>
      <c r="N998" s="32">
        <f t="shared" si="85"/>
        <v>342688</v>
      </c>
      <c r="O998" s="32">
        <f t="shared" si="86"/>
        <v>33861.858000000007</v>
      </c>
      <c r="P998" s="32">
        <f t="shared" si="82"/>
        <v>376549.85800000001</v>
      </c>
      <c r="Q998" s="32">
        <v>160</v>
      </c>
      <c r="R998" s="14">
        <v>15.81</v>
      </c>
      <c r="S998" s="14"/>
      <c r="T998" s="109"/>
      <c r="U998" s="14" t="s">
        <v>270</v>
      </c>
      <c r="V998" s="14" t="s">
        <v>691</v>
      </c>
      <c r="W998" s="222"/>
    </row>
    <row r="999" spans="3:23" ht="37.5">
      <c r="C999" s="14" t="s">
        <v>269</v>
      </c>
      <c r="D999" s="15">
        <v>56</v>
      </c>
      <c r="E999" s="16">
        <v>37</v>
      </c>
      <c r="F999" s="68" t="s">
        <v>782</v>
      </c>
      <c r="G999" s="16">
        <v>1985</v>
      </c>
      <c r="H999" s="16" t="s">
        <v>37</v>
      </c>
      <c r="I999" s="16" t="s">
        <v>38</v>
      </c>
      <c r="J999" s="16">
        <v>2</v>
      </c>
      <c r="K999" s="21">
        <v>2308.5</v>
      </c>
      <c r="L999" s="21">
        <v>998.1</v>
      </c>
      <c r="M999" s="69" t="s">
        <v>57</v>
      </c>
      <c r="N999" s="32">
        <f t="shared" si="85"/>
        <v>83960.14499999999</v>
      </c>
      <c r="O999" s="32">
        <f t="shared" si="86"/>
        <v>31995.809999999998</v>
      </c>
      <c r="P999" s="32">
        <f t="shared" si="82"/>
        <v>115955.95499999999</v>
      </c>
      <c r="Q999" s="32">
        <v>36.369999999999997</v>
      </c>
      <c r="R999" s="14">
        <v>13.86</v>
      </c>
      <c r="S999" s="14"/>
      <c r="T999" s="109"/>
      <c r="U999" s="14" t="s">
        <v>270</v>
      </c>
      <c r="V999" s="14" t="s">
        <v>691</v>
      </c>
      <c r="W999" s="222" t="s">
        <v>780</v>
      </c>
    </row>
    <row r="1000" spans="3:23" ht="37.5">
      <c r="C1000" s="14" t="s">
        <v>269</v>
      </c>
      <c r="D1000" s="15">
        <v>57</v>
      </c>
      <c r="E1000" s="16">
        <v>38</v>
      </c>
      <c r="F1000" s="68" t="s">
        <v>783</v>
      </c>
      <c r="G1000" s="16">
        <v>1987</v>
      </c>
      <c r="H1000" s="16" t="s">
        <v>37</v>
      </c>
      <c r="I1000" s="16" t="s">
        <v>38</v>
      </c>
      <c r="J1000" s="16">
        <v>1</v>
      </c>
      <c r="K1000" s="21">
        <v>2162.9</v>
      </c>
      <c r="L1000" s="21">
        <v>878.1</v>
      </c>
      <c r="M1000" s="69" t="s">
        <v>46</v>
      </c>
      <c r="N1000" s="32">
        <f t="shared" si="85"/>
        <v>346064</v>
      </c>
      <c r="O1000" s="32">
        <f t="shared" si="86"/>
        <v>34195.449000000001</v>
      </c>
      <c r="P1000" s="32">
        <f t="shared" si="82"/>
        <v>380259.44900000002</v>
      </c>
      <c r="Q1000" s="32">
        <v>160</v>
      </c>
      <c r="R1000" s="14">
        <v>15.81</v>
      </c>
      <c r="S1000" s="14"/>
      <c r="T1000" s="109"/>
      <c r="U1000" s="14" t="s">
        <v>270</v>
      </c>
      <c r="V1000" s="14" t="s">
        <v>691</v>
      </c>
      <c r="W1000" s="222"/>
    </row>
    <row r="1001" spans="3:23" ht="37.5">
      <c r="C1001" s="14" t="s">
        <v>269</v>
      </c>
      <c r="D1001" s="15">
        <v>58</v>
      </c>
      <c r="E1001" s="16">
        <v>39</v>
      </c>
      <c r="F1001" s="68" t="s">
        <v>784</v>
      </c>
      <c r="G1001" s="16">
        <v>1991</v>
      </c>
      <c r="H1001" s="16" t="s">
        <v>37</v>
      </c>
      <c r="I1001" s="16" t="s">
        <v>38</v>
      </c>
      <c r="J1001" s="16">
        <v>3</v>
      </c>
      <c r="K1001" s="21">
        <v>3798.7</v>
      </c>
      <c r="L1001" s="21">
        <v>2000.5</v>
      </c>
      <c r="M1001" s="69" t="s">
        <v>46</v>
      </c>
      <c r="N1001" s="32">
        <f t="shared" si="85"/>
        <v>607792</v>
      </c>
      <c r="O1001" s="32">
        <f t="shared" si="86"/>
        <v>60057.447</v>
      </c>
      <c r="P1001" s="32">
        <f t="shared" si="82"/>
        <v>667849.44700000004</v>
      </c>
      <c r="Q1001" s="32">
        <v>160</v>
      </c>
      <c r="R1001" s="14">
        <v>15.81</v>
      </c>
      <c r="S1001" s="14"/>
      <c r="T1001" s="109"/>
      <c r="U1001" s="14" t="s">
        <v>270</v>
      </c>
      <c r="V1001" s="14" t="s">
        <v>691</v>
      </c>
      <c r="W1001" s="222"/>
    </row>
    <row r="1002" spans="3:23" ht="56.25">
      <c r="C1002" s="14" t="s">
        <v>269</v>
      </c>
      <c r="D1002" s="15">
        <v>59</v>
      </c>
      <c r="E1002" s="16">
        <v>40</v>
      </c>
      <c r="F1002" s="68" t="s">
        <v>785</v>
      </c>
      <c r="G1002" s="16">
        <v>1962</v>
      </c>
      <c r="H1002" s="16" t="s">
        <v>37</v>
      </c>
      <c r="I1002" s="16" t="s">
        <v>60</v>
      </c>
      <c r="J1002" s="16">
        <v>2</v>
      </c>
      <c r="K1002" s="21">
        <v>684.3</v>
      </c>
      <c r="L1002" s="21">
        <v>325.39999999999998</v>
      </c>
      <c r="M1002" s="69" t="s">
        <v>49</v>
      </c>
      <c r="N1002" s="32">
        <f t="shared" si="85"/>
        <v>304711.94699999999</v>
      </c>
      <c r="O1002" s="32">
        <f t="shared" si="86"/>
        <v>12488.474999999999</v>
      </c>
      <c r="P1002" s="32">
        <f t="shared" si="82"/>
        <v>317200.42199999996</v>
      </c>
      <c r="Q1002" s="32">
        <v>445.29</v>
      </c>
      <c r="R1002" s="14">
        <v>18.25</v>
      </c>
      <c r="S1002" s="14"/>
      <c r="T1002" s="109"/>
      <c r="U1002" s="14" t="s">
        <v>270</v>
      </c>
      <c r="V1002" s="14" t="s">
        <v>691</v>
      </c>
      <c r="W1002" s="222" t="s">
        <v>684</v>
      </c>
    </row>
    <row r="1003" spans="3:23" ht="37.5">
      <c r="C1003" s="14" t="s">
        <v>285</v>
      </c>
      <c r="D1003" s="15">
        <v>60</v>
      </c>
      <c r="E1003" s="16">
        <v>41</v>
      </c>
      <c r="F1003" s="68" t="s">
        <v>786</v>
      </c>
      <c r="G1003" s="16">
        <v>1977</v>
      </c>
      <c r="H1003" s="16" t="s">
        <v>37</v>
      </c>
      <c r="I1003" s="16" t="s">
        <v>38</v>
      </c>
      <c r="J1003" s="16">
        <v>2</v>
      </c>
      <c r="K1003" s="21">
        <v>1277</v>
      </c>
      <c r="L1003" s="21">
        <v>728</v>
      </c>
      <c r="M1003" s="69" t="s">
        <v>49</v>
      </c>
      <c r="N1003" s="32">
        <f t="shared" si="85"/>
        <v>592732.32000000007</v>
      </c>
      <c r="O1003" s="32">
        <f t="shared" si="86"/>
        <v>23828.82</v>
      </c>
      <c r="P1003" s="32">
        <f t="shared" si="82"/>
        <v>616561.14</v>
      </c>
      <c r="Q1003" s="32">
        <v>464.16</v>
      </c>
      <c r="R1003" s="14">
        <v>18.66</v>
      </c>
      <c r="S1003" s="14"/>
      <c r="T1003" s="109"/>
      <c r="U1003" s="14" t="s">
        <v>270</v>
      </c>
      <c r="V1003" s="14" t="s">
        <v>691</v>
      </c>
      <c r="W1003" s="222" t="s">
        <v>780</v>
      </c>
    </row>
    <row r="1004" spans="3:23" ht="37.5">
      <c r="C1004" s="14"/>
      <c r="D1004" s="15">
        <v>61</v>
      </c>
      <c r="E1004" s="16"/>
      <c r="F1004" s="68"/>
      <c r="G1004" s="16"/>
      <c r="H1004" s="16"/>
      <c r="I1004" s="16"/>
      <c r="J1004" s="16"/>
      <c r="K1004" s="21"/>
      <c r="L1004" s="21"/>
      <c r="M1004" s="69" t="s">
        <v>46</v>
      </c>
      <c r="N1004" s="32">
        <f>K1003*Q1004</f>
        <v>218367</v>
      </c>
      <c r="O1004" s="32">
        <f>K1003*R1004</f>
        <v>20189.37</v>
      </c>
      <c r="P1004" s="32">
        <f t="shared" si="82"/>
        <v>238556.37</v>
      </c>
      <c r="Q1004" s="32">
        <v>171</v>
      </c>
      <c r="R1004" s="14">
        <v>15.81</v>
      </c>
      <c r="S1004" s="14"/>
      <c r="T1004" s="109"/>
      <c r="U1004" s="14" t="s">
        <v>270</v>
      </c>
      <c r="V1004" s="14" t="s">
        <v>691</v>
      </c>
      <c r="W1004" s="222"/>
    </row>
    <row r="1005" spans="3:23" ht="37.5">
      <c r="C1005" s="14" t="s">
        <v>285</v>
      </c>
      <c r="D1005" s="15">
        <v>62</v>
      </c>
      <c r="E1005" s="16">
        <v>42</v>
      </c>
      <c r="F1005" s="68" t="s">
        <v>787</v>
      </c>
      <c r="G1005" s="16">
        <v>1971</v>
      </c>
      <c r="H1005" s="16" t="s">
        <v>37</v>
      </c>
      <c r="I1005" s="16" t="s">
        <v>38</v>
      </c>
      <c r="J1005" s="16">
        <v>2</v>
      </c>
      <c r="K1005" s="21">
        <v>684.4</v>
      </c>
      <c r="L1005" s="21">
        <v>359.2</v>
      </c>
      <c r="M1005" s="69" t="s">
        <v>46</v>
      </c>
      <c r="N1005" s="32">
        <f t="shared" ref="N1005:N1020" si="87">K1005*Q1005</f>
        <v>117032.4</v>
      </c>
      <c r="O1005" s="32">
        <f t="shared" ref="O1005:O1020" si="88">K1005*R1005</f>
        <v>10820.364</v>
      </c>
      <c r="P1005" s="32">
        <f t="shared" si="82"/>
        <v>127852.764</v>
      </c>
      <c r="Q1005" s="32">
        <v>171</v>
      </c>
      <c r="R1005" s="14">
        <v>15.81</v>
      </c>
      <c r="S1005" s="14"/>
      <c r="T1005" s="109"/>
      <c r="U1005" s="14" t="s">
        <v>270</v>
      </c>
      <c r="V1005" s="14" t="s">
        <v>691</v>
      </c>
      <c r="W1005" s="222"/>
    </row>
    <row r="1006" spans="3:23" ht="37.5">
      <c r="C1006" s="14" t="s">
        <v>285</v>
      </c>
      <c r="D1006" s="15">
        <v>63</v>
      </c>
      <c r="E1006" s="16">
        <v>43</v>
      </c>
      <c r="F1006" s="68" t="s">
        <v>788</v>
      </c>
      <c r="G1006" s="16">
        <v>1978</v>
      </c>
      <c r="H1006" s="16" t="s">
        <v>37</v>
      </c>
      <c r="I1006" s="16" t="s">
        <v>38</v>
      </c>
      <c r="J1006" s="16">
        <v>2</v>
      </c>
      <c r="K1006" s="21">
        <v>1285</v>
      </c>
      <c r="L1006" s="21">
        <v>702</v>
      </c>
      <c r="M1006" s="69" t="s">
        <v>46</v>
      </c>
      <c r="N1006" s="32">
        <f t="shared" si="87"/>
        <v>219735</v>
      </c>
      <c r="O1006" s="32">
        <f t="shared" si="88"/>
        <v>20315.850000000002</v>
      </c>
      <c r="P1006" s="32">
        <f t="shared" si="82"/>
        <v>240050.85</v>
      </c>
      <c r="Q1006" s="32">
        <v>171</v>
      </c>
      <c r="R1006" s="14">
        <v>15.81</v>
      </c>
      <c r="S1006" s="14"/>
      <c r="T1006" s="109"/>
      <c r="U1006" s="14" t="s">
        <v>270</v>
      </c>
      <c r="V1006" s="14" t="s">
        <v>691</v>
      </c>
      <c r="W1006" s="222" t="s">
        <v>780</v>
      </c>
    </row>
    <row r="1007" spans="3:23" ht="37.5">
      <c r="C1007" s="14" t="s">
        <v>306</v>
      </c>
      <c r="D1007" s="15">
        <v>64</v>
      </c>
      <c r="E1007" s="16">
        <v>44</v>
      </c>
      <c r="F1007" s="68" t="s">
        <v>789</v>
      </c>
      <c r="G1007" s="16">
        <v>1976</v>
      </c>
      <c r="H1007" s="16" t="s">
        <v>37</v>
      </c>
      <c r="I1007" s="16" t="s">
        <v>87</v>
      </c>
      <c r="J1007" s="16">
        <v>3</v>
      </c>
      <c r="K1007" s="21">
        <v>3166.3</v>
      </c>
      <c r="L1007" s="21">
        <v>1648.65</v>
      </c>
      <c r="M1007" s="69" t="s">
        <v>46</v>
      </c>
      <c r="N1007" s="32">
        <f t="shared" si="87"/>
        <v>486723.636</v>
      </c>
      <c r="O1007" s="32">
        <f t="shared" si="88"/>
        <v>49109.313000000002</v>
      </c>
      <c r="P1007" s="32">
        <f t="shared" si="82"/>
        <v>535832.94900000002</v>
      </c>
      <c r="Q1007" s="32">
        <v>153.72</v>
      </c>
      <c r="R1007" s="14">
        <v>15.51</v>
      </c>
      <c r="S1007" s="14"/>
      <c r="T1007" s="109"/>
      <c r="U1007" s="14" t="s">
        <v>270</v>
      </c>
      <c r="V1007" s="14" t="s">
        <v>691</v>
      </c>
      <c r="W1007" s="222" t="s">
        <v>684</v>
      </c>
    </row>
    <row r="1008" spans="3:23" ht="37.5">
      <c r="C1008" s="14" t="s">
        <v>306</v>
      </c>
      <c r="D1008" s="15">
        <v>65</v>
      </c>
      <c r="E1008" s="16">
        <v>45</v>
      </c>
      <c r="F1008" s="68" t="s">
        <v>790</v>
      </c>
      <c r="G1008" s="16">
        <v>1976</v>
      </c>
      <c r="H1008" s="16" t="s">
        <v>37</v>
      </c>
      <c r="I1008" s="16" t="s">
        <v>87</v>
      </c>
      <c r="J1008" s="16">
        <v>3</v>
      </c>
      <c r="K1008" s="21">
        <v>3767.6</v>
      </c>
      <c r="L1008" s="21">
        <v>2362.8000000000002</v>
      </c>
      <c r="M1008" s="69" t="s">
        <v>46</v>
      </c>
      <c r="N1008" s="32">
        <f t="shared" si="87"/>
        <v>579155.47199999995</v>
      </c>
      <c r="O1008" s="32">
        <f t="shared" si="88"/>
        <v>58435.475999999995</v>
      </c>
      <c r="P1008" s="32">
        <f t="shared" ref="P1008:P1020" si="89">N1008+O1008</f>
        <v>637590.94799999997</v>
      </c>
      <c r="Q1008" s="32">
        <v>153.72</v>
      </c>
      <c r="R1008" s="14">
        <v>15.51</v>
      </c>
      <c r="S1008" s="14"/>
      <c r="T1008" s="109"/>
      <c r="U1008" s="14" t="s">
        <v>270</v>
      </c>
      <c r="V1008" s="14" t="s">
        <v>691</v>
      </c>
      <c r="W1008" s="222" t="s">
        <v>684</v>
      </c>
    </row>
    <row r="1009" spans="3:23" ht="37.5">
      <c r="C1009" s="14" t="s">
        <v>306</v>
      </c>
      <c r="D1009" s="15">
        <v>66</v>
      </c>
      <c r="E1009" s="16">
        <v>46</v>
      </c>
      <c r="F1009" s="68" t="s">
        <v>791</v>
      </c>
      <c r="G1009" s="16">
        <v>1976</v>
      </c>
      <c r="H1009" s="16" t="s">
        <v>37</v>
      </c>
      <c r="I1009" s="16" t="s">
        <v>38</v>
      </c>
      <c r="J1009" s="16">
        <v>3</v>
      </c>
      <c r="K1009" s="21">
        <v>2971.5</v>
      </c>
      <c r="L1009" s="21">
        <v>1782.9</v>
      </c>
      <c r="M1009" s="69" t="s">
        <v>46</v>
      </c>
      <c r="N1009" s="32">
        <f t="shared" si="87"/>
        <v>475440</v>
      </c>
      <c r="O1009" s="32">
        <f t="shared" si="88"/>
        <v>46236.54</v>
      </c>
      <c r="P1009" s="32">
        <f t="shared" si="89"/>
        <v>521676.54</v>
      </c>
      <c r="Q1009" s="32">
        <v>160</v>
      </c>
      <c r="R1009" s="14">
        <v>15.56</v>
      </c>
      <c r="S1009" s="14"/>
      <c r="T1009" s="109"/>
      <c r="U1009" s="14" t="s">
        <v>270</v>
      </c>
      <c r="V1009" s="14" t="s">
        <v>691</v>
      </c>
      <c r="W1009" s="222" t="s">
        <v>792</v>
      </c>
    </row>
    <row r="1010" spans="3:23" ht="37.5">
      <c r="C1010" s="14" t="s">
        <v>306</v>
      </c>
      <c r="D1010" s="15">
        <v>67</v>
      </c>
      <c r="E1010" s="16">
        <v>47</v>
      </c>
      <c r="F1010" s="68" t="s">
        <v>793</v>
      </c>
      <c r="G1010" s="16">
        <v>1976</v>
      </c>
      <c r="H1010" s="16" t="s">
        <v>37</v>
      </c>
      <c r="I1010" s="16" t="s">
        <v>87</v>
      </c>
      <c r="J1010" s="16">
        <v>3</v>
      </c>
      <c r="K1010" s="21">
        <v>3621.8</v>
      </c>
      <c r="L1010" s="21">
        <v>2170.6999999999998</v>
      </c>
      <c r="M1010" s="69" t="s">
        <v>46</v>
      </c>
      <c r="N1010" s="32">
        <f t="shared" si="87"/>
        <v>556743.09600000002</v>
      </c>
      <c r="O1010" s="32">
        <f t="shared" si="88"/>
        <v>56174.118000000002</v>
      </c>
      <c r="P1010" s="32">
        <f t="shared" si="89"/>
        <v>612917.21400000004</v>
      </c>
      <c r="Q1010" s="32">
        <v>153.72</v>
      </c>
      <c r="R1010" s="14">
        <v>15.51</v>
      </c>
      <c r="S1010" s="14"/>
      <c r="T1010" s="109"/>
      <c r="U1010" s="14" t="s">
        <v>270</v>
      </c>
      <c r="V1010" s="14" t="s">
        <v>691</v>
      </c>
      <c r="W1010" s="222" t="s">
        <v>684</v>
      </c>
    </row>
    <row r="1011" spans="3:23" ht="37.5">
      <c r="C1011" s="14" t="s">
        <v>306</v>
      </c>
      <c r="D1011" s="15">
        <v>68</v>
      </c>
      <c r="E1011" s="16">
        <v>48</v>
      </c>
      <c r="F1011" s="68" t="s">
        <v>794</v>
      </c>
      <c r="G1011" s="16">
        <v>1975</v>
      </c>
      <c r="H1011" s="16" t="s">
        <v>37</v>
      </c>
      <c r="I1011" s="16" t="s">
        <v>87</v>
      </c>
      <c r="J1011" s="16">
        <v>3</v>
      </c>
      <c r="K1011" s="21">
        <v>3615.4</v>
      </c>
      <c r="L1011" s="21">
        <v>2161.6</v>
      </c>
      <c r="M1011" s="69" t="s">
        <v>46</v>
      </c>
      <c r="N1011" s="32">
        <f t="shared" si="87"/>
        <v>555759.28800000006</v>
      </c>
      <c r="O1011" s="32">
        <f t="shared" si="88"/>
        <v>56074.853999999999</v>
      </c>
      <c r="P1011" s="32">
        <f t="shared" si="89"/>
        <v>611834.14200000011</v>
      </c>
      <c r="Q1011" s="32">
        <v>153.72</v>
      </c>
      <c r="R1011" s="14">
        <v>15.51</v>
      </c>
      <c r="S1011" s="14"/>
      <c r="T1011" s="109"/>
      <c r="U1011" s="14" t="s">
        <v>270</v>
      </c>
      <c r="V1011" s="14" t="s">
        <v>691</v>
      </c>
      <c r="W1011" s="222" t="s">
        <v>684</v>
      </c>
    </row>
    <row r="1012" spans="3:23" ht="37.5">
      <c r="C1012" s="14" t="s">
        <v>306</v>
      </c>
      <c r="D1012" s="15">
        <v>69</v>
      </c>
      <c r="E1012" s="16">
        <v>49</v>
      </c>
      <c r="F1012" s="68" t="s">
        <v>795</v>
      </c>
      <c r="G1012" s="16">
        <v>1976</v>
      </c>
      <c r="H1012" s="16" t="s">
        <v>37</v>
      </c>
      <c r="I1012" s="16" t="s">
        <v>87</v>
      </c>
      <c r="J1012" s="16">
        <v>3</v>
      </c>
      <c r="K1012" s="21">
        <v>3165.5</v>
      </c>
      <c r="L1012" s="21">
        <v>1738.1</v>
      </c>
      <c r="M1012" s="69" t="s">
        <v>46</v>
      </c>
      <c r="N1012" s="32">
        <f t="shared" si="87"/>
        <v>486600.66</v>
      </c>
      <c r="O1012" s="32">
        <f t="shared" si="88"/>
        <v>49096.904999999999</v>
      </c>
      <c r="P1012" s="32">
        <f t="shared" si="89"/>
        <v>535697.56499999994</v>
      </c>
      <c r="Q1012" s="32">
        <v>153.72</v>
      </c>
      <c r="R1012" s="14">
        <v>15.51</v>
      </c>
      <c r="S1012" s="14"/>
      <c r="T1012" s="109"/>
      <c r="U1012" s="14" t="s">
        <v>270</v>
      </c>
      <c r="V1012" s="14" t="s">
        <v>691</v>
      </c>
      <c r="W1012" s="222" t="s">
        <v>684</v>
      </c>
    </row>
    <row r="1013" spans="3:23" ht="37.5">
      <c r="C1013" s="14" t="s">
        <v>306</v>
      </c>
      <c r="D1013" s="15">
        <v>70</v>
      </c>
      <c r="E1013" s="16">
        <v>50</v>
      </c>
      <c r="F1013" s="68" t="s">
        <v>796</v>
      </c>
      <c r="G1013" s="16">
        <v>1979</v>
      </c>
      <c r="H1013" s="16" t="s">
        <v>37</v>
      </c>
      <c r="I1013" s="16" t="s">
        <v>38</v>
      </c>
      <c r="J1013" s="16">
        <v>3</v>
      </c>
      <c r="K1013" s="21">
        <v>5805</v>
      </c>
      <c r="L1013" s="21">
        <v>3242.6</v>
      </c>
      <c r="M1013" s="69" t="s">
        <v>46</v>
      </c>
      <c r="N1013" s="32">
        <f t="shared" si="87"/>
        <v>928800</v>
      </c>
      <c r="O1013" s="32">
        <f t="shared" si="88"/>
        <v>90325.8</v>
      </c>
      <c r="P1013" s="32">
        <f t="shared" si="89"/>
        <v>1019125.8</v>
      </c>
      <c r="Q1013" s="32">
        <v>160</v>
      </c>
      <c r="R1013" s="14">
        <v>15.56</v>
      </c>
      <c r="S1013" s="14"/>
      <c r="T1013" s="109"/>
      <c r="U1013" s="14" t="s">
        <v>270</v>
      </c>
      <c r="V1013" s="14" t="s">
        <v>691</v>
      </c>
      <c r="W1013" s="222" t="s">
        <v>792</v>
      </c>
    </row>
    <row r="1014" spans="3:23" ht="37.5">
      <c r="C1014" s="14" t="s">
        <v>306</v>
      </c>
      <c r="D1014" s="15">
        <v>71</v>
      </c>
      <c r="E1014" s="16">
        <v>51</v>
      </c>
      <c r="F1014" s="68" t="s">
        <v>797</v>
      </c>
      <c r="G1014" s="16">
        <v>1978</v>
      </c>
      <c r="H1014" s="16" t="s">
        <v>37</v>
      </c>
      <c r="I1014" s="16" t="s">
        <v>87</v>
      </c>
      <c r="J1014" s="16">
        <v>3</v>
      </c>
      <c r="K1014" s="21">
        <v>3053.1</v>
      </c>
      <c r="L1014" s="21">
        <v>1716.3</v>
      </c>
      <c r="M1014" s="69" t="s">
        <v>46</v>
      </c>
      <c r="N1014" s="32">
        <f t="shared" si="87"/>
        <v>469322.53200000001</v>
      </c>
      <c r="O1014" s="32">
        <f t="shared" si="88"/>
        <v>47353.580999999998</v>
      </c>
      <c r="P1014" s="32">
        <f t="shared" si="89"/>
        <v>516676.11300000001</v>
      </c>
      <c r="Q1014" s="32">
        <v>153.72</v>
      </c>
      <c r="R1014" s="14">
        <v>15.51</v>
      </c>
      <c r="S1014" s="14"/>
      <c r="T1014" s="109"/>
      <c r="U1014" s="14" t="s">
        <v>270</v>
      </c>
      <c r="V1014" s="14" t="s">
        <v>691</v>
      </c>
      <c r="W1014" s="222" t="s">
        <v>792</v>
      </c>
    </row>
    <row r="1015" spans="3:23" ht="37.5">
      <c r="C1015" s="14" t="s">
        <v>306</v>
      </c>
      <c r="D1015" s="15">
        <v>72</v>
      </c>
      <c r="E1015" s="16">
        <v>52</v>
      </c>
      <c r="F1015" s="68" t="s">
        <v>798</v>
      </c>
      <c r="G1015" s="16">
        <v>1982</v>
      </c>
      <c r="H1015" s="16" t="s">
        <v>37</v>
      </c>
      <c r="I1015" s="16" t="s">
        <v>38</v>
      </c>
      <c r="J1015" s="16">
        <v>3</v>
      </c>
      <c r="K1015" s="21">
        <v>2930.4</v>
      </c>
      <c r="L1015" s="21">
        <v>1530</v>
      </c>
      <c r="M1015" s="69" t="s">
        <v>46</v>
      </c>
      <c r="N1015" s="32">
        <f t="shared" si="87"/>
        <v>468864</v>
      </c>
      <c r="O1015" s="32">
        <f t="shared" si="88"/>
        <v>45597.024000000005</v>
      </c>
      <c r="P1015" s="32">
        <f t="shared" si="89"/>
        <v>514461.02399999998</v>
      </c>
      <c r="Q1015" s="32">
        <v>160</v>
      </c>
      <c r="R1015" s="14">
        <v>15.56</v>
      </c>
      <c r="S1015" s="14"/>
      <c r="T1015" s="109"/>
      <c r="U1015" s="14" t="s">
        <v>270</v>
      </c>
      <c r="V1015" s="14" t="s">
        <v>691</v>
      </c>
      <c r="W1015" s="222" t="s">
        <v>684</v>
      </c>
    </row>
    <row r="1016" spans="3:23" ht="37.5">
      <c r="C1016" s="14" t="s">
        <v>306</v>
      </c>
      <c r="D1016" s="15">
        <v>73</v>
      </c>
      <c r="E1016" s="16">
        <v>53</v>
      </c>
      <c r="F1016" s="68" t="s">
        <v>799</v>
      </c>
      <c r="G1016" s="16">
        <v>1976</v>
      </c>
      <c r="H1016" s="16" t="s">
        <v>37</v>
      </c>
      <c r="I1016" s="16" t="s">
        <v>87</v>
      </c>
      <c r="J1016" s="16">
        <v>3</v>
      </c>
      <c r="K1016" s="21">
        <v>2988.9</v>
      </c>
      <c r="L1016" s="21">
        <v>1718.1</v>
      </c>
      <c r="M1016" s="69" t="s">
        <v>46</v>
      </c>
      <c r="N1016" s="32">
        <f t="shared" si="87"/>
        <v>459453.70799999998</v>
      </c>
      <c r="O1016" s="32">
        <f t="shared" si="88"/>
        <v>46357.839</v>
      </c>
      <c r="P1016" s="32">
        <f t="shared" si="89"/>
        <v>505811.54699999996</v>
      </c>
      <c r="Q1016" s="32">
        <v>153.72</v>
      </c>
      <c r="R1016" s="14">
        <v>15.51</v>
      </c>
      <c r="S1016" s="14"/>
      <c r="T1016" s="109"/>
      <c r="U1016" s="14" t="s">
        <v>270</v>
      </c>
      <c r="V1016" s="14" t="s">
        <v>691</v>
      </c>
      <c r="W1016" s="222" t="s">
        <v>684</v>
      </c>
    </row>
    <row r="1017" spans="3:23" ht="37.5">
      <c r="C1017" s="14" t="s">
        <v>306</v>
      </c>
      <c r="D1017" s="15">
        <v>74</v>
      </c>
      <c r="E1017" s="16">
        <v>54</v>
      </c>
      <c r="F1017" s="68" t="s">
        <v>800</v>
      </c>
      <c r="G1017" s="16">
        <v>1978</v>
      </c>
      <c r="H1017" s="16" t="s">
        <v>37</v>
      </c>
      <c r="I1017" s="16" t="s">
        <v>87</v>
      </c>
      <c r="J1017" s="16">
        <v>3</v>
      </c>
      <c r="K1017" s="21">
        <v>3146.8</v>
      </c>
      <c r="L1017" s="21">
        <v>1700</v>
      </c>
      <c r="M1017" s="69" t="s">
        <v>46</v>
      </c>
      <c r="N1017" s="32">
        <f t="shared" si="87"/>
        <v>483726.09600000002</v>
      </c>
      <c r="O1017" s="32">
        <f t="shared" si="88"/>
        <v>48806.868000000002</v>
      </c>
      <c r="P1017" s="32">
        <f t="shared" si="89"/>
        <v>532532.96400000004</v>
      </c>
      <c r="Q1017" s="32">
        <v>153.72</v>
      </c>
      <c r="R1017" s="14">
        <v>15.51</v>
      </c>
      <c r="S1017" s="14"/>
      <c r="T1017" s="109"/>
      <c r="U1017" s="14" t="s">
        <v>270</v>
      </c>
      <c r="V1017" s="14" t="s">
        <v>691</v>
      </c>
      <c r="W1017" s="222" t="s">
        <v>792</v>
      </c>
    </row>
    <row r="1018" spans="3:23" ht="37.5">
      <c r="C1018" s="14" t="s">
        <v>306</v>
      </c>
      <c r="D1018" s="15">
        <v>75</v>
      </c>
      <c r="E1018" s="16">
        <v>55</v>
      </c>
      <c r="F1018" s="68" t="s">
        <v>801</v>
      </c>
      <c r="G1018" s="16">
        <v>1978</v>
      </c>
      <c r="H1018" s="16" t="s">
        <v>37</v>
      </c>
      <c r="I1018" s="16" t="s">
        <v>87</v>
      </c>
      <c r="J1018" s="16">
        <v>3</v>
      </c>
      <c r="K1018" s="21">
        <v>3181.4</v>
      </c>
      <c r="L1018" s="21">
        <v>1741</v>
      </c>
      <c r="M1018" s="69" t="s">
        <v>46</v>
      </c>
      <c r="N1018" s="32">
        <f t="shared" si="87"/>
        <v>489044.80800000002</v>
      </c>
      <c r="O1018" s="32">
        <f t="shared" si="88"/>
        <v>49343.514000000003</v>
      </c>
      <c r="P1018" s="32">
        <f t="shared" si="89"/>
        <v>538388.32200000004</v>
      </c>
      <c r="Q1018" s="32">
        <v>153.72</v>
      </c>
      <c r="R1018" s="14">
        <v>15.51</v>
      </c>
      <c r="S1018" s="14"/>
      <c r="T1018" s="109"/>
      <c r="U1018" s="14" t="s">
        <v>270</v>
      </c>
      <c r="V1018" s="14" t="s">
        <v>691</v>
      </c>
      <c r="W1018" s="222" t="s">
        <v>684</v>
      </c>
    </row>
    <row r="1019" spans="3:23" ht="37.5">
      <c r="C1019" s="14" t="s">
        <v>306</v>
      </c>
      <c r="D1019" s="15">
        <v>76</v>
      </c>
      <c r="E1019" s="16">
        <v>56</v>
      </c>
      <c r="F1019" s="68" t="s">
        <v>802</v>
      </c>
      <c r="G1019" s="16">
        <v>1979</v>
      </c>
      <c r="H1019" s="16" t="s">
        <v>37</v>
      </c>
      <c r="I1019" s="16" t="s">
        <v>87</v>
      </c>
      <c r="J1019" s="16">
        <v>3</v>
      </c>
      <c r="K1019" s="21">
        <v>3127.7</v>
      </c>
      <c r="L1019" s="21">
        <v>1751.7</v>
      </c>
      <c r="M1019" s="69" t="s">
        <v>46</v>
      </c>
      <c r="N1019" s="32">
        <f t="shared" si="87"/>
        <v>480790.04399999999</v>
      </c>
      <c r="O1019" s="32">
        <f t="shared" si="88"/>
        <v>48510.626999999993</v>
      </c>
      <c r="P1019" s="32">
        <f t="shared" si="89"/>
        <v>529300.67099999997</v>
      </c>
      <c r="Q1019" s="32">
        <v>153.72</v>
      </c>
      <c r="R1019" s="14">
        <v>15.51</v>
      </c>
      <c r="S1019" s="14"/>
      <c r="T1019" s="109"/>
      <c r="U1019" s="14" t="s">
        <v>270</v>
      </c>
      <c r="V1019" s="14" t="s">
        <v>691</v>
      </c>
      <c r="W1019" s="6"/>
    </row>
    <row r="1020" spans="3:23" s="67" customFormat="1" ht="37.5">
      <c r="C1020" s="14" t="s">
        <v>306</v>
      </c>
      <c r="D1020" s="15">
        <v>77</v>
      </c>
      <c r="E1020" s="16">
        <v>57</v>
      </c>
      <c r="F1020" s="68" t="s">
        <v>803</v>
      </c>
      <c r="G1020" s="16">
        <v>1978</v>
      </c>
      <c r="H1020" s="16" t="s">
        <v>37</v>
      </c>
      <c r="I1020" s="16" t="s">
        <v>87</v>
      </c>
      <c r="J1020" s="16">
        <v>3</v>
      </c>
      <c r="K1020" s="21">
        <v>3182.9</v>
      </c>
      <c r="L1020" s="21">
        <v>1640.1</v>
      </c>
      <c r="M1020" s="69" t="s">
        <v>46</v>
      </c>
      <c r="N1020" s="32">
        <f t="shared" si="87"/>
        <v>489275.38800000004</v>
      </c>
      <c r="O1020" s="32">
        <f t="shared" si="88"/>
        <v>49366.779000000002</v>
      </c>
      <c r="P1020" s="32">
        <f t="shared" si="89"/>
        <v>538642.16700000002</v>
      </c>
      <c r="Q1020" s="32">
        <v>153.72</v>
      </c>
      <c r="R1020" s="14">
        <v>15.51</v>
      </c>
      <c r="S1020" s="14"/>
      <c r="T1020" s="109"/>
      <c r="U1020" s="14" t="s">
        <v>270</v>
      </c>
      <c r="V1020" s="14" t="s">
        <v>691</v>
      </c>
      <c r="W1020" s="307"/>
    </row>
    <row r="1021" spans="3:23" s="67" customFormat="1">
      <c r="C1021" s="24"/>
      <c r="D1021" s="15"/>
      <c r="E1021" s="16"/>
      <c r="F1021" s="65" t="s">
        <v>111</v>
      </c>
      <c r="G1021" s="33"/>
      <c r="H1021" s="33"/>
      <c r="I1021" s="33"/>
      <c r="J1021" s="33"/>
      <c r="K1021" s="31">
        <f>SUM(K1022:K1034)</f>
        <v>14389.9</v>
      </c>
      <c r="L1021" s="27"/>
      <c r="M1021" s="28"/>
      <c r="N1021" s="31">
        <f>SUM(N1022:N1034)</f>
        <v>8598747.7280000001</v>
      </c>
      <c r="O1021" s="31">
        <f>SUM(O1022:O1034)</f>
        <v>405633.31699999998</v>
      </c>
      <c r="P1021" s="31">
        <f>SUM(P1022:P1034)</f>
        <v>9004381.0449999999</v>
      </c>
      <c r="Q1021" s="31"/>
      <c r="R1021" s="24"/>
      <c r="S1021" s="24"/>
      <c r="T1021" s="49"/>
      <c r="U1021" s="14"/>
      <c r="V1021" s="14"/>
      <c r="W1021" s="308"/>
    </row>
    <row r="1022" spans="3:23" ht="37.5">
      <c r="C1022" s="14" t="s">
        <v>280</v>
      </c>
      <c r="D1022" s="15">
        <v>1</v>
      </c>
      <c r="E1022" s="16">
        <v>1</v>
      </c>
      <c r="F1022" s="68" t="s">
        <v>804</v>
      </c>
      <c r="G1022" s="16">
        <v>1980</v>
      </c>
      <c r="H1022" s="16" t="s">
        <v>37</v>
      </c>
      <c r="I1022" s="16" t="s">
        <v>38</v>
      </c>
      <c r="J1022" s="16">
        <v>3</v>
      </c>
      <c r="K1022" s="21">
        <v>2704.4</v>
      </c>
      <c r="L1022" s="21">
        <v>1307.4000000000001</v>
      </c>
      <c r="M1022" s="69" t="s">
        <v>46</v>
      </c>
      <c r="N1022" s="32">
        <f>K1022*Q1022</f>
        <v>437355.56800000003</v>
      </c>
      <c r="O1022" s="32">
        <f>K1022*R1022</f>
        <v>42107.508000000002</v>
      </c>
      <c r="P1022" s="32">
        <f t="shared" ref="P1022:P1034" si="90">N1022+O1022</f>
        <v>479463.076</v>
      </c>
      <c r="Q1022" s="32">
        <v>161.72</v>
      </c>
      <c r="R1022" s="14">
        <v>15.57</v>
      </c>
      <c r="S1022" s="14"/>
      <c r="T1022" s="109"/>
      <c r="U1022" s="14" t="s">
        <v>270</v>
      </c>
      <c r="V1022" s="14" t="s">
        <v>691</v>
      </c>
      <c r="W1022" s="222"/>
    </row>
    <row r="1023" spans="3:23" ht="37.5">
      <c r="C1023" s="14" t="s">
        <v>280</v>
      </c>
      <c r="D1023" s="15">
        <v>2</v>
      </c>
      <c r="E1023" s="16">
        <v>2</v>
      </c>
      <c r="F1023" s="68" t="s">
        <v>805</v>
      </c>
      <c r="G1023" s="16">
        <v>1975</v>
      </c>
      <c r="H1023" s="16" t="s">
        <v>37</v>
      </c>
      <c r="I1023" s="16" t="s">
        <v>87</v>
      </c>
      <c r="J1023" s="16">
        <v>3</v>
      </c>
      <c r="K1023" s="21">
        <v>1207.0999999999999</v>
      </c>
      <c r="L1023" s="21">
        <v>635.29999999999995</v>
      </c>
      <c r="M1023" s="69" t="s">
        <v>46</v>
      </c>
      <c r="N1023" s="32">
        <f>K1023*Q1023</f>
        <v>191928.9</v>
      </c>
      <c r="O1023" s="32">
        <f>K1023*R1023</f>
        <v>18722.120999999999</v>
      </c>
      <c r="P1023" s="32">
        <f t="shared" si="90"/>
        <v>210651.02100000001</v>
      </c>
      <c r="Q1023" s="32">
        <v>159</v>
      </c>
      <c r="R1023" s="14">
        <v>15.51</v>
      </c>
      <c r="S1023" s="14"/>
      <c r="T1023" s="109"/>
      <c r="U1023" s="14" t="s">
        <v>270</v>
      </c>
      <c r="V1023" s="14" t="s">
        <v>691</v>
      </c>
      <c r="W1023" s="222"/>
    </row>
    <row r="1024" spans="3:23" ht="37.5">
      <c r="C1024" s="14" t="s">
        <v>331</v>
      </c>
      <c r="D1024" s="15">
        <v>3</v>
      </c>
      <c r="E1024" s="16">
        <v>3</v>
      </c>
      <c r="F1024" s="68" t="s">
        <v>806</v>
      </c>
      <c r="G1024" s="16">
        <v>1970</v>
      </c>
      <c r="H1024" s="16" t="s">
        <v>37</v>
      </c>
      <c r="I1024" s="16" t="s">
        <v>67</v>
      </c>
      <c r="J1024" s="16">
        <v>2</v>
      </c>
      <c r="K1024" s="21">
        <v>580.9</v>
      </c>
      <c r="L1024" s="21">
        <v>342.4</v>
      </c>
      <c r="M1024" s="69" t="s">
        <v>46</v>
      </c>
      <c r="N1024" s="32">
        <f>K1024*Q1024</f>
        <v>101657.5</v>
      </c>
      <c r="O1024" s="32">
        <f>K1024*R1024</f>
        <v>9218.8829999999998</v>
      </c>
      <c r="P1024" s="32">
        <f t="shared" si="90"/>
        <v>110876.383</v>
      </c>
      <c r="Q1024" s="32">
        <v>175</v>
      </c>
      <c r="R1024" s="14">
        <v>15.87</v>
      </c>
      <c r="S1024" s="14"/>
      <c r="T1024" s="109"/>
      <c r="U1024" s="14" t="s">
        <v>270</v>
      </c>
      <c r="V1024" s="14" t="s">
        <v>691</v>
      </c>
      <c r="W1024" s="222"/>
    </row>
    <row r="1025" spans="3:23">
      <c r="C1025" s="14"/>
      <c r="D1025" s="15">
        <v>4</v>
      </c>
      <c r="E1025" s="16"/>
      <c r="F1025" s="68"/>
      <c r="G1025" s="16"/>
      <c r="H1025" s="16"/>
      <c r="I1025" s="16"/>
      <c r="J1025" s="16"/>
      <c r="K1025" s="21"/>
      <c r="L1025" s="21"/>
      <c r="M1025" s="69" t="s">
        <v>234</v>
      </c>
      <c r="N1025" s="32">
        <f>K1024*Q1025</f>
        <v>871350</v>
      </c>
      <c r="O1025" s="32">
        <f>K1024*R1025</f>
        <v>23363.797999999999</v>
      </c>
      <c r="P1025" s="32">
        <f t="shared" si="90"/>
        <v>894713.79799999995</v>
      </c>
      <c r="Q1025" s="32">
        <v>1500</v>
      </c>
      <c r="R1025" s="14">
        <v>40.22</v>
      </c>
      <c r="S1025" s="14"/>
      <c r="T1025" s="109"/>
      <c r="U1025" s="14" t="s">
        <v>270</v>
      </c>
      <c r="V1025" s="14" t="s">
        <v>691</v>
      </c>
      <c r="W1025" s="222"/>
    </row>
    <row r="1026" spans="3:23" ht="37.5">
      <c r="C1026" s="14" t="s">
        <v>269</v>
      </c>
      <c r="D1026" s="15">
        <v>5</v>
      </c>
      <c r="E1026" s="16">
        <v>4</v>
      </c>
      <c r="F1026" s="68" t="s">
        <v>807</v>
      </c>
      <c r="G1026" s="16">
        <v>1967</v>
      </c>
      <c r="H1026" s="16" t="s">
        <v>37</v>
      </c>
      <c r="I1026" s="16" t="s">
        <v>38</v>
      </c>
      <c r="J1026" s="16">
        <v>2</v>
      </c>
      <c r="K1026" s="21">
        <v>1530.5</v>
      </c>
      <c r="L1026" s="21">
        <v>596.9</v>
      </c>
      <c r="M1026" s="69" t="s">
        <v>46</v>
      </c>
      <c r="N1026" s="32">
        <f>K1026*Q1026</f>
        <v>244880</v>
      </c>
      <c r="O1026" s="32">
        <f>K1026*R1026</f>
        <v>24197.205000000002</v>
      </c>
      <c r="P1026" s="32">
        <f t="shared" si="90"/>
        <v>269077.20500000002</v>
      </c>
      <c r="Q1026" s="32">
        <v>160</v>
      </c>
      <c r="R1026" s="14">
        <v>15.81</v>
      </c>
      <c r="S1026" s="14"/>
      <c r="T1026" s="109"/>
      <c r="U1026" s="14" t="s">
        <v>270</v>
      </c>
      <c r="V1026" s="14" t="s">
        <v>691</v>
      </c>
      <c r="W1026" s="222"/>
    </row>
    <row r="1027" spans="3:23" ht="37.5">
      <c r="C1027" s="14"/>
      <c r="D1027" s="15">
        <v>6</v>
      </c>
      <c r="E1027" s="16"/>
      <c r="F1027" s="68"/>
      <c r="G1027" s="16"/>
      <c r="H1027" s="16"/>
      <c r="I1027" s="16"/>
      <c r="J1027" s="16"/>
      <c r="K1027" s="21"/>
      <c r="L1027" s="21"/>
      <c r="M1027" s="69" t="s">
        <v>49</v>
      </c>
      <c r="N1027" s="32">
        <f>K1026*Q1027</f>
        <v>710396.88</v>
      </c>
      <c r="O1027" s="32">
        <f>K1026*R1027</f>
        <v>28559.13</v>
      </c>
      <c r="P1027" s="32">
        <f t="shared" si="90"/>
        <v>738956.01</v>
      </c>
      <c r="Q1027" s="32">
        <v>464.16</v>
      </c>
      <c r="R1027" s="14">
        <v>18.66</v>
      </c>
      <c r="S1027" s="14"/>
      <c r="T1027" s="109"/>
      <c r="U1027" s="14" t="s">
        <v>270</v>
      </c>
      <c r="V1027" s="14" t="s">
        <v>691</v>
      </c>
      <c r="W1027" s="222"/>
    </row>
    <row r="1028" spans="3:23" ht="37.5">
      <c r="C1028" s="14" t="s">
        <v>323</v>
      </c>
      <c r="D1028" s="15">
        <v>7</v>
      </c>
      <c r="E1028" s="16">
        <v>5</v>
      </c>
      <c r="F1028" s="68" t="s">
        <v>808</v>
      </c>
      <c r="G1028" s="16">
        <v>1987</v>
      </c>
      <c r="H1028" s="16" t="s">
        <v>37</v>
      </c>
      <c r="I1028" s="16" t="s">
        <v>67</v>
      </c>
      <c r="J1028" s="16">
        <v>2</v>
      </c>
      <c r="K1028" s="21">
        <v>1015.9</v>
      </c>
      <c r="L1028" s="21">
        <v>576.6</v>
      </c>
      <c r="M1028" s="69" t="s">
        <v>46</v>
      </c>
      <c r="N1028" s="32">
        <f>K1028*Q1028</f>
        <v>132067</v>
      </c>
      <c r="O1028" s="32">
        <f>K1028*R1028</f>
        <v>16112.173999999999</v>
      </c>
      <c r="P1028" s="32">
        <f t="shared" si="90"/>
        <v>148179.174</v>
      </c>
      <c r="Q1028" s="32">
        <v>130</v>
      </c>
      <c r="R1028" s="14">
        <v>15.86</v>
      </c>
      <c r="S1028" s="14"/>
      <c r="T1028" s="109"/>
      <c r="U1028" s="14" t="s">
        <v>270</v>
      </c>
      <c r="V1028" s="14" t="s">
        <v>691</v>
      </c>
      <c r="W1028" s="222"/>
    </row>
    <row r="1029" spans="3:23" ht="37.5">
      <c r="C1029" s="14" t="s">
        <v>323</v>
      </c>
      <c r="D1029" s="15">
        <v>8</v>
      </c>
      <c r="E1029" s="16">
        <v>6</v>
      </c>
      <c r="F1029" s="68" t="s">
        <v>809</v>
      </c>
      <c r="G1029" s="16">
        <v>1985</v>
      </c>
      <c r="H1029" s="16" t="s">
        <v>37</v>
      </c>
      <c r="I1029" s="16" t="s">
        <v>67</v>
      </c>
      <c r="J1029" s="16">
        <v>1</v>
      </c>
      <c r="K1029" s="21">
        <v>579.9</v>
      </c>
      <c r="L1029" s="21">
        <v>386.6</v>
      </c>
      <c r="M1029" s="69" t="s">
        <v>46</v>
      </c>
      <c r="N1029" s="32">
        <f>K1029*Q1029</f>
        <v>75387</v>
      </c>
      <c r="O1029" s="32">
        <f>K1029*R1029</f>
        <v>9197.2139999999999</v>
      </c>
      <c r="P1029" s="32">
        <f t="shared" si="90"/>
        <v>84584.214000000007</v>
      </c>
      <c r="Q1029" s="32">
        <v>130</v>
      </c>
      <c r="R1029" s="14">
        <v>15.86</v>
      </c>
      <c r="S1029" s="14"/>
      <c r="T1029" s="109"/>
      <c r="U1029" s="14" t="s">
        <v>270</v>
      </c>
      <c r="V1029" s="14" t="s">
        <v>691</v>
      </c>
      <c r="W1029" s="222" t="s">
        <v>695</v>
      </c>
    </row>
    <row r="1030" spans="3:23" ht="37.5">
      <c r="C1030" s="14" t="s">
        <v>285</v>
      </c>
      <c r="D1030" s="15">
        <v>9</v>
      </c>
      <c r="E1030" s="16">
        <v>7</v>
      </c>
      <c r="F1030" s="68" t="s">
        <v>810</v>
      </c>
      <c r="G1030" s="16">
        <v>1974</v>
      </c>
      <c r="H1030" s="16" t="s">
        <v>37</v>
      </c>
      <c r="I1030" s="16" t="s">
        <v>38</v>
      </c>
      <c r="J1030" s="16">
        <v>2</v>
      </c>
      <c r="K1030" s="21">
        <v>1571.6</v>
      </c>
      <c r="L1030" s="21">
        <v>865.7</v>
      </c>
      <c r="M1030" s="69" t="s">
        <v>46</v>
      </c>
      <c r="N1030" s="32">
        <f>K1030*Q1030</f>
        <v>268743.59999999998</v>
      </c>
      <c r="O1030" s="32">
        <f>K1030*R1030</f>
        <v>24846.995999999999</v>
      </c>
      <c r="P1030" s="32">
        <f t="shared" si="90"/>
        <v>293590.59599999996</v>
      </c>
      <c r="Q1030" s="32">
        <v>171</v>
      </c>
      <c r="R1030" s="14">
        <v>15.81</v>
      </c>
      <c r="S1030" s="14"/>
      <c r="T1030" s="109"/>
      <c r="U1030" s="14" t="s">
        <v>270</v>
      </c>
      <c r="V1030" s="14" t="s">
        <v>691</v>
      </c>
      <c r="W1030" s="222"/>
    </row>
    <row r="1031" spans="3:23">
      <c r="C1031" s="14"/>
      <c r="D1031" s="15">
        <v>10</v>
      </c>
      <c r="E1031" s="16"/>
      <c r="F1031" s="68"/>
      <c r="G1031" s="16"/>
      <c r="H1031" s="16"/>
      <c r="I1031" s="16"/>
      <c r="J1031" s="16"/>
      <c r="K1031" s="21"/>
      <c r="L1031" s="21"/>
      <c r="M1031" s="69" t="s">
        <v>234</v>
      </c>
      <c r="N1031" s="32">
        <f>K1030*Q1031</f>
        <v>2357400</v>
      </c>
      <c r="O1031" s="32">
        <f>K1030*R1031</f>
        <v>64058.41599999999</v>
      </c>
      <c r="P1031" s="32">
        <f t="shared" si="90"/>
        <v>2421458.4160000002</v>
      </c>
      <c r="Q1031" s="32">
        <v>1500</v>
      </c>
      <c r="R1031" s="14">
        <v>40.76</v>
      </c>
      <c r="S1031" s="14"/>
      <c r="T1031" s="109"/>
      <c r="U1031" s="14" t="s">
        <v>270</v>
      </c>
      <c r="V1031" s="14" t="s">
        <v>691</v>
      </c>
      <c r="W1031" s="222"/>
    </row>
    <row r="1032" spans="3:23" ht="37.5">
      <c r="C1032" s="14" t="s">
        <v>285</v>
      </c>
      <c r="D1032" s="15">
        <v>11</v>
      </c>
      <c r="E1032" s="16">
        <v>8</v>
      </c>
      <c r="F1032" s="68" t="s">
        <v>811</v>
      </c>
      <c r="G1032" s="16">
        <v>1973</v>
      </c>
      <c r="H1032" s="16" t="s">
        <v>37</v>
      </c>
      <c r="I1032" s="16" t="s">
        <v>38</v>
      </c>
      <c r="J1032" s="16">
        <v>2</v>
      </c>
      <c r="K1032" s="21">
        <v>1568.1</v>
      </c>
      <c r="L1032" s="21">
        <v>862</v>
      </c>
      <c r="M1032" s="69" t="s">
        <v>46</v>
      </c>
      <c r="N1032" s="32">
        <f>K1032*Q1032</f>
        <v>268145.09999999998</v>
      </c>
      <c r="O1032" s="32">
        <f>K1032*R1032</f>
        <v>24791.661</v>
      </c>
      <c r="P1032" s="32">
        <f t="shared" si="90"/>
        <v>292936.761</v>
      </c>
      <c r="Q1032" s="32">
        <v>171</v>
      </c>
      <c r="R1032" s="14">
        <v>15.81</v>
      </c>
      <c r="S1032" s="14"/>
      <c r="T1032" s="109"/>
      <c r="U1032" s="14" t="s">
        <v>270</v>
      </c>
      <c r="V1032" s="14" t="s">
        <v>691</v>
      </c>
      <c r="W1032" s="222"/>
    </row>
    <row r="1033" spans="3:23">
      <c r="C1033" s="14"/>
      <c r="D1033" s="15">
        <v>12</v>
      </c>
      <c r="E1033" s="16"/>
      <c r="F1033" s="68"/>
      <c r="G1033" s="16"/>
      <c r="H1033" s="16"/>
      <c r="I1033" s="16"/>
      <c r="J1033" s="16"/>
      <c r="K1033" s="21"/>
      <c r="L1033" s="21"/>
      <c r="M1033" s="69" t="s">
        <v>234</v>
      </c>
      <c r="N1033" s="32">
        <f>K1032*Q1033</f>
        <v>2352150</v>
      </c>
      <c r="O1033" s="32">
        <f>K1032*R1033</f>
        <v>63915.755999999994</v>
      </c>
      <c r="P1033" s="32">
        <f t="shared" si="90"/>
        <v>2416065.7560000001</v>
      </c>
      <c r="Q1033" s="32">
        <v>1500</v>
      </c>
      <c r="R1033" s="14">
        <v>40.76</v>
      </c>
      <c r="S1033" s="14"/>
      <c r="T1033" s="109"/>
      <c r="U1033" s="14" t="s">
        <v>270</v>
      </c>
      <c r="V1033" s="14" t="s">
        <v>691</v>
      </c>
      <c r="W1033" s="222"/>
    </row>
    <row r="1034" spans="3:23" s="67" customFormat="1" ht="37.5">
      <c r="C1034" s="14" t="s">
        <v>280</v>
      </c>
      <c r="D1034" s="15">
        <v>13</v>
      </c>
      <c r="E1034" s="16">
        <v>9</v>
      </c>
      <c r="F1034" s="68" t="s">
        <v>812</v>
      </c>
      <c r="G1034" s="16">
        <v>1989</v>
      </c>
      <c r="H1034" s="16" t="s">
        <v>37</v>
      </c>
      <c r="I1034" s="16" t="s">
        <v>38</v>
      </c>
      <c r="J1034" s="16">
        <v>5</v>
      </c>
      <c r="K1034" s="21">
        <v>3631.5</v>
      </c>
      <c r="L1034" s="21">
        <v>2241.3000000000002</v>
      </c>
      <c r="M1034" s="69" t="s">
        <v>46</v>
      </c>
      <c r="N1034" s="32">
        <f>K1034*Q1034</f>
        <v>587286.18000000005</v>
      </c>
      <c r="O1034" s="32">
        <f>K1034*R1034</f>
        <v>56542.455000000002</v>
      </c>
      <c r="P1034" s="32">
        <f t="shared" si="90"/>
        <v>643828.63500000001</v>
      </c>
      <c r="Q1034" s="32">
        <v>161.72</v>
      </c>
      <c r="R1034" s="14">
        <v>15.57</v>
      </c>
      <c r="S1034" s="14"/>
      <c r="T1034" s="109"/>
      <c r="U1034" s="14" t="s">
        <v>270</v>
      </c>
      <c r="V1034" s="14" t="s">
        <v>691</v>
      </c>
      <c r="W1034" s="307" t="s">
        <v>695</v>
      </c>
    </row>
    <row r="1035" spans="3:23" s="67" customFormat="1">
      <c r="C1035" s="24"/>
      <c r="D1035" s="15"/>
      <c r="E1035" s="16"/>
      <c r="F1035" s="65" t="s">
        <v>113</v>
      </c>
      <c r="G1035" s="33"/>
      <c r="H1035" s="33"/>
      <c r="I1035" s="33"/>
      <c r="J1035" s="33"/>
      <c r="K1035" s="31">
        <f>SUM(K1036:K1040)</f>
        <v>7827.0999999999995</v>
      </c>
      <c r="L1035" s="27"/>
      <c r="M1035" s="28"/>
      <c r="N1035" s="31">
        <f>SUM(N1036:N1040)</f>
        <v>6400906</v>
      </c>
      <c r="O1035" s="31">
        <f>SUM(O1036:O1040)</f>
        <v>242811.859</v>
      </c>
      <c r="P1035" s="31">
        <f>SUM(P1036:P1040)</f>
        <v>6643717.8590000011</v>
      </c>
      <c r="Q1035" s="31"/>
      <c r="R1035" s="24"/>
      <c r="S1035" s="24"/>
      <c r="T1035" s="49"/>
      <c r="U1035" s="14"/>
      <c r="V1035" s="14"/>
      <c r="W1035" s="308"/>
    </row>
    <row r="1036" spans="3:23" ht="37.5">
      <c r="C1036" s="14" t="s">
        <v>269</v>
      </c>
      <c r="D1036" s="15">
        <v>1</v>
      </c>
      <c r="E1036" s="16">
        <v>1</v>
      </c>
      <c r="F1036" s="68" t="s">
        <v>813</v>
      </c>
      <c r="G1036" s="16">
        <v>1983</v>
      </c>
      <c r="H1036" s="16" t="s">
        <v>37</v>
      </c>
      <c r="I1036" s="16" t="s">
        <v>38</v>
      </c>
      <c r="J1036" s="16">
        <v>2</v>
      </c>
      <c r="K1036" s="21">
        <v>2145.1</v>
      </c>
      <c r="L1036" s="21">
        <v>834.9</v>
      </c>
      <c r="M1036" s="69" t="s">
        <v>46</v>
      </c>
      <c r="N1036" s="32">
        <f>K1036*Q1036</f>
        <v>343216</v>
      </c>
      <c r="O1036" s="32">
        <f>K1036*R1036</f>
        <v>33914.031000000003</v>
      </c>
      <c r="P1036" s="32">
        <f>N1036+O1036</f>
        <v>377130.03100000002</v>
      </c>
      <c r="Q1036" s="32">
        <v>160</v>
      </c>
      <c r="R1036" s="32">
        <v>15.81</v>
      </c>
      <c r="S1036" s="14"/>
      <c r="T1036" s="109"/>
      <c r="U1036" s="14" t="s">
        <v>270</v>
      </c>
      <c r="V1036" s="14" t="s">
        <v>691</v>
      </c>
      <c r="W1036" s="222"/>
    </row>
    <row r="1037" spans="3:23" ht="37.5">
      <c r="C1037" s="14" t="s">
        <v>269</v>
      </c>
      <c r="D1037" s="15">
        <v>2</v>
      </c>
      <c r="E1037" s="16">
        <v>2</v>
      </c>
      <c r="F1037" s="68" t="s">
        <v>814</v>
      </c>
      <c r="G1037" s="16">
        <v>1984</v>
      </c>
      <c r="H1037" s="16" t="s">
        <v>37</v>
      </c>
      <c r="I1037" s="16" t="s">
        <v>38</v>
      </c>
      <c r="J1037" s="16">
        <v>2</v>
      </c>
      <c r="K1037" s="21">
        <v>2055.6999999999998</v>
      </c>
      <c r="L1037" s="21">
        <v>834.5</v>
      </c>
      <c r="M1037" s="69" t="s">
        <v>46</v>
      </c>
      <c r="N1037" s="32">
        <f>K1037*Q1037</f>
        <v>328912</v>
      </c>
      <c r="O1037" s="32">
        <f>K1037*R1037</f>
        <v>32500.616999999998</v>
      </c>
      <c r="P1037" s="32">
        <f>N1037+O1037</f>
        <v>361412.61699999997</v>
      </c>
      <c r="Q1037" s="32">
        <v>160</v>
      </c>
      <c r="R1037" s="32">
        <v>15.81</v>
      </c>
      <c r="S1037" s="14"/>
      <c r="T1037" s="109"/>
      <c r="U1037" s="14" t="s">
        <v>270</v>
      </c>
      <c r="V1037" s="14" t="s">
        <v>691</v>
      </c>
      <c r="W1037" s="222"/>
    </row>
    <row r="1038" spans="3:23" ht="37.5">
      <c r="C1038" s="14" t="s">
        <v>269</v>
      </c>
      <c r="D1038" s="15">
        <v>3</v>
      </c>
      <c r="E1038" s="16">
        <v>3</v>
      </c>
      <c r="F1038" s="68" t="s">
        <v>815</v>
      </c>
      <c r="G1038" s="16">
        <v>1974</v>
      </c>
      <c r="H1038" s="16" t="s">
        <v>37</v>
      </c>
      <c r="I1038" s="16" t="s">
        <v>38</v>
      </c>
      <c r="J1038" s="16">
        <v>2</v>
      </c>
      <c r="K1038" s="21">
        <v>1808.3</v>
      </c>
      <c r="L1038" s="21">
        <v>712.6</v>
      </c>
      <c r="M1038" s="69" t="s">
        <v>46</v>
      </c>
      <c r="N1038" s="32">
        <f>K1038*Q1038</f>
        <v>289328</v>
      </c>
      <c r="O1038" s="32">
        <f>K1038*R1038</f>
        <v>28589.223000000002</v>
      </c>
      <c r="P1038" s="32">
        <f>N1038+O1038</f>
        <v>317917.223</v>
      </c>
      <c r="Q1038" s="32">
        <v>160</v>
      </c>
      <c r="R1038" s="32">
        <v>15.81</v>
      </c>
      <c r="S1038" s="14"/>
      <c r="T1038" s="109"/>
      <c r="U1038" s="14" t="s">
        <v>270</v>
      </c>
      <c r="V1038" s="14" t="s">
        <v>691</v>
      </c>
      <c r="W1038" s="222"/>
    </row>
    <row r="1039" spans="3:23">
      <c r="C1039" s="14"/>
      <c r="D1039" s="15">
        <v>4</v>
      </c>
      <c r="E1039" s="16"/>
      <c r="F1039" s="68"/>
      <c r="G1039" s="16"/>
      <c r="H1039" s="16"/>
      <c r="I1039" s="16"/>
      <c r="J1039" s="16"/>
      <c r="K1039" s="21"/>
      <c r="L1039" s="21"/>
      <c r="M1039" s="69" t="s">
        <v>234</v>
      </c>
      <c r="N1039" s="32">
        <f>K1038*Q1039</f>
        <v>2712450</v>
      </c>
      <c r="O1039" s="32">
        <f>K1038*R1039</f>
        <v>73706.30799999999</v>
      </c>
      <c r="P1039" s="32">
        <f>N1039+O1039</f>
        <v>2786156.3080000002</v>
      </c>
      <c r="Q1039" s="32">
        <v>1500</v>
      </c>
      <c r="R1039" s="32">
        <v>40.76</v>
      </c>
      <c r="S1039" s="14"/>
      <c r="T1039" s="109"/>
      <c r="U1039" s="14" t="s">
        <v>270</v>
      </c>
      <c r="V1039" s="14" t="s">
        <v>691</v>
      </c>
      <c r="W1039" s="222"/>
    </row>
    <row r="1040" spans="3:23" s="67" customFormat="1" ht="37.5">
      <c r="C1040" s="14" t="s">
        <v>269</v>
      </c>
      <c r="D1040" s="15">
        <v>5</v>
      </c>
      <c r="E1040" s="16">
        <v>4</v>
      </c>
      <c r="F1040" s="68" t="s">
        <v>816</v>
      </c>
      <c r="G1040" s="16">
        <v>1972</v>
      </c>
      <c r="H1040" s="16" t="s">
        <v>37</v>
      </c>
      <c r="I1040" s="16" t="s">
        <v>38</v>
      </c>
      <c r="J1040" s="16">
        <v>2</v>
      </c>
      <c r="K1040" s="21">
        <v>1818</v>
      </c>
      <c r="L1040" s="21">
        <v>727</v>
      </c>
      <c r="M1040" s="69" t="s">
        <v>234</v>
      </c>
      <c r="N1040" s="32">
        <f>K1040*Q1040</f>
        <v>2727000</v>
      </c>
      <c r="O1040" s="32">
        <f>K1040*R1040</f>
        <v>74101.679999999993</v>
      </c>
      <c r="P1040" s="32">
        <f>N1040+O1040</f>
        <v>2801101.68</v>
      </c>
      <c r="Q1040" s="32">
        <v>1500</v>
      </c>
      <c r="R1040" s="32">
        <v>40.76</v>
      </c>
      <c r="S1040" s="14"/>
      <c r="T1040" s="109"/>
      <c r="U1040" s="14" t="s">
        <v>270</v>
      </c>
      <c r="V1040" s="14" t="s">
        <v>691</v>
      </c>
      <c r="W1040" s="307"/>
    </row>
    <row r="1041" spans="3:23" s="67" customFormat="1">
      <c r="C1041" s="24"/>
      <c r="D1041" s="15"/>
      <c r="E1041" s="16"/>
      <c r="F1041" s="65" t="s">
        <v>115</v>
      </c>
      <c r="G1041" s="33"/>
      <c r="H1041" s="16"/>
      <c r="I1041" s="33"/>
      <c r="J1041" s="33"/>
      <c r="K1041" s="31">
        <f>SUM(K1042:K1081)</f>
        <v>22573.67</v>
      </c>
      <c r="L1041" s="27"/>
      <c r="M1041" s="28"/>
      <c r="N1041" s="31">
        <f>SUM(N1042:N1081)</f>
        <v>18518619.015299994</v>
      </c>
      <c r="O1041" s="31">
        <f>SUM(O1042:O1081)</f>
        <v>840222.4915</v>
      </c>
      <c r="P1041" s="31">
        <f>SUM(P1042:P1081)</f>
        <v>19358841.506800003</v>
      </c>
      <c r="Q1041" s="31"/>
      <c r="R1041" s="31"/>
      <c r="S1041" s="24"/>
      <c r="T1041" s="49"/>
      <c r="U1041" s="14"/>
      <c r="V1041" s="14"/>
      <c r="W1041" s="308"/>
    </row>
    <row r="1042" spans="3:23" ht="56.25">
      <c r="C1042" s="14" t="s">
        <v>285</v>
      </c>
      <c r="D1042" s="15">
        <v>1</v>
      </c>
      <c r="E1042" s="16">
        <v>1</v>
      </c>
      <c r="F1042" s="68" t="s">
        <v>817</v>
      </c>
      <c r="G1042" s="16">
        <v>1961</v>
      </c>
      <c r="H1042" s="16" t="s">
        <v>37</v>
      </c>
      <c r="I1042" s="16" t="s">
        <v>60</v>
      </c>
      <c r="J1042" s="16">
        <v>2</v>
      </c>
      <c r="K1042" s="21">
        <v>774.02</v>
      </c>
      <c r="L1042" s="21">
        <v>427.65</v>
      </c>
      <c r="M1042" s="69" t="s">
        <v>46</v>
      </c>
      <c r="N1042" s="32">
        <f>K1042*Q1042</f>
        <v>132357.41999999998</v>
      </c>
      <c r="O1042" s="32">
        <f>K1042*R1042</f>
        <v>12244.9964</v>
      </c>
      <c r="P1042" s="32">
        <f t="shared" ref="P1042:P1081" si="91">N1042+O1042</f>
        <v>144602.41639999999</v>
      </c>
      <c r="Q1042" s="32">
        <v>171</v>
      </c>
      <c r="R1042" s="32">
        <v>15.82</v>
      </c>
      <c r="S1042" s="14"/>
      <c r="T1042" s="109"/>
      <c r="U1042" s="14" t="s">
        <v>270</v>
      </c>
      <c r="V1042" s="14" t="s">
        <v>691</v>
      </c>
      <c r="W1042" s="222"/>
    </row>
    <row r="1043" spans="3:23" ht="37.5">
      <c r="C1043" s="14"/>
      <c r="D1043" s="15">
        <v>2</v>
      </c>
      <c r="E1043" s="16"/>
      <c r="F1043" s="68"/>
      <c r="G1043" s="16"/>
      <c r="H1043" s="16"/>
      <c r="I1043" s="16"/>
      <c r="J1043" s="16"/>
      <c r="K1043" s="21"/>
      <c r="L1043" s="21"/>
      <c r="M1043" s="69" t="s">
        <v>49</v>
      </c>
      <c r="N1043" s="32">
        <f>K1042*Q1043</f>
        <v>344663.36580000003</v>
      </c>
      <c r="O1043" s="32">
        <f>K1042*R1043</f>
        <v>14125.865</v>
      </c>
      <c r="P1043" s="32">
        <f t="shared" si="91"/>
        <v>358789.23080000002</v>
      </c>
      <c r="Q1043" s="32">
        <v>445.29</v>
      </c>
      <c r="R1043" s="32">
        <v>18.25</v>
      </c>
      <c r="S1043" s="14"/>
      <c r="T1043" s="109"/>
      <c r="U1043" s="14" t="s">
        <v>270</v>
      </c>
      <c r="V1043" s="14" t="s">
        <v>691</v>
      </c>
      <c r="W1043" s="222"/>
    </row>
    <row r="1044" spans="3:23" ht="56.25">
      <c r="C1044" s="14"/>
      <c r="D1044" s="15">
        <v>3</v>
      </c>
      <c r="E1044" s="16"/>
      <c r="F1044" s="68"/>
      <c r="G1044" s="16"/>
      <c r="H1044" s="16"/>
      <c r="I1044" s="16"/>
      <c r="J1044" s="16"/>
      <c r="K1044" s="21"/>
      <c r="L1044" s="21"/>
      <c r="M1044" s="69" t="s">
        <v>39</v>
      </c>
      <c r="N1044" s="32">
        <f>K1042*Q1044</f>
        <v>43422.521999999997</v>
      </c>
      <c r="O1044" s="32">
        <f>K1042*R1044</f>
        <v>11060.745799999999</v>
      </c>
      <c r="P1044" s="32">
        <f t="shared" si="91"/>
        <v>54483.267799999994</v>
      </c>
      <c r="Q1044" s="32">
        <v>56.1</v>
      </c>
      <c r="R1044" s="32">
        <v>14.29</v>
      </c>
      <c r="S1044" s="14"/>
      <c r="T1044" s="109"/>
      <c r="U1044" s="14" t="s">
        <v>270</v>
      </c>
      <c r="V1044" s="14" t="s">
        <v>691</v>
      </c>
      <c r="W1044" s="222"/>
    </row>
    <row r="1045" spans="3:23" ht="37.5">
      <c r="C1045" s="14"/>
      <c r="D1045" s="15">
        <v>4</v>
      </c>
      <c r="E1045" s="16"/>
      <c r="F1045" s="68"/>
      <c r="G1045" s="16"/>
      <c r="H1045" s="16"/>
      <c r="I1045" s="16"/>
      <c r="J1045" s="16"/>
      <c r="K1045" s="21"/>
      <c r="L1045" s="21"/>
      <c r="M1045" s="69" t="s">
        <v>57</v>
      </c>
      <c r="N1045" s="32">
        <f>K1042*Q1045</f>
        <v>27013.297999999999</v>
      </c>
      <c r="O1045" s="32">
        <f>K1042*R1045</f>
        <v>10704.696599999999</v>
      </c>
      <c r="P1045" s="32">
        <f t="shared" si="91"/>
        <v>37717.994599999998</v>
      </c>
      <c r="Q1045" s="32">
        <v>34.9</v>
      </c>
      <c r="R1045" s="32">
        <v>13.83</v>
      </c>
      <c r="S1045" s="14"/>
      <c r="T1045" s="109"/>
      <c r="U1045" s="14" t="s">
        <v>270</v>
      </c>
      <c r="V1045" s="14" t="s">
        <v>691</v>
      </c>
      <c r="W1045" s="222"/>
    </row>
    <row r="1046" spans="3:23">
      <c r="C1046" s="14"/>
      <c r="D1046" s="15">
        <v>5</v>
      </c>
      <c r="E1046" s="16"/>
      <c r="F1046" s="68"/>
      <c r="G1046" s="16"/>
      <c r="H1046" s="16"/>
      <c r="I1046" s="16"/>
      <c r="J1046" s="16"/>
      <c r="K1046" s="21"/>
      <c r="L1046" s="21"/>
      <c r="M1046" s="69" t="s">
        <v>234</v>
      </c>
      <c r="N1046" s="32">
        <f>K1042*Q1046</f>
        <v>1161030</v>
      </c>
      <c r="O1046" s="32">
        <f>K1042*R1046</f>
        <v>30945.319599999995</v>
      </c>
      <c r="P1046" s="32">
        <f t="shared" si="91"/>
        <v>1191975.3196</v>
      </c>
      <c r="Q1046" s="32">
        <v>1500</v>
      </c>
      <c r="R1046" s="32">
        <v>39.979999999999997</v>
      </c>
      <c r="S1046" s="14"/>
      <c r="T1046" s="109"/>
      <c r="U1046" s="14" t="s">
        <v>270</v>
      </c>
      <c r="V1046" s="14" t="s">
        <v>691</v>
      </c>
      <c r="W1046" s="222"/>
    </row>
    <row r="1047" spans="3:23" ht="37.5">
      <c r="C1047" s="14" t="s">
        <v>280</v>
      </c>
      <c r="D1047" s="15">
        <v>6</v>
      </c>
      <c r="E1047" s="16">
        <v>2</v>
      </c>
      <c r="F1047" s="68" t="s">
        <v>818</v>
      </c>
      <c r="G1047" s="16">
        <v>1968</v>
      </c>
      <c r="H1047" s="16" t="s">
        <v>37</v>
      </c>
      <c r="I1047" s="16" t="s">
        <v>38</v>
      </c>
      <c r="J1047" s="16">
        <v>3</v>
      </c>
      <c r="K1047" s="21">
        <v>1680.75</v>
      </c>
      <c r="L1047" s="21">
        <v>967.19</v>
      </c>
      <c r="M1047" s="69" t="s">
        <v>46</v>
      </c>
      <c r="N1047" s="32">
        <f>K1047*Q1047</f>
        <v>271810.89</v>
      </c>
      <c r="O1047" s="32">
        <f>K1047*R1047</f>
        <v>26169.2775</v>
      </c>
      <c r="P1047" s="32">
        <f t="shared" si="91"/>
        <v>297980.16750000004</v>
      </c>
      <c r="Q1047" s="32">
        <v>161.72</v>
      </c>
      <c r="R1047" s="32">
        <v>15.57</v>
      </c>
      <c r="S1047" s="14"/>
      <c r="T1047" s="109"/>
      <c r="U1047" s="14" t="s">
        <v>270</v>
      </c>
      <c r="V1047" s="14" t="s">
        <v>691</v>
      </c>
      <c r="W1047" s="222"/>
    </row>
    <row r="1048" spans="3:23" ht="37.5">
      <c r="C1048" s="14"/>
      <c r="D1048" s="15">
        <v>7</v>
      </c>
      <c r="E1048" s="16"/>
      <c r="F1048" s="68"/>
      <c r="G1048" s="16"/>
      <c r="H1048" s="16"/>
      <c r="I1048" s="16"/>
      <c r="J1048" s="16"/>
      <c r="K1048" s="21"/>
      <c r="L1048" s="21"/>
      <c r="M1048" s="69" t="s">
        <v>49</v>
      </c>
      <c r="N1048" s="32">
        <f>K1047*Q1048</f>
        <v>716133.96</v>
      </c>
      <c r="O1048" s="32">
        <f>K1047*R1048</f>
        <v>26085.239999999998</v>
      </c>
      <c r="P1048" s="32">
        <f t="shared" si="91"/>
        <v>742219.2</v>
      </c>
      <c r="Q1048" s="32">
        <v>426.08</v>
      </c>
      <c r="R1048" s="32">
        <v>15.52</v>
      </c>
      <c r="S1048" s="14"/>
      <c r="T1048" s="109"/>
      <c r="U1048" s="14" t="s">
        <v>270</v>
      </c>
      <c r="V1048" s="14" t="s">
        <v>691</v>
      </c>
      <c r="W1048" s="222"/>
    </row>
    <row r="1049" spans="3:23">
      <c r="C1049" s="14"/>
      <c r="D1049" s="15">
        <v>8</v>
      </c>
      <c r="E1049" s="16"/>
      <c r="F1049" s="68"/>
      <c r="G1049" s="16"/>
      <c r="H1049" s="16"/>
      <c r="I1049" s="16"/>
      <c r="J1049" s="16"/>
      <c r="K1049" s="21"/>
      <c r="L1049" s="21"/>
      <c r="M1049" s="69" t="s">
        <v>234</v>
      </c>
      <c r="N1049" s="32">
        <f>K1047*Q1049</f>
        <v>1818907.6500000001</v>
      </c>
      <c r="O1049" s="32">
        <f>K1047*R1049</f>
        <v>38926.17</v>
      </c>
      <c r="P1049" s="32">
        <f t="shared" si="91"/>
        <v>1857833.82</v>
      </c>
      <c r="Q1049" s="32">
        <v>1082.2</v>
      </c>
      <c r="R1049" s="32">
        <v>23.16</v>
      </c>
      <c r="S1049" s="14"/>
      <c r="T1049" s="109"/>
      <c r="U1049" s="14" t="s">
        <v>270</v>
      </c>
      <c r="V1049" s="14" t="s">
        <v>691</v>
      </c>
      <c r="W1049" s="222"/>
    </row>
    <row r="1050" spans="3:23" ht="56.25">
      <c r="C1050" s="14" t="s">
        <v>285</v>
      </c>
      <c r="D1050" s="15">
        <v>9</v>
      </c>
      <c r="E1050" s="16">
        <v>3</v>
      </c>
      <c r="F1050" s="68" t="s">
        <v>819</v>
      </c>
      <c r="G1050" s="16">
        <v>1962</v>
      </c>
      <c r="H1050" s="16" t="s">
        <v>37</v>
      </c>
      <c r="I1050" s="16" t="s">
        <v>60</v>
      </c>
      <c r="J1050" s="16">
        <v>2</v>
      </c>
      <c r="K1050" s="21">
        <v>514.21</v>
      </c>
      <c r="L1050" s="21">
        <v>275.69</v>
      </c>
      <c r="M1050" s="69" t="s">
        <v>46</v>
      </c>
      <c r="N1050" s="32">
        <f>K1050*Q1050</f>
        <v>87929.91</v>
      </c>
      <c r="O1050" s="32">
        <f>K1050*R1050</f>
        <v>8134.802200000001</v>
      </c>
      <c r="P1050" s="32">
        <f t="shared" si="91"/>
        <v>96064.712200000009</v>
      </c>
      <c r="Q1050" s="32">
        <v>171</v>
      </c>
      <c r="R1050" s="32">
        <v>15.82</v>
      </c>
      <c r="S1050" s="14"/>
      <c r="T1050" s="109"/>
      <c r="U1050" s="14" t="s">
        <v>270</v>
      </c>
      <c r="V1050" s="14" t="s">
        <v>691</v>
      </c>
      <c r="W1050" s="222"/>
    </row>
    <row r="1051" spans="3:23" ht="37.5">
      <c r="C1051" s="14"/>
      <c r="D1051" s="15">
        <v>10</v>
      </c>
      <c r="E1051" s="16"/>
      <c r="F1051" s="68"/>
      <c r="G1051" s="16"/>
      <c r="H1051" s="16"/>
      <c r="I1051" s="16"/>
      <c r="J1051" s="16"/>
      <c r="K1051" s="21"/>
      <c r="L1051" s="21"/>
      <c r="M1051" s="69" t="s">
        <v>49</v>
      </c>
      <c r="N1051" s="32">
        <f>K1050*Q1051</f>
        <v>228972.57090000002</v>
      </c>
      <c r="O1051" s="32">
        <f>K1050*R1051</f>
        <v>9384.3325000000004</v>
      </c>
      <c r="P1051" s="32">
        <f t="shared" si="91"/>
        <v>238356.90340000001</v>
      </c>
      <c r="Q1051" s="32">
        <v>445.29</v>
      </c>
      <c r="R1051" s="32">
        <v>18.25</v>
      </c>
      <c r="S1051" s="14"/>
      <c r="T1051" s="109"/>
      <c r="U1051" s="14" t="s">
        <v>270</v>
      </c>
      <c r="V1051" s="14" t="s">
        <v>691</v>
      </c>
      <c r="W1051" s="222"/>
    </row>
    <row r="1052" spans="3:23" ht="56.25">
      <c r="C1052" s="14"/>
      <c r="D1052" s="15">
        <v>11</v>
      </c>
      <c r="E1052" s="16"/>
      <c r="F1052" s="68"/>
      <c r="G1052" s="16"/>
      <c r="H1052" s="16"/>
      <c r="I1052" s="16"/>
      <c r="J1052" s="16"/>
      <c r="K1052" s="21"/>
      <c r="L1052" s="21"/>
      <c r="M1052" s="69" t="s">
        <v>39</v>
      </c>
      <c r="N1052" s="32">
        <f>K1050*Q1052</f>
        <v>28847.181000000004</v>
      </c>
      <c r="O1052" s="32">
        <f>K1050*R1052</f>
        <v>7348.0609000000004</v>
      </c>
      <c r="P1052" s="32">
        <f t="shared" si="91"/>
        <v>36195.241900000008</v>
      </c>
      <c r="Q1052" s="32">
        <v>56.1</v>
      </c>
      <c r="R1052" s="32">
        <v>14.29</v>
      </c>
      <c r="S1052" s="14"/>
      <c r="T1052" s="109"/>
      <c r="U1052" s="14" t="s">
        <v>270</v>
      </c>
      <c r="V1052" s="14" t="s">
        <v>691</v>
      </c>
      <c r="W1052" s="222"/>
    </row>
    <row r="1053" spans="3:23" ht="37.5">
      <c r="C1053" s="14"/>
      <c r="D1053" s="15">
        <v>12</v>
      </c>
      <c r="E1053" s="16"/>
      <c r="F1053" s="68"/>
      <c r="G1053" s="16"/>
      <c r="H1053" s="16"/>
      <c r="I1053" s="16"/>
      <c r="J1053" s="16"/>
      <c r="K1053" s="21"/>
      <c r="L1053" s="21"/>
      <c r="M1053" s="69" t="s">
        <v>57</v>
      </c>
      <c r="N1053" s="32">
        <f>K1050*Q1053</f>
        <v>17945.929</v>
      </c>
      <c r="O1053" s="32">
        <f>K1050*R1053</f>
        <v>7111.5243000000009</v>
      </c>
      <c r="P1053" s="32">
        <f t="shared" si="91"/>
        <v>25057.453300000001</v>
      </c>
      <c r="Q1053" s="32">
        <v>34.9</v>
      </c>
      <c r="R1053" s="32">
        <v>13.83</v>
      </c>
      <c r="S1053" s="14"/>
      <c r="T1053" s="109"/>
      <c r="U1053" s="14" t="s">
        <v>270</v>
      </c>
      <c r="V1053" s="14" t="s">
        <v>691</v>
      </c>
      <c r="W1053" s="222"/>
    </row>
    <row r="1054" spans="3:23">
      <c r="C1054" s="14"/>
      <c r="D1054" s="15">
        <v>13</v>
      </c>
      <c r="E1054" s="16"/>
      <c r="F1054" s="68"/>
      <c r="G1054" s="16"/>
      <c r="H1054" s="16"/>
      <c r="I1054" s="16"/>
      <c r="J1054" s="16"/>
      <c r="K1054" s="21"/>
      <c r="L1054" s="21"/>
      <c r="M1054" s="69" t="s">
        <v>234</v>
      </c>
      <c r="N1054" s="32">
        <f>K1050*Q1054</f>
        <v>771315</v>
      </c>
      <c r="O1054" s="32">
        <f>K1050*R1054</f>
        <v>20558.1158</v>
      </c>
      <c r="P1054" s="32">
        <f t="shared" si="91"/>
        <v>791873.11580000003</v>
      </c>
      <c r="Q1054" s="32">
        <v>1500</v>
      </c>
      <c r="R1054" s="32">
        <v>39.979999999999997</v>
      </c>
      <c r="S1054" s="14"/>
      <c r="T1054" s="109"/>
      <c r="U1054" s="14" t="s">
        <v>270</v>
      </c>
      <c r="V1054" s="14" t="s">
        <v>691</v>
      </c>
      <c r="W1054" s="222"/>
    </row>
    <row r="1055" spans="3:23" ht="56.25">
      <c r="C1055" s="14" t="s">
        <v>285</v>
      </c>
      <c r="D1055" s="15">
        <v>14</v>
      </c>
      <c r="E1055" s="16">
        <v>4</v>
      </c>
      <c r="F1055" s="68" t="s">
        <v>820</v>
      </c>
      <c r="G1055" s="16">
        <v>1966</v>
      </c>
      <c r="H1055" s="16" t="s">
        <v>37</v>
      </c>
      <c r="I1055" s="16" t="s">
        <v>60</v>
      </c>
      <c r="J1055" s="16">
        <v>2</v>
      </c>
      <c r="K1055" s="21">
        <v>665.03</v>
      </c>
      <c r="L1055" s="21">
        <v>381.51</v>
      </c>
      <c r="M1055" s="69" t="s">
        <v>49</v>
      </c>
      <c r="N1055" s="32">
        <f>K1055*Q1055</f>
        <v>296131.20870000002</v>
      </c>
      <c r="O1055" s="32">
        <f>K1055*R1055</f>
        <v>12136.797499999999</v>
      </c>
      <c r="P1055" s="32">
        <f t="shared" si="91"/>
        <v>308268.0062</v>
      </c>
      <c r="Q1055" s="32">
        <v>445.29</v>
      </c>
      <c r="R1055" s="32">
        <v>18.25</v>
      </c>
      <c r="S1055" s="14"/>
      <c r="T1055" s="109"/>
      <c r="U1055" s="14" t="s">
        <v>270</v>
      </c>
      <c r="V1055" s="14" t="s">
        <v>691</v>
      </c>
      <c r="W1055" s="222"/>
    </row>
    <row r="1056" spans="3:23">
      <c r="C1056" s="14"/>
      <c r="D1056" s="15">
        <v>15</v>
      </c>
      <c r="E1056" s="16"/>
      <c r="F1056" s="68"/>
      <c r="G1056" s="16"/>
      <c r="H1056" s="16"/>
      <c r="I1056" s="16"/>
      <c r="J1056" s="16"/>
      <c r="K1056" s="21"/>
      <c r="L1056" s="21"/>
      <c r="M1056" s="69" t="s">
        <v>234</v>
      </c>
      <c r="N1056" s="32">
        <f>K1055*Q1056</f>
        <v>997545</v>
      </c>
      <c r="O1056" s="32">
        <f>K1055*R1056</f>
        <v>26587.899399999998</v>
      </c>
      <c r="P1056" s="32">
        <f t="shared" si="91"/>
        <v>1024132.8994</v>
      </c>
      <c r="Q1056" s="32">
        <v>1500</v>
      </c>
      <c r="R1056" s="32">
        <v>39.979999999999997</v>
      </c>
      <c r="S1056" s="14"/>
      <c r="T1056" s="109"/>
      <c r="U1056" s="14" t="s">
        <v>270</v>
      </c>
      <c r="V1056" s="14" t="s">
        <v>691</v>
      </c>
      <c r="W1056" s="222"/>
    </row>
    <row r="1057" spans="1:23" ht="56.25">
      <c r="C1057" s="14" t="s">
        <v>821</v>
      </c>
      <c r="D1057" s="15">
        <v>16</v>
      </c>
      <c r="E1057" s="16">
        <v>5</v>
      </c>
      <c r="F1057" s="68" t="s">
        <v>120</v>
      </c>
      <c r="G1057" s="16">
        <v>1965</v>
      </c>
      <c r="H1057" s="16" t="s">
        <v>37</v>
      </c>
      <c r="I1057" s="16" t="s">
        <v>60</v>
      </c>
      <c r="J1057" s="16">
        <v>2</v>
      </c>
      <c r="K1057" s="21">
        <v>693.32</v>
      </c>
      <c r="L1057" s="21">
        <v>359</v>
      </c>
      <c r="M1057" s="69" t="s">
        <v>234</v>
      </c>
      <c r="N1057" s="32">
        <f>K1057*Q1057</f>
        <v>729899.56320000009</v>
      </c>
      <c r="O1057" s="32">
        <f>K1057*R1057</f>
        <v>15918.627200000003</v>
      </c>
      <c r="P1057" s="32">
        <f t="shared" si="91"/>
        <v>745818.19040000008</v>
      </c>
      <c r="Q1057" s="32">
        <v>1052.76</v>
      </c>
      <c r="R1057" s="32">
        <v>22.96</v>
      </c>
      <c r="S1057" s="14"/>
      <c r="T1057" s="109"/>
      <c r="U1057" s="14" t="s">
        <v>270</v>
      </c>
      <c r="V1057" s="14" t="s">
        <v>691</v>
      </c>
      <c r="W1057" s="222"/>
    </row>
    <row r="1058" spans="1:23" s="78" customFormat="1" ht="37.5">
      <c r="A1058" s="78" t="s">
        <v>487</v>
      </c>
      <c r="C1058" s="79" t="s">
        <v>269</v>
      </c>
      <c r="D1058" s="108">
        <v>17</v>
      </c>
      <c r="E1058" s="80">
        <v>6</v>
      </c>
      <c r="F1058" s="81" t="s">
        <v>822</v>
      </c>
      <c r="G1058" s="80">
        <v>1969</v>
      </c>
      <c r="H1058" s="16" t="s">
        <v>37</v>
      </c>
      <c r="I1058" s="80" t="s">
        <v>38</v>
      </c>
      <c r="J1058" s="80">
        <v>2</v>
      </c>
      <c r="K1058" s="82">
        <v>517.21</v>
      </c>
      <c r="L1058" s="82">
        <v>332.43</v>
      </c>
      <c r="M1058" s="83" t="s">
        <v>49</v>
      </c>
      <c r="N1058" s="84">
        <f>K1058*Q1058</f>
        <v>240068.19360000003</v>
      </c>
      <c r="O1058" s="84">
        <f>K1058*R1058</f>
        <v>9651.1386000000002</v>
      </c>
      <c r="P1058" s="84">
        <f t="shared" si="91"/>
        <v>249719.33220000003</v>
      </c>
      <c r="Q1058" s="84">
        <v>464.16</v>
      </c>
      <c r="R1058" s="84">
        <v>18.66</v>
      </c>
      <c r="S1058" s="79"/>
      <c r="T1058" s="310"/>
      <c r="U1058" s="79" t="s">
        <v>270</v>
      </c>
      <c r="V1058" s="79" t="s">
        <v>691</v>
      </c>
      <c r="W1058" s="326" t="s">
        <v>684</v>
      </c>
    </row>
    <row r="1059" spans="1:23" s="78" customFormat="1" ht="37.5">
      <c r="A1059" s="78" t="s">
        <v>487</v>
      </c>
      <c r="C1059" s="79" t="s">
        <v>280</v>
      </c>
      <c r="D1059" s="108">
        <v>18</v>
      </c>
      <c r="E1059" s="80">
        <v>7</v>
      </c>
      <c r="F1059" s="81" t="s">
        <v>823</v>
      </c>
      <c r="G1059" s="80">
        <v>1982</v>
      </c>
      <c r="H1059" s="16" t="s">
        <v>37</v>
      </c>
      <c r="I1059" s="80" t="s">
        <v>38</v>
      </c>
      <c r="J1059" s="80">
        <v>3</v>
      </c>
      <c r="K1059" s="82">
        <v>1254.1199999999999</v>
      </c>
      <c r="L1059" s="82">
        <v>707.26</v>
      </c>
      <c r="M1059" s="83" t="s">
        <v>46</v>
      </c>
      <c r="N1059" s="84">
        <f>K1059*Q1059</f>
        <v>202816.28639999998</v>
      </c>
      <c r="O1059" s="84">
        <f>K1059*R1059</f>
        <v>19526.648399999998</v>
      </c>
      <c r="P1059" s="84">
        <f t="shared" si="91"/>
        <v>222342.93479999999</v>
      </c>
      <c r="Q1059" s="84">
        <v>161.72</v>
      </c>
      <c r="R1059" s="84">
        <v>15.57</v>
      </c>
      <c r="S1059" s="79"/>
      <c r="T1059" s="310"/>
      <c r="U1059" s="79" t="s">
        <v>270</v>
      </c>
      <c r="V1059" s="79" t="s">
        <v>691</v>
      </c>
      <c r="W1059" s="326" t="s">
        <v>684</v>
      </c>
    </row>
    <row r="1060" spans="1:23" s="78" customFormat="1" ht="37.5">
      <c r="C1060" s="79"/>
      <c r="D1060" s="108">
        <v>19</v>
      </c>
      <c r="E1060" s="80"/>
      <c r="F1060" s="81"/>
      <c r="G1060" s="80"/>
      <c r="H1060" s="16"/>
      <c r="I1060" s="80"/>
      <c r="J1060" s="80"/>
      <c r="K1060" s="82"/>
      <c r="L1060" s="82"/>
      <c r="M1060" s="83" t="s">
        <v>57</v>
      </c>
      <c r="N1060" s="84">
        <f>K1059*Q1060</f>
        <v>44558.883600000001</v>
      </c>
      <c r="O1060" s="84">
        <f>K1059*R1060</f>
        <v>14309.509199999999</v>
      </c>
      <c r="P1060" s="84">
        <f t="shared" si="91"/>
        <v>58868.392800000001</v>
      </c>
      <c r="Q1060" s="84">
        <v>35.53</v>
      </c>
      <c r="R1060" s="84">
        <v>11.41</v>
      </c>
      <c r="S1060" s="79"/>
      <c r="T1060" s="310"/>
      <c r="U1060" s="79" t="s">
        <v>270</v>
      </c>
      <c r="V1060" s="79" t="s">
        <v>691</v>
      </c>
      <c r="W1060" s="326" t="s">
        <v>684</v>
      </c>
    </row>
    <row r="1061" spans="1:23" s="78" customFormat="1" ht="37.5">
      <c r="A1061" s="78" t="s">
        <v>487</v>
      </c>
      <c r="C1061" s="79" t="s">
        <v>269</v>
      </c>
      <c r="D1061" s="108">
        <v>20</v>
      </c>
      <c r="E1061" s="80">
        <v>8</v>
      </c>
      <c r="F1061" s="81" t="s">
        <v>824</v>
      </c>
      <c r="G1061" s="80">
        <v>1964</v>
      </c>
      <c r="H1061" s="16" t="s">
        <v>37</v>
      </c>
      <c r="I1061" s="80" t="s">
        <v>38</v>
      </c>
      <c r="J1061" s="80">
        <v>2</v>
      </c>
      <c r="K1061" s="82">
        <v>634.05999999999995</v>
      </c>
      <c r="L1061" s="82">
        <v>374.97</v>
      </c>
      <c r="M1061" s="83" t="s">
        <v>46</v>
      </c>
      <c r="N1061" s="84">
        <f>K1061*Q1061</f>
        <v>951089.99999999988</v>
      </c>
      <c r="O1061" s="84">
        <f>K1061*R1061</f>
        <v>25844.285599999996</v>
      </c>
      <c r="P1061" s="84">
        <f t="shared" si="91"/>
        <v>976934.28559999983</v>
      </c>
      <c r="Q1061" s="84">
        <v>1500</v>
      </c>
      <c r="R1061" s="84">
        <v>40.76</v>
      </c>
      <c r="S1061" s="79"/>
      <c r="T1061" s="310"/>
      <c r="U1061" s="79" t="s">
        <v>270</v>
      </c>
      <c r="V1061" s="79" t="s">
        <v>691</v>
      </c>
      <c r="W1061" s="326" t="s">
        <v>684</v>
      </c>
    </row>
    <row r="1062" spans="1:23" s="78" customFormat="1" ht="37.5">
      <c r="A1062" s="78" t="s">
        <v>487</v>
      </c>
      <c r="C1062" s="79" t="s">
        <v>280</v>
      </c>
      <c r="D1062" s="108">
        <v>21</v>
      </c>
      <c r="E1062" s="80">
        <v>9</v>
      </c>
      <c r="F1062" s="81" t="s">
        <v>119</v>
      </c>
      <c r="G1062" s="80">
        <v>1992</v>
      </c>
      <c r="H1062" s="16" t="s">
        <v>37</v>
      </c>
      <c r="I1062" s="80" t="s">
        <v>87</v>
      </c>
      <c r="J1062" s="80">
        <v>3</v>
      </c>
      <c r="K1062" s="82">
        <v>1288.1600000000001</v>
      </c>
      <c r="L1062" s="82">
        <v>777.16</v>
      </c>
      <c r="M1062" s="83" t="s">
        <v>234</v>
      </c>
      <c r="N1062" s="84">
        <f>K1062*Q1062</f>
        <v>1358635.2336000002</v>
      </c>
      <c r="O1062" s="84">
        <f>K1062*R1062</f>
        <v>29073.771200000003</v>
      </c>
      <c r="P1062" s="84">
        <f t="shared" si="91"/>
        <v>1387709.0048000002</v>
      </c>
      <c r="Q1062" s="84">
        <v>1054.71</v>
      </c>
      <c r="R1062" s="84">
        <v>22.57</v>
      </c>
      <c r="S1062" s="79"/>
      <c r="T1062" s="310"/>
      <c r="U1062" s="79" t="s">
        <v>270</v>
      </c>
      <c r="V1062" s="79" t="s">
        <v>691</v>
      </c>
      <c r="W1062" s="326" t="s">
        <v>684</v>
      </c>
    </row>
    <row r="1063" spans="1:23" s="78" customFormat="1">
      <c r="C1063" s="79"/>
      <c r="D1063" s="108">
        <v>22</v>
      </c>
      <c r="E1063" s="80"/>
      <c r="F1063" s="81"/>
      <c r="G1063" s="80"/>
      <c r="H1063" s="16"/>
      <c r="I1063" s="80"/>
      <c r="J1063" s="80"/>
      <c r="K1063" s="82"/>
      <c r="L1063" s="82"/>
      <c r="M1063" s="83" t="s">
        <v>108</v>
      </c>
      <c r="N1063" s="84">
        <f>K1062*Q1063</f>
        <v>706014.73280000011</v>
      </c>
      <c r="O1063" s="84">
        <f>K1062*R1063</f>
        <v>15110.116800000002</v>
      </c>
      <c r="P1063" s="84">
        <f t="shared" si="91"/>
        <v>721124.84960000007</v>
      </c>
      <c r="Q1063" s="84">
        <v>548.08000000000004</v>
      </c>
      <c r="R1063" s="84">
        <v>11.73</v>
      </c>
      <c r="S1063" s="79"/>
      <c r="T1063" s="310"/>
      <c r="U1063" s="79" t="s">
        <v>270</v>
      </c>
      <c r="V1063" s="79" t="s">
        <v>691</v>
      </c>
      <c r="W1063" s="326" t="s">
        <v>684</v>
      </c>
    </row>
    <row r="1064" spans="1:23" ht="37.5">
      <c r="C1064" s="14" t="s">
        <v>323</v>
      </c>
      <c r="D1064" s="15">
        <v>23</v>
      </c>
      <c r="E1064" s="16">
        <v>10</v>
      </c>
      <c r="F1064" s="68" t="s">
        <v>825</v>
      </c>
      <c r="G1064" s="16">
        <v>1988</v>
      </c>
      <c r="H1064" s="16" t="s">
        <v>37</v>
      </c>
      <c r="I1064" s="16" t="s">
        <v>38</v>
      </c>
      <c r="J1064" s="16">
        <v>2</v>
      </c>
      <c r="K1064" s="21">
        <v>1775.91</v>
      </c>
      <c r="L1064" s="21">
        <v>826.91</v>
      </c>
      <c r="M1064" s="69" t="s">
        <v>46</v>
      </c>
      <c r="N1064" s="32">
        <f>K1064*Q1064</f>
        <v>224865.72420000003</v>
      </c>
      <c r="O1064" s="32">
        <f>K1064*R1064</f>
        <v>28059.378000000004</v>
      </c>
      <c r="P1064" s="32">
        <f t="shared" si="91"/>
        <v>252925.10220000002</v>
      </c>
      <c r="Q1064" s="32">
        <v>126.62</v>
      </c>
      <c r="R1064" s="32">
        <v>15.8</v>
      </c>
      <c r="S1064" s="14"/>
      <c r="T1064" s="109"/>
      <c r="U1064" s="14" t="s">
        <v>270</v>
      </c>
      <c r="V1064" s="14" t="s">
        <v>691</v>
      </c>
      <c r="W1064" s="222" t="s">
        <v>684</v>
      </c>
    </row>
    <row r="1065" spans="1:23" ht="56.25">
      <c r="B1065" s="14" t="s">
        <v>745</v>
      </c>
      <c r="C1065" s="2" t="s">
        <v>331</v>
      </c>
      <c r="D1065" s="15">
        <v>24</v>
      </c>
      <c r="E1065" s="16">
        <v>11</v>
      </c>
      <c r="F1065" s="68" t="s">
        <v>826</v>
      </c>
      <c r="G1065" s="16">
        <v>1961</v>
      </c>
      <c r="H1065" s="16" t="s">
        <v>37</v>
      </c>
      <c r="I1065" s="16" t="s">
        <v>60</v>
      </c>
      <c r="J1065" s="16">
        <v>2</v>
      </c>
      <c r="K1065" s="21">
        <v>548.5</v>
      </c>
      <c r="L1065" s="21">
        <v>296.62</v>
      </c>
      <c r="M1065" s="69" t="s">
        <v>46</v>
      </c>
      <c r="N1065" s="32">
        <f>K1065*Q1065</f>
        <v>93793.5</v>
      </c>
      <c r="O1065" s="32">
        <f>K1065*R1065</f>
        <v>8677.27</v>
      </c>
      <c r="P1065" s="32">
        <f t="shared" si="91"/>
        <v>102470.77</v>
      </c>
      <c r="Q1065" s="32">
        <v>171</v>
      </c>
      <c r="R1065" s="32">
        <v>15.82</v>
      </c>
      <c r="S1065" s="14"/>
      <c r="T1065" s="109"/>
      <c r="U1065" s="14" t="s">
        <v>270</v>
      </c>
      <c r="V1065" s="14" t="s">
        <v>691</v>
      </c>
      <c r="W1065" s="222"/>
    </row>
    <row r="1066" spans="1:23" ht="56.25">
      <c r="C1066" s="14"/>
      <c r="D1066" s="15">
        <v>25</v>
      </c>
      <c r="E1066" s="16"/>
      <c r="F1066" s="68"/>
      <c r="G1066" s="16"/>
      <c r="H1066" s="16"/>
      <c r="I1066" s="16"/>
      <c r="J1066" s="16"/>
      <c r="K1066" s="21"/>
      <c r="L1066" s="21"/>
      <c r="M1066" s="69" t="s">
        <v>39</v>
      </c>
      <c r="N1066" s="32">
        <f>K1065*Q1066</f>
        <v>30770.850000000002</v>
      </c>
      <c r="O1066" s="32">
        <f>K1065*R1066</f>
        <v>6642.335</v>
      </c>
      <c r="P1066" s="32">
        <f t="shared" si="91"/>
        <v>37413.185000000005</v>
      </c>
      <c r="Q1066" s="32">
        <v>56.1</v>
      </c>
      <c r="R1066" s="32">
        <v>12.11</v>
      </c>
      <c r="S1066" s="14"/>
      <c r="T1066" s="109"/>
      <c r="U1066" s="14" t="s">
        <v>270</v>
      </c>
      <c r="V1066" s="14" t="s">
        <v>691</v>
      </c>
      <c r="W1066" s="222" t="s">
        <v>827</v>
      </c>
    </row>
    <row r="1067" spans="1:23" ht="37.5">
      <c r="C1067" s="14" t="s">
        <v>280</v>
      </c>
      <c r="D1067" s="15">
        <v>26</v>
      </c>
      <c r="E1067" s="16">
        <v>12</v>
      </c>
      <c r="F1067" s="68" t="s">
        <v>828</v>
      </c>
      <c r="G1067" s="16">
        <v>1987</v>
      </c>
      <c r="H1067" s="16" t="s">
        <v>37</v>
      </c>
      <c r="I1067" s="16" t="s">
        <v>38</v>
      </c>
      <c r="J1067" s="16">
        <v>5</v>
      </c>
      <c r="K1067" s="21">
        <v>5626.57</v>
      </c>
      <c r="L1067" s="21">
        <v>3471.9</v>
      </c>
      <c r="M1067" s="69" t="s">
        <v>46</v>
      </c>
      <c r="N1067" s="32">
        <f>K1067*Q1067</f>
        <v>909928.90039999993</v>
      </c>
      <c r="O1067" s="32">
        <f>K1067*R1067</f>
        <v>87605.694900000002</v>
      </c>
      <c r="P1067" s="32">
        <f t="shared" si="91"/>
        <v>997534.59529999993</v>
      </c>
      <c r="Q1067" s="32">
        <v>161.72</v>
      </c>
      <c r="R1067" s="32">
        <v>15.57</v>
      </c>
      <c r="S1067" s="14"/>
      <c r="T1067" s="109"/>
      <c r="U1067" s="14" t="s">
        <v>270</v>
      </c>
      <c r="V1067" s="14" t="s">
        <v>691</v>
      </c>
      <c r="W1067" s="222"/>
    </row>
    <row r="1068" spans="1:23" ht="37.5">
      <c r="C1068" s="14" t="s">
        <v>269</v>
      </c>
      <c r="D1068" s="15">
        <v>27</v>
      </c>
      <c r="E1068" s="16">
        <v>13</v>
      </c>
      <c r="F1068" s="68" t="s">
        <v>829</v>
      </c>
      <c r="G1068" s="16">
        <v>1951</v>
      </c>
      <c r="H1068" s="16" t="s">
        <v>37</v>
      </c>
      <c r="I1068" s="16" t="s">
        <v>38</v>
      </c>
      <c r="J1068" s="16">
        <v>2</v>
      </c>
      <c r="K1068" s="21">
        <v>1082.79</v>
      </c>
      <c r="L1068" s="21">
        <v>351.7</v>
      </c>
      <c r="M1068" s="69" t="s">
        <v>49</v>
      </c>
      <c r="N1068" s="32">
        <f>K1068*Q1068</f>
        <v>502587.8064</v>
      </c>
      <c r="O1068" s="32">
        <f>K1068*R1068</f>
        <v>20204.861399999998</v>
      </c>
      <c r="P1068" s="32">
        <f t="shared" si="91"/>
        <v>522792.6678</v>
      </c>
      <c r="Q1068" s="32">
        <v>464.16</v>
      </c>
      <c r="R1068" s="32">
        <v>18.66</v>
      </c>
      <c r="S1068" s="14"/>
      <c r="T1068" s="109"/>
      <c r="U1068" s="14" t="s">
        <v>270</v>
      </c>
      <c r="V1068" s="14" t="s">
        <v>691</v>
      </c>
      <c r="W1068" s="222"/>
    </row>
    <row r="1069" spans="1:23">
      <c r="C1069" s="14"/>
      <c r="D1069" s="15">
        <v>28</v>
      </c>
      <c r="E1069" s="16"/>
      <c r="F1069" s="68"/>
      <c r="G1069" s="16"/>
      <c r="H1069" s="16"/>
      <c r="I1069" s="16"/>
      <c r="J1069" s="16"/>
      <c r="K1069" s="21"/>
      <c r="L1069" s="21"/>
      <c r="M1069" s="69" t="s">
        <v>234</v>
      </c>
      <c r="N1069" s="32">
        <f>K1068*Q1069</f>
        <v>1624185</v>
      </c>
      <c r="O1069" s="32">
        <f>K1068*R1069</f>
        <v>44134.520399999994</v>
      </c>
      <c r="P1069" s="32">
        <f t="shared" si="91"/>
        <v>1668319.5204</v>
      </c>
      <c r="Q1069" s="32">
        <v>1500</v>
      </c>
      <c r="R1069" s="32">
        <v>40.76</v>
      </c>
      <c r="S1069" s="14"/>
      <c r="T1069" s="109"/>
      <c r="U1069" s="14" t="s">
        <v>270</v>
      </c>
      <c r="V1069" s="14" t="s">
        <v>691</v>
      </c>
      <c r="W1069" s="222"/>
    </row>
    <row r="1070" spans="1:23" ht="37.5">
      <c r="C1070" s="14" t="s">
        <v>306</v>
      </c>
      <c r="D1070" s="15">
        <v>29</v>
      </c>
      <c r="E1070" s="16">
        <v>14</v>
      </c>
      <c r="F1070" s="68" t="s">
        <v>830</v>
      </c>
      <c r="G1070" s="16">
        <v>1976</v>
      </c>
      <c r="H1070" s="16" t="s">
        <v>37</v>
      </c>
      <c r="I1070" s="16" t="s">
        <v>38</v>
      </c>
      <c r="J1070" s="16">
        <v>3</v>
      </c>
      <c r="K1070" s="21">
        <v>2169.34</v>
      </c>
      <c r="L1070" s="21">
        <v>1075.48</v>
      </c>
      <c r="M1070" s="69" t="s">
        <v>49</v>
      </c>
      <c r="N1070" s="32">
        <f>K1070*Q1070</f>
        <v>924138.84000000008</v>
      </c>
      <c r="O1070" s="32">
        <f>K1070*R1070</f>
        <v>35967.657200000001</v>
      </c>
      <c r="P1070" s="32">
        <f t="shared" si="91"/>
        <v>960106.4972000001</v>
      </c>
      <c r="Q1070" s="32">
        <v>426</v>
      </c>
      <c r="R1070" s="32">
        <v>16.579999999999998</v>
      </c>
      <c r="S1070" s="14"/>
      <c r="T1070" s="109"/>
      <c r="U1070" s="14" t="s">
        <v>270</v>
      </c>
      <c r="V1070" s="14" t="s">
        <v>691</v>
      </c>
      <c r="W1070" s="222"/>
    </row>
    <row r="1071" spans="1:23" ht="37.5">
      <c r="C1071" s="14"/>
      <c r="D1071" s="15">
        <v>30</v>
      </c>
      <c r="E1071" s="16"/>
      <c r="F1071" s="68"/>
      <c r="G1071" s="16"/>
      <c r="H1071" s="16"/>
      <c r="I1071" s="16"/>
      <c r="J1071" s="16"/>
      <c r="K1071" s="21"/>
      <c r="L1071" s="21"/>
      <c r="M1071" s="69" t="s">
        <v>46</v>
      </c>
      <c r="N1071" s="32">
        <f>K1070*Q1071</f>
        <v>347094.4</v>
      </c>
      <c r="O1071" s="32">
        <f>K1070*R1071</f>
        <v>33754.930400000005</v>
      </c>
      <c r="P1071" s="32">
        <f t="shared" si="91"/>
        <v>380849.33040000004</v>
      </c>
      <c r="Q1071" s="32">
        <v>160</v>
      </c>
      <c r="R1071" s="32">
        <v>15.56</v>
      </c>
      <c r="S1071" s="14"/>
      <c r="T1071" s="109"/>
      <c r="U1071" s="14" t="s">
        <v>270</v>
      </c>
      <c r="V1071" s="14" t="s">
        <v>691</v>
      </c>
      <c r="W1071" s="222"/>
    </row>
    <row r="1072" spans="1:23" ht="37.5">
      <c r="C1072" s="14"/>
      <c r="D1072" s="15">
        <v>31</v>
      </c>
      <c r="E1072" s="16"/>
      <c r="F1072" s="68"/>
      <c r="G1072" s="16"/>
      <c r="H1072" s="16"/>
      <c r="I1072" s="16"/>
      <c r="J1072" s="16"/>
      <c r="K1072" s="21"/>
      <c r="L1072" s="21"/>
      <c r="M1072" s="69" t="s">
        <v>831</v>
      </c>
      <c r="N1072" s="32">
        <f>K1070*Q1072</f>
        <v>166084.6704</v>
      </c>
      <c r="O1072" s="32">
        <f>K1070*R1072</f>
        <v>7310.6758000000009</v>
      </c>
      <c r="P1072" s="32">
        <f t="shared" si="91"/>
        <v>173395.3462</v>
      </c>
      <c r="Q1072" s="32">
        <v>76.56</v>
      </c>
      <c r="R1072" s="32">
        <v>3.37</v>
      </c>
      <c r="S1072" s="14"/>
      <c r="T1072" s="109"/>
      <c r="U1072" s="14" t="s">
        <v>270</v>
      </c>
      <c r="V1072" s="14" t="s">
        <v>691</v>
      </c>
      <c r="W1072" s="222"/>
    </row>
    <row r="1073" spans="2:23">
      <c r="C1073" s="14"/>
      <c r="D1073" s="15">
        <v>32</v>
      </c>
      <c r="E1073" s="16"/>
      <c r="F1073" s="68"/>
      <c r="G1073" s="16"/>
      <c r="H1073" s="16"/>
      <c r="I1073" s="16"/>
      <c r="J1073" s="16"/>
      <c r="K1073" s="21"/>
      <c r="L1073" s="21"/>
      <c r="M1073" s="22" t="s">
        <v>108</v>
      </c>
      <c r="N1073" s="32">
        <f>K1070*Q1073</f>
        <v>381847.22680000006</v>
      </c>
      <c r="O1073" s="32">
        <f>K1070*R1073</f>
        <v>8200.1052</v>
      </c>
      <c r="P1073" s="32">
        <f t="shared" si="91"/>
        <v>390047.33200000005</v>
      </c>
      <c r="Q1073" s="32">
        <v>176.02</v>
      </c>
      <c r="R1073" s="32">
        <v>3.78</v>
      </c>
      <c r="S1073" s="14"/>
      <c r="T1073" s="109"/>
      <c r="U1073" s="14" t="s">
        <v>270</v>
      </c>
      <c r="V1073" s="14" t="s">
        <v>691</v>
      </c>
      <c r="W1073" s="222"/>
    </row>
    <row r="1074" spans="2:23" ht="37.5">
      <c r="C1074" s="14"/>
      <c r="D1074" s="15">
        <v>33</v>
      </c>
      <c r="E1074" s="16"/>
      <c r="F1074" s="68"/>
      <c r="G1074" s="16"/>
      <c r="H1074" s="16"/>
      <c r="I1074" s="16"/>
      <c r="J1074" s="16"/>
      <c r="K1074" s="21"/>
      <c r="L1074" s="21"/>
      <c r="M1074" s="22" t="s">
        <v>57</v>
      </c>
      <c r="N1074" s="32">
        <f>K1070*Q1074</f>
        <v>77076.650200000004</v>
      </c>
      <c r="O1074" s="32">
        <f>K1070*R1074</f>
        <v>24752.169400000002</v>
      </c>
      <c r="P1074" s="32">
        <f t="shared" si="91"/>
        <v>101828.8196</v>
      </c>
      <c r="Q1074" s="32">
        <v>35.53</v>
      </c>
      <c r="R1074" s="32">
        <v>11.41</v>
      </c>
      <c r="S1074" s="14"/>
      <c r="T1074" s="109"/>
      <c r="U1074" s="14" t="s">
        <v>270</v>
      </c>
      <c r="V1074" s="14" t="s">
        <v>691</v>
      </c>
      <c r="W1074" s="222"/>
    </row>
    <row r="1075" spans="2:23" ht="37.5">
      <c r="C1075" s="14" t="s">
        <v>306</v>
      </c>
      <c r="D1075" s="15">
        <v>34</v>
      </c>
      <c r="E1075" s="16">
        <v>15</v>
      </c>
      <c r="F1075" s="68" t="s">
        <v>832</v>
      </c>
      <c r="G1075" s="16">
        <v>1960</v>
      </c>
      <c r="H1075" s="16" t="s">
        <v>37</v>
      </c>
      <c r="I1075" s="16" t="s">
        <v>38</v>
      </c>
      <c r="J1075" s="16">
        <v>3</v>
      </c>
      <c r="K1075" s="21">
        <v>2184.94</v>
      </c>
      <c r="L1075" s="21">
        <v>1071.49</v>
      </c>
      <c r="M1075" s="22" t="s">
        <v>57</v>
      </c>
      <c r="N1075" s="32">
        <f>K1075*Q1075</f>
        <v>77630.9182</v>
      </c>
      <c r="O1075" s="32">
        <f>K1075*R1075</f>
        <v>24930.165400000002</v>
      </c>
      <c r="P1075" s="32">
        <f t="shared" si="91"/>
        <v>102561.0836</v>
      </c>
      <c r="Q1075" s="32">
        <v>35.53</v>
      </c>
      <c r="R1075" s="32">
        <v>11.41</v>
      </c>
      <c r="S1075" s="14"/>
      <c r="T1075" s="109"/>
      <c r="U1075" s="14" t="s">
        <v>270</v>
      </c>
      <c r="V1075" s="14" t="s">
        <v>691</v>
      </c>
      <c r="W1075" s="222"/>
    </row>
    <row r="1076" spans="2:23" ht="56.25">
      <c r="C1076" s="14"/>
      <c r="D1076" s="15">
        <v>35</v>
      </c>
      <c r="E1076" s="16"/>
      <c r="F1076" s="68"/>
      <c r="G1076" s="16"/>
      <c r="H1076" s="16"/>
      <c r="I1076" s="16"/>
      <c r="J1076" s="16"/>
      <c r="K1076" s="21"/>
      <c r="L1076" s="21"/>
      <c r="M1076" s="22" t="s">
        <v>88</v>
      </c>
      <c r="N1076" s="32">
        <f>K1075*Q1076</f>
        <v>313910.32980000001</v>
      </c>
      <c r="O1076" s="32">
        <f>K1075*R1076</f>
        <v>32337.112000000001</v>
      </c>
      <c r="P1076" s="32">
        <f t="shared" si="91"/>
        <v>346247.44180000003</v>
      </c>
      <c r="Q1076" s="32">
        <v>143.66999999999999</v>
      </c>
      <c r="R1076" s="32">
        <v>14.8</v>
      </c>
      <c r="S1076" s="14"/>
      <c r="T1076" s="109"/>
      <c r="U1076" s="14" t="s">
        <v>270</v>
      </c>
      <c r="V1076" s="14" t="s">
        <v>691</v>
      </c>
      <c r="W1076" s="222"/>
    </row>
    <row r="1077" spans="2:23" ht="37.5">
      <c r="C1077" s="14"/>
      <c r="D1077" s="15">
        <v>36</v>
      </c>
      <c r="E1077" s="16"/>
      <c r="F1077" s="68"/>
      <c r="G1077" s="16"/>
      <c r="H1077" s="16"/>
      <c r="I1077" s="16"/>
      <c r="J1077" s="16"/>
      <c r="K1077" s="21"/>
      <c r="L1077" s="21"/>
      <c r="M1077" s="22" t="s">
        <v>49</v>
      </c>
      <c r="N1077" s="32">
        <f>K1075*Q1077</f>
        <v>930784.44000000006</v>
      </c>
      <c r="O1077" s="32">
        <f>K1075*R1077</f>
        <v>36226.305199999995</v>
      </c>
      <c r="P1077" s="32">
        <f t="shared" si="91"/>
        <v>967010.7452</v>
      </c>
      <c r="Q1077" s="32">
        <v>426</v>
      </c>
      <c r="R1077" s="32">
        <v>16.579999999999998</v>
      </c>
      <c r="S1077" s="14"/>
      <c r="T1077" s="109"/>
      <c r="U1077" s="14" t="s">
        <v>270</v>
      </c>
      <c r="V1077" s="14" t="s">
        <v>691</v>
      </c>
      <c r="W1077" s="222"/>
    </row>
    <row r="1078" spans="2:23" ht="56.25">
      <c r="C1078" s="14"/>
      <c r="D1078" s="15">
        <v>37</v>
      </c>
      <c r="E1078" s="16"/>
      <c r="F1078" s="68"/>
      <c r="G1078" s="16"/>
      <c r="H1078" s="16"/>
      <c r="I1078" s="16"/>
      <c r="J1078" s="16"/>
      <c r="K1078" s="21"/>
      <c r="L1078" s="21"/>
      <c r="M1078" s="22" t="s">
        <v>39</v>
      </c>
      <c r="N1078" s="32">
        <f>K1075*Q1078</f>
        <v>124781.9234</v>
      </c>
      <c r="O1078" s="32">
        <f>K1075*R1078</f>
        <v>28294.972999999998</v>
      </c>
      <c r="P1078" s="32">
        <f t="shared" si="91"/>
        <v>153076.8964</v>
      </c>
      <c r="Q1078" s="32">
        <v>57.11</v>
      </c>
      <c r="R1078" s="32">
        <v>12.95</v>
      </c>
      <c r="S1078" s="14"/>
      <c r="T1078" s="109"/>
      <c r="U1078" s="14" t="s">
        <v>270</v>
      </c>
      <c r="V1078" s="14" t="s">
        <v>691</v>
      </c>
      <c r="W1078" s="222"/>
    </row>
    <row r="1079" spans="2:23" ht="56.25">
      <c r="C1079" s="14" t="s">
        <v>289</v>
      </c>
      <c r="D1079" s="15">
        <v>38</v>
      </c>
      <c r="E1079" s="16">
        <v>16</v>
      </c>
      <c r="F1079" s="68" t="s">
        <v>833</v>
      </c>
      <c r="G1079" s="16">
        <v>1960</v>
      </c>
      <c r="H1079" s="16" t="s">
        <v>37</v>
      </c>
      <c r="I1079" s="16" t="s">
        <v>60</v>
      </c>
      <c r="J1079" s="16">
        <v>2</v>
      </c>
      <c r="K1079" s="21">
        <v>692.25</v>
      </c>
      <c r="L1079" s="21">
        <v>415.95</v>
      </c>
      <c r="M1079" s="22" t="s">
        <v>108</v>
      </c>
      <c r="N1079" s="32">
        <f>K1079*Q1079</f>
        <v>476268</v>
      </c>
      <c r="O1079" s="32">
        <f>K1079*R1079</f>
        <v>10196.842500000001</v>
      </c>
      <c r="P1079" s="32">
        <f t="shared" si="91"/>
        <v>486464.84250000003</v>
      </c>
      <c r="Q1079" s="32">
        <v>688</v>
      </c>
      <c r="R1079" s="32">
        <v>14.73</v>
      </c>
      <c r="S1079" s="14"/>
      <c r="T1079" s="109"/>
      <c r="U1079" s="14" t="s">
        <v>270</v>
      </c>
      <c r="V1079" s="14" t="s">
        <v>691</v>
      </c>
      <c r="W1079" s="222"/>
    </row>
    <row r="1080" spans="2:23" ht="56.25">
      <c r="C1080" s="14"/>
      <c r="D1080" s="15">
        <v>39</v>
      </c>
      <c r="E1080" s="16"/>
      <c r="F1080" s="68"/>
      <c r="G1080" s="16"/>
      <c r="H1080" s="16"/>
      <c r="I1080" s="16"/>
      <c r="J1080" s="16"/>
      <c r="K1080" s="21"/>
      <c r="L1080" s="21"/>
      <c r="M1080" s="22" t="s">
        <v>88</v>
      </c>
      <c r="N1080" s="32">
        <f>K1079*Q1080</f>
        <v>97697.242499999993</v>
      </c>
      <c r="O1080" s="32">
        <f>K1079*R1080</f>
        <v>11152.147499999999</v>
      </c>
      <c r="P1080" s="32">
        <f t="shared" si="91"/>
        <v>108849.38999999998</v>
      </c>
      <c r="Q1080" s="32">
        <v>141.13</v>
      </c>
      <c r="R1080" s="32">
        <v>16.11</v>
      </c>
      <c r="S1080" s="14"/>
      <c r="T1080" s="109"/>
      <c r="U1080" s="14" t="s">
        <v>270</v>
      </c>
      <c r="V1080" s="14" t="s">
        <v>691</v>
      </c>
      <c r="W1080" s="222"/>
    </row>
    <row r="1081" spans="2:23" s="67" customFormat="1" ht="56.25">
      <c r="C1081" s="14" t="s">
        <v>289</v>
      </c>
      <c r="D1081" s="15">
        <v>40</v>
      </c>
      <c r="E1081" s="16">
        <v>17</v>
      </c>
      <c r="F1081" s="68" t="s">
        <v>834</v>
      </c>
      <c r="G1081" s="16">
        <v>1963</v>
      </c>
      <c r="H1081" s="16" t="s">
        <v>37</v>
      </c>
      <c r="I1081" s="16" t="s">
        <v>60</v>
      </c>
      <c r="J1081" s="16">
        <v>2</v>
      </c>
      <c r="K1081" s="21">
        <v>472.49</v>
      </c>
      <c r="L1081" s="21">
        <v>254.69</v>
      </c>
      <c r="M1081" s="22" t="s">
        <v>479</v>
      </c>
      <c r="N1081" s="32">
        <f>K1081*Q1081</f>
        <v>38063.794399999999</v>
      </c>
      <c r="O1081" s="32">
        <f>K1081*R1081</f>
        <v>817.40769999999998</v>
      </c>
      <c r="P1081" s="32">
        <f t="shared" si="91"/>
        <v>38881.202100000002</v>
      </c>
      <c r="Q1081" s="32">
        <v>80.56</v>
      </c>
      <c r="R1081" s="32">
        <v>1.73</v>
      </c>
      <c r="S1081" s="14"/>
      <c r="T1081" s="109"/>
      <c r="U1081" s="14" t="s">
        <v>270</v>
      </c>
      <c r="V1081" s="14" t="s">
        <v>691</v>
      </c>
      <c r="W1081" s="307"/>
    </row>
    <row r="1082" spans="2:23" s="67" customFormat="1">
      <c r="C1082" s="24"/>
      <c r="D1082" s="15"/>
      <c r="E1082" s="16"/>
      <c r="F1082" s="65" t="s">
        <v>126</v>
      </c>
      <c r="G1082" s="33"/>
      <c r="H1082" s="16"/>
      <c r="I1082" s="33"/>
      <c r="J1082" s="33"/>
      <c r="K1082" s="31">
        <f>SUM(K1083:K1091)</f>
        <v>11084.59</v>
      </c>
      <c r="L1082" s="27"/>
      <c r="M1082" s="26"/>
      <c r="N1082" s="31">
        <f>SUM(N1083:N1092)</f>
        <v>9576321.5231999997</v>
      </c>
      <c r="O1082" s="31">
        <f>SUM(O1083:O1092)</f>
        <v>342167.65609999996</v>
      </c>
      <c r="P1082" s="31">
        <f>SUM(P1083:P1092)</f>
        <v>9918489.179299999</v>
      </c>
      <c r="Q1082" s="31"/>
      <c r="R1082" s="31"/>
      <c r="S1082" s="24"/>
      <c r="T1082" s="49"/>
      <c r="U1082" s="14"/>
      <c r="V1082" s="14"/>
      <c r="W1082" s="308"/>
    </row>
    <row r="1083" spans="2:23" ht="37.5">
      <c r="C1083" s="14" t="s">
        <v>289</v>
      </c>
      <c r="D1083" s="15">
        <v>1</v>
      </c>
      <c r="E1083" s="16">
        <v>1</v>
      </c>
      <c r="F1083" s="68" t="s">
        <v>835</v>
      </c>
      <c r="G1083" s="16">
        <v>1987</v>
      </c>
      <c r="H1083" s="16" t="s">
        <v>37</v>
      </c>
      <c r="I1083" s="16" t="s">
        <v>67</v>
      </c>
      <c r="J1083" s="16">
        <v>2</v>
      </c>
      <c r="K1083" s="21">
        <v>661.2</v>
      </c>
      <c r="L1083" s="21">
        <v>440.8</v>
      </c>
      <c r="M1083" s="22" t="s">
        <v>46</v>
      </c>
      <c r="N1083" s="32">
        <f t="shared" ref="N1083:N1089" si="92">K1083*Q1083</f>
        <v>125628.00000000001</v>
      </c>
      <c r="O1083" s="32">
        <f t="shared" ref="O1083:O1089" si="93">K1083*R1083</f>
        <v>10599.036000000002</v>
      </c>
      <c r="P1083" s="32">
        <f t="shared" ref="P1083:P1092" si="94">N1083+O1083</f>
        <v>136227.03600000002</v>
      </c>
      <c r="Q1083" s="32">
        <v>190</v>
      </c>
      <c r="R1083" s="32">
        <v>16.03</v>
      </c>
      <c r="S1083" s="14"/>
      <c r="T1083" s="109"/>
      <c r="U1083" s="14" t="s">
        <v>270</v>
      </c>
      <c r="V1083" s="14" t="s">
        <v>691</v>
      </c>
      <c r="W1083" s="222" t="s">
        <v>684</v>
      </c>
    </row>
    <row r="1084" spans="2:23" ht="37.5">
      <c r="C1084" s="14" t="s">
        <v>289</v>
      </c>
      <c r="D1084" s="15">
        <v>2</v>
      </c>
      <c r="E1084" s="16">
        <v>2</v>
      </c>
      <c r="F1084" s="68" t="s">
        <v>836</v>
      </c>
      <c r="G1084" s="16">
        <v>1987</v>
      </c>
      <c r="H1084" s="16" t="s">
        <v>37</v>
      </c>
      <c r="I1084" s="16" t="s">
        <v>67</v>
      </c>
      <c r="J1084" s="16">
        <v>2</v>
      </c>
      <c r="K1084" s="21">
        <v>639.6</v>
      </c>
      <c r="L1084" s="21">
        <v>426.4</v>
      </c>
      <c r="M1084" s="22" t="s">
        <v>46</v>
      </c>
      <c r="N1084" s="32">
        <f t="shared" si="92"/>
        <v>121524</v>
      </c>
      <c r="O1084" s="32">
        <f t="shared" si="93"/>
        <v>10252.788</v>
      </c>
      <c r="P1084" s="32">
        <f t="shared" si="94"/>
        <v>131776.788</v>
      </c>
      <c r="Q1084" s="32">
        <v>190</v>
      </c>
      <c r="R1084" s="32">
        <v>16.03</v>
      </c>
      <c r="S1084" s="14"/>
      <c r="T1084" s="109"/>
      <c r="U1084" s="14" t="s">
        <v>270</v>
      </c>
      <c r="V1084" s="14" t="s">
        <v>691</v>
      </c>
      <c r="W1084" s="222" t="s">
        <v>684</v>
      </c>
    </row>
    <row r="1085" spans="2:23" ht="37.5">
      <c r="C1085" s="14" t="s">
        <v>289</v>
      </c>
      <c r="D1085" s="15">
        <v>3</v>
      </c>
      <c r="E1085" s="16">
        <v>3</v>
      </c>
      <c r="F1085" s="68" t="s">
        <v>837</v>
      </c>
      <c r="G1085" s="16">
        <v>1987</v>
      </c>
      <c r="H1085" s="16" t="s">
        <v>37</v>
      </c>
      <c r="I1085" s="16" t="s">
        <v>67</v>
      </c>
      <c r="J1085" s="16">
        <v>2</v>
      </c>
      <c r="K1085" s="21">
        <v>648.75</v>
      </c>
      <c r="L1085" s="21">
        <v>432.5</v>
      </c>
      <c r="M1085" s="22" t="s">
        <v>46</v>
      </c>
      <c r="N1085" s="32">
        <f t="shared" si="92"/>
        <v>123262.5</v>
      </c>
      <c r="O1085" s="32">
        <f t="shared" si="93"/>
        <v>10399.462500000001</v>
      </c>
      <c r="P1085" s="32">
        <f t="shared" si="94"/>
        <v>133661.96249999999</v>
      </c>
      <c r="Q1085" s="32">
        <v>190</v>
      </c>
      <c r="R1085" s="32">
        <v>16.03</v>
      </c>
      <c r="S1085" s="14"/>
      <c r="T1085" s="109"/>
      <c r="U1085" s="14" t="s">
        <v>270</v>
      </c>
      <c r="V1085" s="14" t="s">
        <v>691</v>
      </c>
      <c r="W1085" s="222" t="s">
        <v>684</v>
      </c>
    </row>
    <row r="1086" spans="2:23" ht="60" customHeight="1">
      <c r="B1086" s="57" t="s">
        <v>838</v>
      </c>
      <c r="C1086" s="14" t="s">
        <v>289</v>
      </c>
      <c r="D1086" s="15">
        <v>4</v>
      </c>
      <c r="E1086" s="16">
        <v>4</v>
      </c>
      <c r="F1086" s="68" t="s">
        <v>839</v>
      </c>
      <c r="G1086" s="16">
        <v>1992</v>
      </c>
      <c r="H1086" s="16" t="s">
        <v>37</v>
      </c>
      <c r="I1086" s="16" t="s">
        <v>137</v>
      </c>
      <c r="J1086" s="16">
        <v>2</v>
      </c>
      <c r="K1086" s="21">
        <v>670</v>
      </c>
      <c r="L1086" s="21">
        <v>360.3</v>
      </c>
      <c r="M1086" s="22" t="s">
        <v>46</v>
      </c>
      <c r="N1086" s="32">
        <f t="shared" si="92"/>
        <v>114570</v>
      </c>
      <c r="O1086" s="32">
        <f t="shared" si="93"/>
        <v>10599.4</v>
      </c>
      <c r="P1086" s="32">
        <f t="shared" si="94"/>
        <v>125169.4</v>
      </c>
      <c r="Q1086" s="32">
        <v>171</v>
      </c>
      <c r="R1086" s="32">
        <v>15.82</v>
      </c>
      <c r="S1086" s="14"/>
      <c r="T1086" s="109"/>
      <c r="U1086" s="14" t="s">
        <v>270</v>
      </c>
      <c r="V1086" s="14" t="s">
        <v>691</v>
      </c>
      <c r="W1086" s="222" t="s">
        <v>684</v>
      </c>
    </row>
    <row r="1087" spans="2:23" ht="56.25">
      <c r="C1087" s="14" t="s">
        <v>289</v>
      </c>
      <c r="D1087" s="15">
        <v>5</v>
      </c>
      <c r="E1087" s="16">
        <v>5</v>
      </c>
      <c r="F1087" s="68" t="s">
        <v>840</v>
      </c>
      <c r="G1087" s="16">
        <v>1994</v>
      </c>
      <c r="H1087" s="16" t="s">
        <v>37</v>
      </c>
      <c r="I1087" s="16" t="s">
        <v>137</v>
      </c>
      <c r="J1087" s="16">
        <v>2</v>
      </c>
      <c r="K1087" s="21">
        <v>680</v>
      </c>
      <c r="L1087" s="21">
        <v>370.2</v>
      </c>
      <c r="M1087" s="22" t="s">
        <v>46</v>
      </c>
      <c r="N1087" s="32">
        <f t="shared" si="92"/>
        <v>116280</v>
      </c>
      <c r="O1087" s="32">
        <f t="shared" si="93"/>
        <v>10757.6</v>
      </c>
      <c r="P1087" s="32">
        <f t="shared" si="94"/>
        <v>127037.6</v>
      </c>
      <c r="Q1087" s="32">
        <v>171</v>
      </c>
      <c r="R1087" s="32">
        <v>15.82</v>
      </c>
      <c r="S1087" s="14"/>
      <c r="T1087" s="109"/>
      <c r="U1087" s="14" t="s">
        <v>270</v>
      </c>
      <c r="V1087" s="14" t="s">
        <v>691</v>
      </c>
      <c r="W1087" s="222"/>
    </row>
    <row r="1088" spans="2:23" ht="56.25">
      <c r="C1088" s="14" t="s">
        <v>289</v>
      </c>
      <c r="D1088" s="15">
        <v>6</v>
      </c>
      <c r="E1088" s="16">
        <v>6</v>
      </c>
      <c r="F1088" s="68" t="s">
        <v>841</v>
      </c>
      <c r="G1088" s="16">
        <v>1990</v>
      </c>
      <c r="H1088" s="16" t="s">
        <v>37</v>
      </c>
      <c r="I1088" s="16" t="s">
        <v>137</v>
      </c>
      <c r="J1088" s="16">
        <v>2</v>
      </c>
      <c r="K1088" s="21">
        <v>680</v>
      </c>
      <c r="L1088" s="21">
        <v>370.2</v>
      </c>
      <c r="M1088" s="22" t="s">
        <v>46</v>
      </c>
      <c r="N1088" s="32">
        <f t="shared" si="92"/>
        <v>116280</v>
      </c>
      <c r="O1088" s="32">
        <f t="shared" si="93"/>
        <v>10757.6</v>
      </c>
      <c r="P1088" s="32">
        <f t="shared" si="94"/>
        <v>127037.6</v>
      </c>
      <c r="Q1088" s="32">
        <v>171</v>
      </c>
      <c r="R1088" s="32">
        <v>15.82</v>
      </c>
      <c r="S1088" s="14"/>
      <c r="T1088" s="109"/>
      <c r="U1088" s="14" t="s">
        <v>270</v>
      </c>
      <c r="V1088" s="14" t="s">
        <v>691</v>
      </c>
      <c r="W1088" s="222"/>
    </row>
    <row r="1089" spans="1:23" ht="37.5">
      <c r="C1089" s="14" t="s">
        <v>287</v>
      </c>
      <c r="D1089" s="15">
        <v>7</v>
      </c>
      <c r="E1089" s="16">
        <v>7</v>
      </c>
      <c r="F1089" s="68" t="s">
        <v>842</v>
      </c>
      <c r="G1089" s="16">
        <v>1989</v>
      </c>
      <c r="H1089" s="16" t="s">
        <v>37</v>
      </c>
      <c r="I1089" s="16" t="s">
        <v>87</v>
      </c>
      <c r="J1089" s="16">
        <v>5</v>
      </c>
      <c r="K1089" s="21">
        <v>3552.52</v>
      </c>
      <c r="L1089" s="21">
        <v>2249.8000000000002</v>
      </c>
      <c r="M1089" s="22" t="s">
        <v>46</v>
      </c>
      <c r="N1089" s="32">
        <f t="shared" si="92"/>
        <v>639453.6</v>
      </c>
      <c r="O1089" s="32">
        <f t="shared" si="93"/>
        <v>60961.243199999997</v>
      </c>
      <c r="P1089" s="32">
        <f t="shared" si="94"/>
        <v>700414.8432</v>
      </c>
      <c r="Q1089" s="32">
        <v>180</v>
      </c>
      <c r="R1089" s="32">
        <v>17.16</v>
      </c>
      <c r="S1089" s="14"/>
      <c r="T1089" s="109"/>
      <c r="U1089" s="14" t="s">
        <v>270</v>
      </c>
      <c r="V1089" s="14" t="s">
        <v>691</v>
      </c>
      <c r="W1089" s="222"/>
    </row>
    <row r="1090" spans="1:23" s="78" customFormat="1" ht="37.5">
      <c r="A1090" s="135" t="s">
        <v>495</v>
      </c>
      <c r="C1090" s="79"/>
      <c r="D1090" s="108">
        <v>8</v>
      </c>
      <c r="E1090" s="80"/>
      <c r="F1090" s="81"/>
      <c r="G1090" s="80"/>
      <c r="H1090" s="16"/>
      <c r="I1090" s="80"/>
      <c r="J1090" s="80"/>
      <c r="K1090" s="82"/>
      <c r="L1090" s="82"/>
      <c r="M1090" s="133" t="s">
        <v>234</v>
      </c>
      <c r="N1090" s="84">
        <f>K1089*Q1090</f>
        <v>3926351.6795999999</v>
      </c>
      <c r="O1090" s="84">
        <f>K1089*R1090</f>
        <v>82560.564799999993</v>
      </c>
      <c r="P1090" s="84">
        <f t="shared" si="94"/>
        <v>4008912.2443999997</v>
      </c>
      <c r="Q1090" s="84">
        <v>1105.23</v>
      </c>
      <c r="R1090" s="84">
        <v>23.24</v>
      </c>
      <c r="S1090" s="79"/>
      <c r="T1090" s="310"/>
      <c r="U1090" s="79" t="s">
        <v>270</v>
      </c>
      <c r="V1090" s="79" t="s">
        <v>691</v>
      </c>
      <c r="W1090" s="326"/>
    </row>
    <row r="1091" spans="1:23" s="67" customFormat="1" ht="37.5">
      <c r="A1091" s="57"/>
      <c r="C1091" s="14" t="s">
        <v>306</v>
      </c>
      <c r="D1091" s="15">
        <v>9</v>
      </c>
      <c r="E1091" s="16">
        <v>8</v>
      </c>
      <c r="F1091" s="68" t="s">
        <v>843</v>
      </c>
      <c r="G1091" s="16">
        <v>1989</v>
      </c>
      <c r="H1091" s="16" t="s">
        <v>37</v>
      </c>
      <c r="I1091" s="16" t="s">
        <v>87</v>
      </c>
      <c r="J1091" s="16">
        <v>5</v>
      </c>
      <c r="K1091" s="21">
        <v>3552.52</v>
      </c>
      <c r="L1091" s="21">
        <v>2249.8000000000002</v>
      </c>
      <c r="M1091" s="22" t="s">
        <v>46</v>
      </c>
      <c r="N1091" s="32">
        <f>K1091*Q1091</f>
        <v>546093.37439999997</v>
      </c>
      <c r="O1091" s="32">
        <f>K1091*R1091</f>
        <v>55099.585200000001</v>
      </c>
      <c r="P1091" s="32">
        <f t="shared" si="94"/>
        <v>601192.95959999994</v>
      </c>
      <c r="Q1091" s="32">
        <v>153.72</v>
      </c>
      <c r="R1091" s="32">
        <v>15.51</v>
      </c>
      <c r="S1091" s="14"/>
      <c r="T1091" s="109"/>
      <c r="U1091" s="14" t="s">
        <v>270</v>
      </c>
      <c r="V1091" s="14" t="s">
        <v>691</v>
      </c>
      <c r="W1091" s="222"/>
    </row>
    <row r="1092" spans="1:23" s="309" customFormat="1" ht="37.5">
      <c r="A1092" s="135" t="s">
        <v>495</v>
      </c>
      <c r="C1092" s="79"/>
      <c r="D1092" s="108">
        <v>10</v>
      </c>
      <c r="E1092" s="80"/>
      <c r="F1092" s="81"/>
      <c r="G1092" s="80"/>
      <c r="H1092" s="16"/>
      <c r="I1092" s="80"/>
      <c r="J1092" s="80"/>
      <c r="K1092" s="82"/>
      <c r="L1092" s="82"/>
      <c r="M1092" s="133" t="s">
        <v>234</v>
      </c>
      <c r="N1092" s="84">
        <f>K1091*Q1092</f>
        <v>3746878.3692000001</v>
      </c>
      <c r="O1092" s="84">
        <f>K1091*R1092</f>
        <v>80180.376399999994</v>
      </c>
      <c r="P1092" s="84">
        <f t="shared" si="94"/>
        <v>3827058.7456</v>
      </c>
      <c r="Q1092" s="84">
        <v>1054.71</v>
      </c>
      <c r="R1092" s="84">
        <v>22.57</v>
      </c>
      <c r="S1092" s="79"/>
      <c r="T1092" s="310"/>
      <c r="U1092" s="79" t="s">
        <v>270</v>
      </c>
      <c r="V1092" s="79" t="s">
        <v>691</v>
      </c>
      <c r="W1092" s="326"/>
    </row>
    <row r="1093" spans="1:23" s="67" customFormat="1">
      <c r="C1093" s="24"/>
      <c r="D1093" s="15"/>
      <c r="E1093" s="16"/>
      <c r="F1093" s="65" t="s">
        <v>130</v>
      </c>
      <c r="G1093" s="33"/>
      <c r="H1093" s="16"/>
      <c r="I1093" s="33"/>
      <c r="J1093" s="33"/>
      <c r="K1093" s="31">
        <f>SUM(K1094:K1101)</f>
        <v>24573.54</v>
      </c>
      <c r="L1093" s="27"/>
      <c r="M1093" s="26"/>
      <c r="N1093" s="31">
        <f>SUM(N1094:N1101)</f>
        <v>3913825.7920000004</v>
      </c>
      <c r="O1093" s="31">
        <f>SUM(O1094:O1101)</f>
        <v>383241.60019999999</v>
      </c>
      <c r="P1093" s="31">
        <f>SUM(P1094:P1101)</f>
        <v>4297067.3921999997</v>
      </c>
      <c r="Q1093" s="31"/>
      <c r="R1093" s="31"/>
      <c r="S1093" s="24"/>
      <c r="T1093" s="49"/>
      <c r="U1093" s="14"/>
      <c r="V1093" s="14"/>
      <c r="W1093" s="308"/>
    </row>
    <row r="1094" spans="1:23" ht="37.5">
      <c r="C1094" s="14" t="s">
        <v>389</v>
      </c>
      <c r="D1094" s="15">
        <v>1</v>
      </c>
      <c r="E1094" s="16">
        <v>1</v>
      </c>
      <c r="F1094" s="68" t="s">
        <v>844</v>
      </c>
      <c r="G1094" s="16">
        <v>1988</v>
      </c>
      <c r="H1094" s="16" t="s">
        <v>37</v>
      </c>
      <c r="I1094" s="16" t="s">
        <v>38</v>
      </c>
      <c r="J1094" s="16">
        <v>3</v>
      </c>
      <c r="K1094" s="21">
        <v>2145</v>
      </c>
      <c r="L1094" s="21">
        <v>1202.5</v>
      </c>
      <c r="M1094" s="22" t="s">
        <v>46</v>
      </c>
      <c r="N1094" s="32">
        <f t="shared" ref="N1094:N1101" si="95">K1094*Q1094</f>
        <v>407550</v>
      </c>
      <c r="O1094" s="32">
        <f t="shared" ref="O1094:O1101" si="96">K1094*R1094</f>
        <v>34169.85</v>
      </c>
      <c r="P1094" s="32">
        <f t="shared" ref="P1094:P1101" si="97">N1094+O1094</f>
        <v>441719.85</v>
      </c>
      <c r="Q1094" s="32">
        <v>190</v>
      </c>
      <c r="R1094" s="32">
        <v>15.93</v>
      </c>
      <c r="S1094" s="14"/>
      <c r="T1094" s="109"/>
      <c r="U1094" s="14" t="s">
        <v>270</v>
      </c>
      <c r="V1094" s="14" t="s">
        <v>691</v>
      </c>
      <c r="W1094" s="222" t="s">
        <v>695</v>
      </c>
    </row>
    <row r="1095" spans="1:23" ht="37.5">
      <c r="C1095" s="14" t="s">
        <v>389</v>
      </c>
      <c r="D1095" s="15">
        <v>2</v>
      </c>
      <c r="E1095" s="16">
        <v>2</v>
      </c>
      <c r="F1095" s="68" t="s">
        <v>845</v>
      </c>
      <c r="G1095" s="16">
        <v>1980</v>
      </c>
      <c r="H1095" s="16" t="s">
        <v>37</v>
      </c>
      <c r="I1095" s="16" t="s">
        <v>38</v>
      </c>
      <c r="J1095" s="16">
        <v>3</v>
      </c>
      <c r="K1095" s="21">
        <v>2165.94</v>
      </c>
      <c r="L1095" s="21">
        <v>1223</v>
      </c>
      <c r="M1095" s="22" t="s">
        <v>46</v>
      </c>
      <c r="N1095" s="32">
        <f t="shared" si="95"/>
        <v>411528.60000000003</v>
      </c>
      <c r="O1095" s="32">
        <f t="shared" si="96"/>
        <v>34503.424200000001</v>
      </c>
      <c r="P1095" s="32">
        <f t="shared" si="97"/>
        <v>446032.02420000004</v>
      </c>
      <c r="Q1095" s="32">
        <v>190</v>
      </c>
      <c r="R1095" s="32">
        <v>15.93</v>
      </c>
      <c r="S1095" s="14"/>
      <c r="T1095" s="109"/>
      <c r="U1095" s="14" t="s">
        <v>270</v>
      </c>
      <c r="V1095" s="14" t="s">
        <v>691</v>
      </c>
      <c r="W1095" s="222"/>
    </row>
    <row r="1096" spans="1:23" ht="37.5">
      <c r="C1096" s="14" t="s">
        <v>323</v>
      </c>
      <c r="D1096" s="15">
        <v>3</v>
      </c>
      <c r="E1096" s="16">
        <v>3</v>
      </c>
      <c r="F1096" s="68" t="s">
        <v>846</v>
      </c>
      <c r="G1096" s="16">
        <v>1967</v>
      </c>
      <c r="H1096" s="16" t="s">
        <v>37</v>
      </c>
      <c r="I1096" s="16" t="s">
        <v>67</v>
      </c>
      <c r="J1096" s="16">
        <v>2</v>
      </c>
      <c r="K1096" s="21">
        <v>844</v>
      </c>
      <c r="L1096" s="21">
        <v>422.2</v>
      </c>
      <c r="M1096" s="22" t="s">
        <v>46</v>
      </c>
      <c r="N1096" s="32">
        <f t="shared" si="95"/>
        <v>109720</v>
      </c>
      <c r="O1096" s="32">
        <f t="shared" si="96"/>
        <v>13385.84</v>
      </c>
      <c r="P1096" s="32">
        <f t="shared" si="97"/>
        <v>123105.84</v>
      </c>
      <c r="Q1096" s="32">
        <v>130</v>
      </c>
      <c r="R1096" s="32">
        <v>15.86</v>
      </c>
      <c r="S1096" s="14"/>
      <c r="T1096" s="109"/>
      <c r="U1096" s="14" t="s">
        <v>270</v>
      </c>
      <c r="V1096" s="14" t="s">
        <v>691</v>
      </c>
      <c r="W1096" s="222" t="s">
        <v>695</v>
      </c>
    </row>
    <row r="1097" spans="1:23" ht="37.5">
      <c r="C1097" s="14" t="s">
        <v>306</v>
      </c>
      <c r="D1097" s="15">
        <v>4</v>
      </c>
      <c r="E1097" s="16">
        <v>4</v>
      </c>
      <c r="F1097" s="68" t="s">
        <v>847</v>
      </c>
      <c r="G1097" s="16">
        <v>1990</v>
      </c>
      <c r="H1097" s="16" t="s">
        <v>37</v>
      </c>
      <c r="I1097" s="16" t="s">
        <v>87</v>
      </c>
      <c r="J1097" s="16">
        <v>5</v>
      </c>
      <c r="K1097" s="21">
        <v>3452.3</v>
      </c>
      <c r="L1097" s="21">
        <v>2060.1</v>
      </c>
      <c r="M1097" s="22" t="s">
        <v>46</v>
      </c>
      <c r="N1097" s="32">
        <f t="shared" si="95"/>
        <v>530687.55599999998</v>
      </c>
      <c r="O1097" s="32">
        <f t="shared" si="96"/>
        <v>53545.173000000003</v>
      </c>
      <c r="P1097" s="32">
        <f t="shared" si="97"/>
        <v>584232.72899999993</v>
      </c>
      <c r="Q1097" s="32">
        <v>153.72</v>
      </c>
      <c r="R1097" s="32">
        <v>15.51</v>
      </c>
      <c r="S1097" s="14"/>
      <c r="T1097" s="109"/>
      <c r="U1097" s="14" t="s">
        <v>270</v>
      </c>
      <c r="V1097" s="14" t="s">
        <v>691</v>
      </c>
      <c r="W1097" s="222"/>
    </row>
    <row r="1098" spans="1:23" ht="37.5">
      <c r="C1098" s="14" t="s">
        <v>306</v>
      </c>
      <c r="D1098" s="15">
        <v>5</v>
      </c>
      <c r="E1098" s="16">
        <v>5</v>
      </c>
      <c r="F1098" s="68" t="s">
        <v>848</v>
      </c>
      <c r="G1098" s="16">
        <v>1991</v>
      </c>
      <c r="H1098" s="16" t="s">
        <v>37</v>
      </c>
      <c r="I1098" s="16" t="s">
        <v>87</v>
      </c>
      <c r="J1098" s="16">
        <v>5</v>
      </c>
      <c r="K1098" s="21">
        <v>3467.1</v>
      </c>
      <c r="L1098" s="21">
        <v>2056.1</v>
      </c>
      <c r="M1098" s="22" t="s">
        <v>46</v>
      </c>
      <c r="N1098" s="32">
        <f t="shared" si="95"/>
        <v>532962.61199999996</v>
      </c>
      <c r="O1098" s="32">
        <f t="shared" si="96"/>
        <v>53774.720999999998</v>
      </c>
      <c r="P1098" s="32">
        <f t="shared" si="97"/>
        <v>586737.33299999998</v>
      </c>
      <c r="Q1098" s="32">
        <v>153.72</v>
      </c>
      <c r="R1098" s="32">
        <v>15.51</v>
      </c>
      <c r="S1098" s="14"/>
      <c r="T1098" s="109"/>
      <c r="U1098" s="14" t="s">
        <v>270</v>
      </c>
      <c r="V1098" s="14" t="s">
        <v>691</v>
      </c>
      <c r="W1098" s="222"/>
    </row>
    <row r="1099" spans="1:23" ht="37.5">
      <c r="C1099" s="14" t="s">
        <v>306</v>
      </c>
      <c r="D1099" s="15">
        <v>6</v>
      </c>
      <c r="E1099" s="16">
        <v>6</v>
      </c>
      <c r="F1099" s="68" t="s">
        <v>849</v>
      </c>
      <c r="G1099" s="16">
        <v>1991</v>
      </c>
      <c r="H1099" s="16" t="s">
        <v>37</v>
      </c>
      <c r="I1099" s="16" t="s">
        <v>87</v>
      </c>
      <c r="J1099" s="16">
        <v>5</v>
      </c>
      <c r="K1099" s="21">
        <v>3998.8</v>
      </c>
      <c r="L1099" s="21">
        <v>2316</v>
      </c>
      <c r="M1099" s="22" t="s">
        <v>46</v>
      </c>
      <c r="N1099" s="32">
        <f t="shared" si="95"/>
        <v>614695.53600000008</v>
      </c>
      <c r="O1099" s="32">
        <f t="shared" si="96"/>
        <v>62021.387999999999</v>
      </c>
      <c r="P1099" s="32">
        <f t="shared" si="97"/>
        <v>676716.92400000012</v>
      </c>
      <c r="Q1099" s="32">
        <v>153.72</v>
      </c>
      <c r="R1099" s="32">
        <v>15.51</v>
      </c>
      <c r="S1099" s="14"/>
      <c r="T1099" s="109"/>
      <c r="U1099" s="14" t="s">
        <v>270</v>
      </c>
      <c r="V1099" s="14" t="s">
        <v>691</v>
      </c>
      <c r="W1099" s="222"/>
    </row>
    <row r="1100" spans="1:23" ht="37.5">
      <c r="C1100" s="14" t="s">
        <v>306</v>
      </c>
      <c r="D1100" s="15">
        <v>7</v>
      </c>
      <c r="E1100" s="16">
        <v>7</v>
      </c>
      <c r="F1100" s="68" t="s">
        <v>850</v>
      </c>
      <c r="G1100" s="16">
        <v>1992</v>
      </c>
      <c r="H1100" s="16" t="s">
        <v>37</v>
      </c>
      <c r="I1100" s="16" t="s">
        <v>87</v>
      </c>
      <c r="J1100" s="16">
        <v>5</v>
      </c>
      <c r="K1100" s="21">
        <v>3494.1</v>
      </c>
      <c r="L1100" s="21">
        <v>2085.1999999999998</v>
      </c>
      <c r="M1100" s="22" t="s">
        <v>46</v>
      </c>
      <c r="N1100" s="32">
        <f t="shared" si="95"/>
        <v>537113.05200000003</v>
      </c>
      <c r="O1100" s="32">
        <f t="shared" si="96"/>
        <v>54193.490999999995</v>
      </c>
      <c r="P1100" s="32">
        <f t="shared" si="97"/>
        <v>591306.54300000006</v>
      </c>
      <c r="Q1100" s="32">
        <v>153.72</v>
      </c>
      <c r="R1100" s="32">
        <v>15.51</v>
      </c>
      <c r="S1100" s="14"/>
      <c r="T1100" s="109"/>
      <c r="U1100" s="14" t="s">
        <v>270</v>
      </c>
      <c r="V1100" s="14" t="s">
        <v>691</v>
      </c>
      <c r="W1100" s="222"/>
    </row>
    <row r="1101" spans="1:23" s="67" customFormat="1" ht="37.5">
      <c r="C1101" s="14" t="s">
        <v>306</v>
      </c>
      <c r="D1101" s="15">
        <v>8</v>
      </c>
      <c r="E1101" s="16">
        <v>8</v>
      </c>
      <c r="F1101" s="68" t="s">
        <v>851</v>
      </c>
      <c r="G1101" s="16">
        <v>1993</v>
      </c>
      <c r="H1101" s="16" t="s">
        <v>37</v>
      </c>
      <c r="I1101" s="16" t="s">
        <v>87</v>
      </c>
      <c r="J1101" s="16">
        <v>5</v>
      </c>
      <c r="K1101" s="21">
        <v>5006.3</v>
      </c>
      <c r="L1101" s="21">
        <v>2934</v>
      </c>
      <c r="M1101" s="22" t="s">
        <v>46</v>
      </c>
      <c r="N1101" s="32">
        <f t="shared" si="95"/>
        <v>769568.43599999999</v>
      </c>
      <c r="O1101" s="32">
        <f t="shared" si="96"/>
        <v>77647.713000000003</v>
      </c>
      <c r="P1101" s="32">
        <f t="shared" si="97"/>
        <v>847216.14899999998</v>
      </c>
      <c r="Q1101" s="32">
        <v>153.72</v>
      </c>
      <c r="R1101" s="32">
        <v>15.51</v>
      </c>
      <c r="S1101" s="14"/>
      <c r="T1101" s="109"/>
      <c r="U1101" s="14" t="s">
        <v>270</v>
      </c>
      <c r="V1101" s="14" t="s">
        <v>691</v>
      </c>
      <c r="W1101" s="307"/>
    </row>
    <row r="1102" spans="1:23" s="67" customFormat="1">
      <c r="C1102" s="24"/>
      <c r="D1102" s="15"/>
      <c r="E1102" s="16"/>
      <c r="F1102" s="65" t="s">
        <v>852</v>
      </c>
      <c r="G1102" s="33"/>
      <c r="H1102" s="16"/>
      <c r="I1102" s="33"/>
      <c r="J1102" s="33"/>
      <c r="K1102" s="31">
        <f>K1103</f>
        <v>720</v>
      </c>
      <c r="L1102" s="327"/>
      <c r="M1102" s="26"/>
      <c r="N1102" s="31">
        <f>N1103</f>
        <v>93600</v>
      </c>
      <c r="O1102" s="31">
        <f>O1103</f>
        <v>11419.199999999999</v>
      </c>
      <c r="P1102" s="31">
        <f>P1103</f>
        <v>105019.2</v>
      </c>
      <c r="Q1102" s="31"/>
      <c r="R1102" s="31"/>
      <c r="S1102" s="24"/>
      <c r="T1102" s="49"/>
      <c r="U1102" s="14"/>
      <c r="V1102" s="14"/>
      <c r="W1102" s="308"/>
    </row>
    <row r="1103" spans="1:23" s="67" customFormat="1" ht="37.5">
      <c r="C1103" s="14" t="s">
        <v>323</v>
      </c>
      <c r="D1103" s="15">
        <v>1</v>
      </c>
      <c r="E1103" s="16">
        <v>1</v>
      </c>
      <c r="F1103" s="68" t="s">
        <v>853</v>
      </c>
      <c r="G1103" s="16">
        <v>1975</v>
      </c>
      <c r="H1103" s="16" t="s">
        <v>37</v>
      </c>
      <c r="I1103" s="16" t="s">
        <v>67</v>
      </c>
      <c r="J1103" s="16">
        <v>2</v>
      </c>
      <c r="K1103" s="21">
        <v>720</v>
      </c>
      <c r="L1103" s="21">
        <v>385.4</v>
      </c>
      <c r="M1103" s="22" t="s">
        <v>46</v>
      </c>
      <c r="N1103" s="32">
        <f>K1103*Q1103</f>
        <v>93600</v>
      </c>
      <c r="O1103" s="32">
        <f>K1103*R1103</f>
        <v>11419.199999999999</v>
      </c>
      <c r="P1103" s="32">
        <f>N1103+O1103</f>
        <v>105019.2</v>
      </c>
      <c r="Q1103" s="32">
        <v>130</v>
      </c>
      <c r="R1103" s="32">
        <v>15.86</v>
      </c>
      <c r="S1103" s="14"/>
      <c r="T1103" s="109"/>
      <c r="U1103" s="14" t="s">
        <v>270</v>
      </c>
      <c r="V1103" s="14" t="s">
        <v>691</v>
      </c>
      <c r="W1103" s="307" t="s">
        <v>684</v>
      </c>
    </row>
    <row r="1104" spans="1:23" s="67" customFormat="1">
      <c r="C1104" s="24"/>
      <c r="D1104" s="15"/>
      <c r="E1104" s="16"/>
      <c r="F1104" s="65" t="s">
        <v>133</v>
      </c>
      <c r="G1104" s="33"/>
      <c r="H1104" s="16"/>
      <c r="I1104" s="33"/>
      <c r="J1104" s="33"/>
      <c r="K1104" s="31">
        <f>SUM(K1105:K1132)</f>
        <v>33970.459999999992</v>
      </c>
      <c r="L1104" s="27"/>
      <c r="M1104" s="26"/>
      <c r="N1104" s="31">
        <f>SUM(N1105:N1132)</f>
        <v>13370136.839299999</v>
      </c>
      <c r="O1104" s="31">
        <f>SUM(O1105:O1132)</f>
        <v>768012.00880000007</v>
      </c>
      <c r="P1104" s="31">
        <f>SUM(P1105:P1132)</f>
        <v>14138148.848099999</v>
      </c>
      <c r="Q1104" s="31"/>
      <c r="R1104" s="31"/>
      <c r="S1104" s="24"/>
      <c r="T1104" s="49"/>
      <c r="U1104" s="14"/>
      <c r="V1104" s="14"/>
      <c r="W1104" s="308"/>
    </row>
    <row r="1105" spans="3:23" ht="37.5">
      <c r="C1105" s="14" t="s">
        <v>285</v>
      </c>
      <c r="D1105" s="15">
        <v>1</v>
      </c>
      <c r="E1105" s="16">
        <v>1</v>
      </c>
      <c r="F1105" s="68" t="s">
        <v>854</v>
      </c>
      <c r="G1105" s="16">
        <v>1959</v>
      </c>
      <c r="H1105" s="16" t="s">
        <v>37</v>
      </c>
      <c r="I1105" s="16" t="s">
        <v>398</v>
      </c>
      <c r="J1105" s="16">
        <v>2</v>
      </c>
      <c r="K1105" s="21">
        <v>727</v>
      </c>
      <c r="L1105" s="21">
        <v>394.91</v>
      </c>
      <c r="M1105" s="22" t="s">
        <v>46</v>
      </c>
      <c r="N1105" s="32">
        <f>K1105*Q1105</f>
        <v>124317</v>
      </c>
      <c r="O1105" s="32">
        <f>K1105*R1105</f>
        <v>11493.87</v>
      </c>
      <c r="P1105" s="32">
        <f t="shared" ref="P1105:P1132" si="98">N1105+O1105</f>
        <v>135810.87</v>
      </c>
      <c r="Q1105" s="32">
        <v>171</v>
      </c>
      <c r="R1105" s="32">
        <v>15.81</v>
      </c>
      <c r="S1105" s="14"/>
      <c r="T1105" s="109"/>
      <c r="U1105" s="14" t="s">
        <v>270</v>
      </c>
      <c r="V1105" s="14" t="s">
        <v>691</v>
      </c>
      <c r="W1105" s="222" t="s">
        <v>695</v>
      </c>
    </row>
    <row r="1106" spans="3:23" ht="37.5">
      <c r="C1106" s="14"/>
      <c r="D1106" s="15">
        <v>2</v>
      </c>
      <c r="E1106" s="16"/>
      <c r="F1106" s="68"/>
      <c r="G1106" s="16"/>
      <c r="H1106" s="16"/>
      <c r="I1106" s="16"/>
      <c r="J1106" s="16"/>
      <c r="K1106" s="21"/>
      <c r="L1106" s="21"/>
      <c r="M1106" s="22" t="s">
        <v>49</v>
      </c>
      <c r="N1106" s="32">
        <f>K1105*Q1106</f>
        <v>337444.32</v>
      </c>
      <c r="O1106" s="32">
        <f>K1105*R1106</f>
        <v>13565.82</v>
      </c>
      <c r="P1106" s="32">
        <f t="shared" si="98"/>
        <v>351010.14</v>
      </c>
      <c r="Q1106" s="32">
        <v>464.16</v>
      </c>
      <c r="R1106" s="32">
        <v>18.66</v>
      </c>
      <c r="S1106" s="14"/>
      <c r="T1106" s="109"/>
      <c r="U1106" s="14" t="s">
        <v>270</v>
      </c>
      <c r="V1106" s="14" t="s">
        <v>691</v>
      </c>
      <c r="W1106" s="222"/>
    </row>
    <row r="1107" spans="3:23" ht="56.25">
      <c r="C1107" s="14"/>
      <c r="D1107" s="15">
        <v>3</v>
      </c>
      <c r="E1107" s="16"/>
      <c r="F1107" s="68"/>
      <c r="G1107" s="16"/>
      <c r="H1107" s="16"/>
      <c r="I1107" s="16"/>
      <c r="J1107" s="16"/>
      <c r="K1107" s="21"/>
      <c r="L1107" s="21"/>
      <c r="M1107" s="22" t="s">
        <v>39</v>
      </c>
      <c r="N1107" s="32">
        <f>K1105*Q1107</f>
        <v>42514.96</v>
      </c>
      <c r="O1107" s="32">
        <f>K1105*R1107</f>
        <v>10425.18</v>
      </c>
      <c r="P1107" s="32">
        <f t="shared" si="98"/>
        <v>52940.14</v>
      </c>
      <c r="Q1107" s="32">
        <v>58.48</v>
      </c>
      <c r="R1107" s="32">
        <v>14.34</v>
      </c>
      <c r="S1107" s="14"/>
      <c r="T1107" s="109"/>
      <c r="U1107" s="14" t="s">
        <v>270</v>
      </c>
      <c r="V1107" s="14" t="s">
        <v>691</v>
      </c>
      <c r="W1107" s="222"/>
    </row>
    <row r="1108" spans="3:23" ht="37.5">
      <c r="C1108" s="14"/>
      <c r="D1108" s="15">
        <v>4</v>
      </c>
      <c r="E1108" s="16"/>
      <c r="F1108" s="68"/>
      <c r="G1108" s="16"/>
      <c r="H1108" s="16"/>
      <c r="I1108" s="16"/>
      <c r="J1108" s="16"/>
      <c r="K1108" s="21"/>
      <c r="L1108" s="21"/>
      <c r="M1108" s="22" t="s">
        <v>57</v>
      </c>
      <c r="N1108" s="32">
        <f>K1105*Q1108</f>
        <v>26440.989999999998</v>
      </c>
      <c r="O1108" s="32">
        <f>K1105*R1108</f>
        <v>10076.219999999999</v>
      </c>
      <c r="P1108" s="32">
        <f t="shared" si="98"/>
        <v>36517.21</v>
      </c>
      <c r="Q1108" s="32">
        <v>36.369999999999997</v>
      </c>
      <c r="R1108" s="32">
        <v>13.86</v>
      </c>
      <c r="S1108" s="14"/>
      <c r="T1108" s="109"/>
      <c r="U1108" s="14" t="s">
        <v>270</v>
      </c>
      <c r="V1108" s="14" t="s">
        <v>691</v>
      </c>
      <c r="W1108" s="222"/>
    </row>
    <row r="1109" spans="3:23" ht="37.5">
      <c r="C1109" s="14" t="s">
        <v>285</v>
      </c>
      <c r="D1109" s="15">
        <v>5</v>
      </c>
      <c r="E1109" s="16">
        <v>2</v>
      </c>
      <c r="F1109" s="68" t="s">
        <v>855</v>
      </c>
      <c r="G1109" s="16">
        <v>1961</v>
      </c>
      <c r="H1109" s="16" t="s">
        <v>37</v>
      </c>
      <c r="I1109" s="16" t="s">
        <v>398</v>
      </c>
      <c r="J1109" s="16">
        <v>2</v>
      </c>
      <c r="K1109" s="21">
        <v>732</v>
      </c>
      <c r="L1109" s="21">
        <v>399.71</v>
      </c>
      <c r="M1109" s="22" t="s">
        <v>234</v>
      </c>
      <c r="N1109" s="32">
        <f>K1109*Q1109</f>
        <v>1098000</v>
      </c>
      <c r="O1109" s="32">
        <f>K1109*R1109</f>
        <v>29836.32</v>
      </c>
      <c r="P1109" s="32">
        <f t="shared" si="98"/>
        <v>1127836.32</v>
      </c>
      <c r="Q1109" s="32">
        <v>1500</v>
      </c>
      <c r="R1109" s="32">
        <v>40.76</v>
      </c>
      <c r="S1109" s="14"/>
      <c r="T1109" s="109"/>
      <c r="U1109" s="14" t="s">
        <v>270</v>
      </c>
      <c r="V1109" s="14" t="s">
        <v>691</v>
      </c>
      <c r="W1109" s="222" t="s">
        <v>695</v>
      </c>
    </row>
    <row r="1110" spans="3:23" ht="37.5">
      <c r="C1110" s="14" t="s">
        <v>280</v>
      </c>
      <c r="D1110" s="15">
        <v>6</v>
      </c>
      <c r="E1110" s="16">
        <v>3</v>
      </c>
      <c r="F1110" s="68" t="s">
        <v>856</v>
      </c>
      <c r="G1110" s="16">
        <v>1984</v>
      </c>
      <c r="H1110" s="16" t="s">
        <v>37</v>
      </c>
      <c r="I1110" s="16" t="s">
        <v>38</v>
      </c>
      <c r="J1110" s="16">
        <v>3</v>
      </c>
      <c r="K1110" s="21">
        <v>2978.4</v>
      </c>
      <c r="L1110" s="21">
        <v>1316.8</v>
      </c>
      <c r="M1110" s="22" t="s">
        <v>46</v>
      </c>
      <c r="N1110" s="32">
        <f>K1110*Q1110</f>
        <v>481666.848</v>
      </c>
      <c r="O1110" s="32">
        <f>K1110*R1110</f>
        <v>46373.688000000002</v>
      </c>
      <c r="P1110" s="32">
        <f t="shared" si="98"/>
        <v>528040.53599999996</v>
      </c>
      <c r="Q1110" s="32">
        <v>161.72</v>
      </c>
      <c r="R1110" s="32">
        <v>15.57</v>
      </c>
      <c r="S1110" s="14"/>
      <c r="T1110" s="109"/>
      <c r="U1110" s="14" t="s">
        <v>270</v>
      </c>
      <c r="V1110" s="14" t="s">
        <v>691</v>
      </c>
      <c r="W1110" s="222" t="s">
        <v>695</v>
      </c>
    </row>
    <row r="1111" spans="3:23" ht="37.5">
      <c r="C1111" s="14" t="s">
        <v>331</v>
      </c>
      <c r="D1111" s="15">
        <v>7</v>
      </c>
      <c r="E1111" s="16">
        <v>4</v>
      </c>
      <c r="F1111" s="68" t="s">
        <v>857</v>
      </c>
      <c r="G1111" s="16">
        <v>1975</v>
      </c>
      <c r="H1111" s="16" t="s">
        <v>37</v>
      </c>
      <c r="I1111" s="16" t="s">
        <v>67</v>
      </c>
      <c r="J1111" s="16">
        <v>2</v>
      </c>
      <c r="K1111" s="21">
        <v>923.16</v>
      </c>
      <c r="L1111" s="21">
        <v>537.20000000000005</v>
      </c>
      <c r="M1111" s="22" t="s">
        <v>46</v>
      </c>
      <c r="N1111" s="32">
        <f>K1111*Q1111</f>
        <v>161553</v>
      </c>
      <c r="O1111" s="32">
        <f>K1111*R1111</f>
        <v>14650.549199999999</v>
      </c>
      <c r="P1111" s="32">
        <f t="shared" si="98"/>
        <v>176203.54920000001</v>
      </c>
      <c r="Q1111" s="32">
        <v>175</v>
      </c>
      <c r="R1111" s="32">
        <v>15.87</v>
      </c>
      <c r="S1111" s="14"/>
      <c r="T1111" s="109"/>
      <c r="U1111" s="14" t="s">
        <v>270</v>
      </c>
      <c r="V1111" s="14" t="s">
        <v>691</v>
      </c>
      <c r="W1111" s="222" t="s">
        <v>695</v>
      </c>
    </row>
    <row r="1112" spans="3:23" ht="37.5">
      <c r="C1112" s="14" t="s">
        <v>331</v>
      </c>
      <c r="D1112" s="15">
        <v>8</v>
      </c>
      <c r="E1112" s="16">
        <v>5</v>
      </c>
      <c r="F1112" s="68" t="s">
        <v>858</v>
      </c>
      <c r="G1112" s="16">
        <v>1975</v>
      </c>
      <c r="H1112" s="16" t="s">
        <v>37</v>
      </c>
      <c r="I1112" s="16" t="s">
        <v>67</v>
      </c>
      <c r="J1112" s="16">
        <v>2</v>
      </c>
      <c r="K1112" s="21">
        <v>923.16</v>
      </c>
      <c r="L1112" s="21">
        <v>497.1</v>
      </c>
      <c r="M1112" s="22" t="s">
        <v>46</v>
      </c>
      <c r="N1112" s="32">
        <f>K1112*Q1112</f>
        <v>161553</v>
      </c>
      <c r="O1112" s="32">
        <f>K1112*R1112</f>
        <v>14650.549199999999</v>
      </c>
      <c r="P1112" s="32">
        <f t="shared" si="98"/>
        <v>176203.54920000001</v>
      </c>
      <c r="Q1112" s="32">
        <v>175</v>
      </c>
      <c r="R1112" s="32">
        <v>15.87</v>
      </c>
      <c r="S1112" s="14"/>
      <c r="T1112" s="109"/>
      <c r="U1112" s="14" t="s">
        <v>270</v>
      </c>
      <c r="V1112" s="14" t="s">
        <v>691</v>
      </c>
      <c r="W1112" s="222" t="s">
        <v>695</v>
      </c>
    </row>
    <row r="1113" spans="3:23" ht="37.5">
      <c r="C1113" s="14" t="s">
        <v>331</v>
      </c>
      <c r="D1113" s="15">
        <v>9</v>
      </c>
      <c r="E1113" s="16">
        <v>6</v>
      </c>
      <c r="F1113" s="68" t="s">
        <v>859</v>
      </c>
      <c r="G1113" s="16">
        <v>1972</v>
      </c>
      <c r="H1113" s="16" t="s">
        <v>37</v>
      </c>
      <c r="I1113" s="16" t="s">
        <v>67</v>
      </c>
      <c r="J1113" s="16">
        <v>2</v>
      </c>
      <c r="K1113" s="21">
        <v>923.14</v>
      </c>
      <c r="L1113" s="21">
        <v>507.1</v>
      </c>
      <c r="M1113" s="22" t="s">
        <v>46</v>
      </c>
      <c r="N1113" s="32">
        <f>K1113*Q1113</f>
        <v>161549.5</v>
      </c>
      <c r="O1113" s="32">
        <f>K1113*R1113</f>
        <v>14650.2318</v>
      </c>
      <c r="P1113" s="32">
        <f t="shared" si="98"/>
        <v>176199.73180000001</v>
      </c>
      <c r="Q1113" s="32">
        <v>175</v>
      </c>
      <c r="R1113" s="32">
        <v>15.87</v>
      </c>
      <c r="S1113" s="14"/>
      <c r="T1113" s="109"/>
      <c r="U1113" s="14" t="s">
        <v>270</v>
      </c>
      <c r="V1113" s="14" t="s">
        <v>691</v>
      </c>
      <c r="W1113" s="222" t="s">
        <v>695</v>
      </c>
    </row>
    <row r="1114" spans="3:23">
      <c r="C1114" s="14"/>
      <c r="D1114" s="15">
        <v>10</v>
      </c>
      <c r="E1114" s="16"/>
      <c r="F1114" s="68"/>
      <c r="G1114" s="16"/>
      <c r="H1114" s="16"/>
      <c r="I1114" s="16"/>
      <c r="J1114" s="16"/>
      <c r="K1114" s="21"/>
      <c r="L1114" s="21"/>
      <c r="M1114" s="22" t="s">
        <v>234</v>
      </c>
      <c r="N1114" s="32">
        <f>K1113*Q1114</f>
        <v>1384710</v>
      </c>
      <c r="O1114" s="32">
        <f>K1113*R1114</f>
        <v>37128.690799999997</v>
      </c>
      <c r="P1114" s="32">
        <f t="shared" si="98"/>
        <v>1421838.6908</v>
      </c>
      <c r="Q1114" s="32">
        <v>1500</v>
      </c>
      <c r="R1114" s="32">
        <v>40.22</v>
      </c>
      <c r="S1114" s="14"/>
      <c r="T1114" s="109"/>
      <c r="U1114" s="14" t="s">
        <v>270</v>
      </c>
      <c r="V1114" s="14" t="s">
        <v>691</v>
      </c>
      <c r="W1114" s="222"/>
    </row>
    <row r="1115" spans="3:23" ht="37.5">
      <c r="C1115" s="14" t="s">
        <v>329</v>
      </c>
      <c r="D1115" s="15">
        <v>11</v>
      </c>
      <c r="E1115" s="16">
        <v>7</v>
      </c>
      <c r="F1115" s="68" t="s">
        <v>860</v>
      </c>
      <c r="G1115" s="16">
        <v>1958</v>
      </c>
      <c r="H1115" s="16" t="s">
        <v>37</v>
      </c>
      <c r="I1115" s="16" t="s">
        <v>67</v>
      </c>
      <c r="J1115" s="16">
        <v>2</v>
      </c>
      <c r="K1115" s="21">
        <v>724.59</v>
      </c>
      <c r="L1115" s="21">
        <v>370.01</v>
      </c>
      <c r="M1115" s="22" t="s">
        <v>46</v>
      </c>
      <c r="N1115" s="32">
        <f>K1115*Q1115</f>
        <v>126803.25</v>
      </c>
      <c r="O1115" s="32">
        <f>K1115*R1115</f>
        <v>11499.2433</v>
      </c>
      <c r="P1115" s="32">
        <f t="shared" si="98"/>
        <v>138302.4933</v>
      </c>
      <c r="Q1115" s="32">
        <v>175</v>
      </c>
      <c r="R1115" s="32">
        <v>15.87</v>
      </c>
      <c r="S1115" s="14"/>
      <c r="T1115" s="109"/>
      <c r="U1115" s="14" t="s">
        <v>270</v>
      </c>
      <c r="V1115" s="14" t="s">
        <v>691</v>
      </c>
      <c r="W1115" s="222" t="s">
        <v>695</v>
      </c>
    </row>
    <row r="1116" spans="3:23" ht="37.5">
      <c r="C1116" s="14"/>
      <c r="D1116" s="15">
        <v>12</v>
      </c>
      <c r="E1116" s="16"/>
      <c r="F1116" s="68"/>
      <c r="G1116" s="16"/>
      <c r="H1116" s="16"/>
      <c r="I1116" s="16"/>
      <c r="J1116" s="16"/>
      <c r="K1116" s="21"/>
      <c r="L1116" s="21"/>
      <c r="M1116" s="22" t="s">
        <v>49</v>
      </c>
      <c r="N1116" s="32">
        <f>K1115*Q1116</f>
        <v>322652.68110000005</v>
      </c>
      <c r="O1116" s="32">
        <f>K1115*R1116</f>
        <v>13223.7675</v>
      </c>
      <c r="P1116" s="32">
        <f t="shared" si="98"/>
        <v>335876.44860000006</v>
      </c>
      <c r="Q1116" s="32">
        <v>445.29</v>
      </c>
      <c r="R1116" s="32">
        <v>18.25</v>
      </c>
      <c r="S1116" s="14"/>
      <c r="T1116" s="109"/>
      <c r="U1116" s="14" t="s">
        <v>270</v>
      </c>
      <c r="V1116" s="14" t="s">
        <v>691</v>
      </c>
      <c r="W1116" s="222"/>
    </row>
    <row r="1117" spans="3:23">
      <c r="C1117" s="14"/>
      <c r="D1117" s="15">
        <v>13</v>
      </c>
      <c r="E1117" s="16"/>
      <c r="F1117" s="68"/>
      <c r="G1117" s="16"/>
      <c r="H1117" s="16"/>
      <c r="I1117" s="16"/>
      <c r="J1117" s="16"/>
      <c r="K1117" s="21"/>
      <c r="L1117" s="21"/>
      <c r="M1117" s="22" t="s">
        <v>234</v>
      </c>
      <c r="N1117" s="32">
        <f>K1115*Q1117</f>
        <v>1086885</v>
      </c>
      <c r="O1117" s="32">
        <f>K1115*R1117</f>
        <v>29143.0098</v>
      </c>
      <c r="P1117" s="32">
        <f t="shared" si="98"/>
        <v>1116028.0098000001</v>
      </c>
      <c r="Q1117" s="32">
        <v>1500</v>
      </c>
      <c r="R1117" s="32">
        <v>40.22</v>
      </c>
      <c r="S1117" s="14"/>
      <c r="T1117" s="109"/>
      <c r="U1117" s="14" t="s">
        <v>270</v>
      </c>
      <c r="V1117" s="14" t="s">
        <v>691</v>
      </c>
      <c r="W1117" s="222"/>
    </row>
    <row r="1118" spans="3:23" ht="37.5">
      <c r="C1118" s="14" t="s">
        <v>273</v>
      </c>
      <c r="D1118" s="15">
        <v>14</v>
      </c>
      <c r="E1118" s="16">
        <v>8</v>
      </c>
      <c r="F1118" s="68" t="s">
        <v>861</v>
      </c>
      <c r="G1118" s="16">
        <v>1982</v>
      </c>
      <c r="H1118" s="16" t="s">
        <v>37</v>
      </c>
      <c r="I1118" s="16" t="s">
        <v>67</v>
      </c>
      <c r="J1118" s="16">
        <v>2</v>
      </c>
      <c r="K1118" s="21">
        <v>976.6</v>
      </c>
      <c r="L1118" s="21">
        <v>624.6</v>
      </c>
      <c r="M1118" s="22" t="s">
        <v>46</v>
      </c>
      <c r="N1118" s="32">
        <f>K1118*Q1118</f>
        <v>156256</v>
      </c>
      <c r="O1118" s="32">
        <f>K1118*R1118</f>
        <v>15498.642</v>
      </c>
      <c r="P1118" s="32">
        <f t="shared" si="98"/>
        <v>171754.64199999999</v>
      </c>
      <c r="Q1118" s="32">
        <v>160</v>
      </c>
      <c r="R1118" s="32">
        <v>15.87</v>
      </c>
      <c r="S1118" s="14"/>
      <c r="T1118" s="109"/>
      <c r="U1118" s="14" t="s">
        <v>270</v>
      </c>
      <c r="V1118" s="14" t="s">
        <v>691</v>
      </c>
      <c r="W1118" s="222" t="s">
        <v>695</v>
      </c>
    </row>
    <row r="1119" spans="3:23" ht="37.5">
      <c r="C1119" s="14" t="s">
        <v>323</v>
      </c>
      <c r="D1119" s="15">
        <v>15</v>
      </c>
      <c r="E1119" s="16">
        <v>9</v>
      </c>
      <c r="F1119" s="68" t="s">
        <v>862</v>
      </c>
      <c r="G1119" s="16">
        <v>1973</v>
      </c>
      <c r="H1119" s="16" t="s">
        <v>37</v>
      </c>
      <c r="I1119" s="16" t="s">
        <v>38</v>
      </c>
      <c r="J1119" s="16">
        <v>2</v>
      </c>
      <c r="K1119" s="21">
        <v>1394</v>
      </c>
      <c r="L1119" s="21">
        <v>654.1</v>
      </c>
      <c r="M1119" s="22" t="s">
        <v>46</v>
      </c>
      <c r="N1119" s="32">
        <f>K1119*Q1119</f>
        <v>176508.28</v>
      </c>
      <c r="O1119" s="32">
        <f>K1119*R1119</f>
        <v>22025.200000000001</v>
      </c>
      <c r="P1119" s="32">
        <f t="shared" si="98"/>
        <v>198533.48</v>
      </c>
      <c r="Q1119" s="32">
        <v>126.62</v>
      </c>
      <c r="R1119" s="32">
        <v>15.8</v>
      </c>
      <c r="S1119" s="14"/>
      <c r="T1119" s="109"/>
      <c r="U1119" s="14" t="s">
        <v>270</v>
      </c>
      <c r="V1119" s="14" t="s">
        <v>691</v>
      </c>
      <c r="W1119" s="222" t="s">
        <v>695</v>
      </c>
    </row>
    <row r="1120" spans="3:23">
      <c r="C1120" s="14"/>
      <c r="D1120" s="15">
        <v>16</v>
      </c>
      <c r="E1120" s="16"/>
      <c r="F1120" s="68"/>
      <c r="G1120" s="16"/>
      <c r="H1120" s="16"/>
      <c r="I1120" s="16"/>
      <c r="J1120" s="16"/>
      <c r="K1120" s="21"/>
      <c r="L1120" s="21"/>
      <c r="M1120" s="22" t="s">
        <v>234</v>
      </c>
      <c r="N1120" s="32">
        <f>K1119*Q1120</f>
        <v>2091000</v>
      </c>
      <c r="O1120" s="32">
        <f>K1119*R1120</f>
        <v>56819.439999999995</v>
      </c>
      <c r="P1120" s="32">
        <f t="shared" si="98"/>
        <v>2147819.44</v>
      </c>
      <c r="Q1120" s="32">
        <v>1500</v>
      </c>
      <c r="R1120" s="32">
        <v>40.76</v>
      </c>
      <c r="S1120" s="14"/>
      <c r="T1120" s="109"/>
      <c r="U1120" s="14" t="s">
        <v>270</v>
      </c>
      <c r="V1120" s="14" t="s">
        <v>691</v>
      </c>
      <c r="W1120" s="222"/>
    </row>
    <row r="1121" spans="3:23" ht="37.5">
      <c r="C1121" s="14" t="s">
        <v>323</v>
      </c>
      <c r="D1121" s="15">
        <v>17</v>
      </c>
      <c r="E1121" s="16">
        <v>10</v>
      </c>
      <c r="F1121" s="68" t="s">
        <v>863</v>
      </c>
      <c r="G1121" s="16">
        <v>1961</v>
      </c>
      <c r="H1121" s="16" t="s">
        <v>37</v>
      </c>
      <c r="I1121" s="16" t="s">
        <v>38</v>
      </c>
      <c r="J1121" s="16">
        <v>2</v>
      </c>
      <c r="K1121" s="21">
        <v>564</v>
      </c>
      <c r="L1121" s="21">
        <v>376</v>
      </c>
      <c r="M1121" s="22" t="s">
        <v>46</v>
      </c>
      <c r="N1121" s="32">
        <f>K1121*Q1121</f>
        <v>71413.680000000008</v>
      </c>
      <c r="O1121" s="32">
        <f>K1121*R1121</f>
        <v>8911.2000000000007</v>
      </c>
      <c r="P1121" s="32">
        <f t="shared" si="98"/>
        <v>80324.88</v>
      </c>
      <c r="Q1121" s="32">
        <v>126.62</v>
      </c>
      <c r="R1121" s="32">
        <v>15.8</v>
      </c>
      <c r="S1121" s="14"/>
      <c r="T1121" s="109"/>
      <c r="U1121" s="14" t="s">
        <v>270</v>
      </c>
      <c r="V1121" s="14" t="s">
        <v>691</v>
      </c>
      <c r="W1121" s="222" t="s">
        <v>695</v>
      </c>
    </row>
    <row r="1122" spans="3:23">
      <c r="C1122" s="14"/>
      <c r="D1122" s="15">
        <v>18</v>
      </c>
      <c r="E1122" s="16"/>
      <c r="F1122" s="68"/>
      <c r="G1122" s="16"/>
      <c r="H1122" s="16"/>
      <c r="I1122" s="16"/>
      <c r="J1122" s="16"/>
      <c r="K1122" s="21"/>
      <c r="L1122" s="21"/>
      <c r="M1122" s="22" t="s">
        <v>234</v>
      </c>
      <c r="N1122" s="32">
        <f>K1121*Q1122</f>
        <v>846000</v>
      </c>
      <c r="O1122" s="32">
        <f>K1121*R1122</f>
        <v>22988.639999999999</v>
      </c>
      <c r="P1122" s="32">
        <f t="shared" si="98"/>
        <v>868988.64</v>
      </c>
      <c r="Q1122" s="32">
        <v>1500</v>
      </c>
      <c r="R1122" s="32">
        <v>40.76</v>
      </c>
      <c r="S1122" s="14"/>
      <c r="T1122" s="109"/>
      <c r="U1122" s="14" t="s">
        <v>270</v>
      </c>
      <c r="V1122" s="14" t="s">
        <v>691</v>
      </c>
      <c r="W1122" s="222"/>
    </row>
    <row r="1123" spans="3:23" ht="37.5">
      <c r="C1123" s="14" t="s">
        <v>323</v>
      </c>
      <c r="D1123" s="15">
        <v>19</v>
      </c>
      <c r="E1123" s="16">
        <v>11</v>
      </c>
      <c r="F1123" s="68" t="s">
        <v>864</v>
      </c>
      <c r="G1123" s="16">
        <v>1961</v>
      </c>
      <c r="H1123" s="16" t="s">
        <v>37</v>
      </c>
      <c r="I1123" s="16" t="s">
        <v>38</v>
      </c>
      <c r="J1123" s="16">
        <v>2</v>
      </c>
      <c r="K1123" s="21">
        <v>544.65</v>
      </c>
      <c r="L1123" s="21">
        <v>363.1</v>
      </c>
      <c r="M1123" s="22" t="s">
        <v>46</v>
      </c>
      <c r="N1123" s="32">
        <f>K1123*Q1123</f>
        <v>68963.582999999999</v>
      </c>
      <c r="O1123" s="32">
        <f>K1123*R1123</f>
        <v>8605.4699999999993</v>
      </c>
      <c r="P1123" s="32">
        <f t="shared" si="98"/>
        <v>77569.053</v>
      </c>
      <c r="Q1123" s="32">
        <v>126.62</v>
      </c>
      <c r="R1123" s="32">
        <v>15.8</v>
      </c>
      <c r="S1123" s="14"/>
      <c r="T1123" s="109"/>
      <c r="U1123" s="14" t="s">
        <v>270</v>
      </c>
      <c r="V1123" s="14" t="s">
        <v>691</v>
      </c>
      <c r="W1123" s="222" t="s">
        <v>695</v>
      </c>
    </row>
    <row r="1124" spans="3:23">
      <c r="C1124" s="14"/>
      <c r="D1124" s="15">
        <v>20</v>
      </c>
      <c r="E1124" s="16"/>
      <c r="F1124" s="68"/>
      <c r="G1124" s="16"/>
      <c r="H1124" s="16"/>
      <c r="I1124" s="16"/>
      <c r="J1124" s="16"/>
      <c r="K1124" s="21"/>
      <c r="L1124" s="21"/>
      <c r="M1124" s="22" t="s">
        <v>234</v>
      </c>
      <c r="N1124" s="32">
        <f>K1123*Q1124</f>
        <v>816975</v>
      </c>
      <c r="O1124" s="32">
        <f>K1123*R1124</f>
        <v>22199.933999999997</v>
      </c>
      <c r="P1124" s="32">
        <f t="shared" si="98"/>
        <v>839174.93400000001</v>
      </c>
      <c r="Q1124" s="32">
        <v>1500</v>
      </c>
      <c r="R1124" s="32">
        <v>40.76</v>
      </c>
      <c r="S1124" s="14"/>
      <c r="T1124" s="109"/>
      <c r="U1124" s="14" t="s">
        <v>270</v>
      </c>
      <c r="V1124" s="14" t="s">
        <v>691</v>
      </c>
      <c r="W1124" s="222"/>
    </row>
    <row r="1125" spans="3:23" ht="37.5">
      <c r="C1125" s="14" t="s">
        <v>280</v>
      </c>
      <c r="D1125" s="15">
        <v>21</v>
      </c>
      <c r="E1125" s="16">
        <v>12</v>
      </c>
      <c r="F1125" s="68" t="s">
        <v>865</v>
      </c>
      <c r="G1125" s="16">
        <v>1989</v>
      </c>
      <c r="H1125" s="16" t="s">
        <v>37</v>
      </c>
      <c r="I1125" s="16" t="s">
        <v>38</v>
      </c>
      <c r="J1125" s="16">
        <v>5</v>
      </c>
      <c r="K1125" s="21">
        <v>7661.62</v>
      </c>
      <c r="L1125" s="21">
        <v>3830.81</v>
      </c>
      <c r="M1125" s="22" t="s">
        <v>46</v>
      </c>
      <c r="N1125" s="32">
        <f t="shared" ref="N1125:N1132" si="99">K1125*Q1125</f>
        <v>1239037.1864</v>
      </c>
      <c r="O1125" s="32">
        <f t="shared" ref="O1125:O1132" si="100">K1125*R1125</f>
        <v>119291.4234</v>
      </c>
      <c r="P1125" s="32">
        <f t="shared" si="98"/>
        <v>1358328.6098</v>
      </c>
      <c r="Q1125" s="32">
        <v>161.72</v>
      </c>
      <c r="R1125" s="32">
        <v>15.57</v>
      </c>
      <c r="S1125" s="14"/>
      <c r="T1125" s="109"/>
      <c r="U1125" s="14" t="s">
        <v>270</v>
      </c>
      <c r="V1125" s="14" t="s">
        <v>691</v>
      </c>
      <c r="W1125" s="222" t="s">
        <v>684</v>
      </c>
    </row>
    <row r="1126" spans="3:23" ht="37.5">
      <c r="C1126" s="14" t="s">
        <v>269</v>
      </c>
      <c r="D1126" s="15">
        <v>22</v>
      </c>
      <c r="E1126" s="16">
        <v>13</v>
      </c>
      <c r="F1126" s="68" t="s">
        <v>866</v>
      </c>
      <c r="G1126" s="16">
        <v>1988</v>
      </c>
      <c r="H1126" s="16" t="s">
        <v>37</v>
      </c>
      <c r="I1126" s="16" t="s">
        <v>38</v>
      </c>
      <c r="J1126" s="16">
        <v>2</v>
      </c>
      <c r="K1126" s="21">
        <v>2257.8000000000002</v>
      </c>
      <c r="L1126" s="21">
        <v>893.4</v>
      </c>
      <c r="M1126" s="22" t="s">
        <v>46</v>
      </c>
      <c r="N1126" s="32">
        <f t="shared" si="99"/>
        <v>361248</v>
      </c>
      <c r="O1126" s="32">
        <f t="shared" si="100"/>
        <v>35695.818000000007</v>
      </c>
      <c r="P1126" s="32">
        <f t="shared" si="98"/>
        <v>396943.81800000003</v>
      </c>
      <c r="Q1126" s="32">
        <v>160</v>
      </c>
      <c r="R1126" s="32">
        <v>15.81</v>
      </c>
      <c r="S1126" s="14"/>
      <c r="T1126" s="109"/>
      <c r="U1126" s="14" t="s">
        <v>270</v>
      </c>
      <c r="V1126" s="14" t="s">
        <v>691</v>
      </c>
      <c r="W1126" s="222"/>
    </row>
    <row r="1127" spans="3:23" ht="37.5">
      <c r="C1127" s="14" t="s">
        <v>280</v>
      </c>
      <c r="D1127" s="15">
        <v>23</v>
      </c>
      <c r="E1127" s="16">
        <v>14</v>
      </c>
      <c r="F1127" s="68" t="s">
        <v>867</v>
      </c>
      <c r="G1127" s="16">
        <v>1989</v>
      </c>
      <c r="H1127" s="16" t="s">
        <v>37</v>
      </c>
      <c r="I1127" s="16" t="s">
        <v>38</v>
      </c>
      <c r="J1127" s="16">
        <v>3</v>
      </c>
      <c r="K1127" s="21">
        <v>2436.14</v>
      </c>
      <c r="L1127" s="21">
        <v>1262.9000000000001</v>
      </c>
      <c r="M1127" s="22" t="s">
        <v>46</v>
      </c>
      <c r="N1127" s="32">
        <f t="shared" si="99"/>
        <v>393972.56079999998</v>
      </c>
      <c r="O1127" s="32">
        <f t="shared" si="100"/>
        <v>37930.699800000002</v>
      </c>
      <c r="P1127" s="32">
        <f t="shared" si="98"/>
        <v>431903.26059999998</v>
      </c>
      <c r="Q1127" s="32">
        <v>161.72</v>
      </c>
      <c r="R1127" s="32">
        <v>15.57</v>
      </c>
      <c r="S1127" s="14"/>
      <c r="T1127" s="109"/>
      <c r="U1127" s="14" t="s">
        <v>270</v>
      </c>
      <c r="V1127" s="14" t="s">
        <v>691</v>
      </c>
      <c r="W1127" s="222"/>
    </row>
    <row r="1128" spans="3:23" s="67" customFormat="1" ht="37.5">
      <c r="C1128" s="14" t="s">
        <v>269</v>
      </c>
      <c r="D1128" s="15">
        <v>24</v>
      </c>
      <c r="E1128" s="16">
        <v>15</v>
      </c>
      <c r="F1128" s="68" t="s">
        <v>868</v>
      </c>
      <c r="G1128" s="16">
        <v>1984</v>
      </c>
      <c r="H1128" s="16" t="s">
        <v>37</v>
      </c>
      <c r="I1128" s="16" t="s">
        <v>38</v>
      </c>
      <c r="J1128" s="16">
        <v>2</v>
      </c>
      <c r="K1128" s="21">
        <v>2143.8000000000002</v>
      </c>
      <c r="L1128" s="21">
        <v>859</v>
      </c>
      <c r="M1128" s="22" t="s">
        <v>46</v>
      </c>
      <c r="N1128" s="32">
        <f t="shared" si="99"/>
        <v>343008</v>
      </c>
      <c r="O1128" s="32">
        <f t="shared" si="100"/>
        <v>33893.478000000003</v>
      </c>
      <c r="P1128" s="32">
        <f t="shared" si="98"/>
        <v>376901.478</v>
      </c>
      <c r="Q1128" s="32">
        <v>160</v>
      </c>
      <c r="R1128" s="32">
        <v>15.81</v>
      </c>
      <c r="S1128" s="14"/>
      <c r="T1128" s="109"/>
      <c r="U1128" s="14" t="s">
        <v>270</v>
      </c>
      <c r="V1128" s="14" t="s">
        <v>691</v>
      </c>
      <c r="W1128" s="307"/>
    </row>
    <row r="1129" spans="3:23" ht="37.5">
      <c r="C1129" s="14" t="s">
        <v>269</v>
      </c>
      <c r="D1129" s="15">
        <v>25</v>
      </c>
      <c r="E1129" s="16">
        <v>16</v>
      </c>
      <c r="F1129" s="68" t="s">
        <v>869</v>
      </c>
      <c r="G1129" s="16">
        <v>1977</v>
      </c>
      <c r="H1129" s="16" t="s">
        <v>37</v>
      </c>
      <c r="I1129" s="16" t="s">
        <v>38</v>
      </c>
      <c r="J1129" s="16">
        <v>2</v>
      </c>
      <c r="K1129" s="21">
        <v>1679.8</v>
      </c>
      <c r="L1129" s="21">
        <v>719.8</v>
      </c>
      <c r="M1129" s="86" t="s">
        <v>46</v>
      </c>
      <c r="N1129" s="21">
        <f t="shared" si="99"/>
        <v>268768</v>
      </c>
      <c r="O1129" s="32">
        <f t="shared" si="100"/>
        <v>26557.637999999999</v>
      </c>
      <c r="P1129" s="32">
        <f t="shared" si="98"/>
        <v>295325.63799999998</v>
      </c>
      <c r="Q1129" s="32">
        <v>160</v>
      </c>
      <c r="R1129" s="32">
        <v>15.81</v>
      </c>
      <c r="S1129" s="31"/>
      <c r="T1129" s="32"/>
      <c r="U1129" s="14" t="s">
        <v>270</v>
      </c>
      <c r="V1129" s="14" t="s">
        <v>691</v>
      </c>
    </row>
    <row r="1130" spans="3:23" ht="37.5">
      <c r="C1130" s="14" t="s">
        <v>269</v>
      </c>
      <c r="D1130" s="15">
        <v>26</v>
      </c>
      <c r="E1130" s="16">
        <v>17</v>
      </c>
      <c r="F1130" s="68" t="s">
        <v>870</v>
      </c>
      <c r="G1130" s="16">
        <v>1981</v>
      </c>
      <c r="H1130" s="16" t="s">
        <v>37</v>
      </c>
      <c r="I1130" s="16" t="s">
        <v>38</v>
      </c>
      <c r="J1130" s="16">
        <v>2</v>
      </c>
      <c r="K1130" s="21">
        <v>2127.8000000000002</v>
      </c>
      <c r="L1130" s="21">
        <v>879.8</v>
      </c>
      <c r="M1130" s="86" t="s">
        <v>46</v>
      </c>
      <c r="N1130" s="21">
        <f t="shared" si="99"/>
        <v>340448</v>
      </c>
      <c r="O1130" s="32">
        <f t="shared" si="100"/>
        <v>33640.518000000004</v>
      </c>
      <c r="P1130" s="32">
        <f t="shared" si="98"/>
        <v>374088.51799999998</v>
      </c>
      <c r="Q1130" s="32">
        <v>160</v>
      </c>
      <c r="R1130" s="32">
        <v>15.81</v>
      </c>
      <c r="S1130" s="31"/>
      <c r="T1130" s="32"/>
      <c r="U1130" s="14" t="s">
        <v>270</v>
      </c>
      <c r="V1130" s="14" t="s">
        <v>691</v>
      </c>
    </row>
    <row r="1131" spans="3:23" ht="37.5">
      <c r="C1131" s="14" t="s">
        <v>269</v>
      </c>
      <c r="D1131" s="15">
        <v>27</v>
      </c>
      <c r="E1131" s="16">
        <v>18</v>
      </c>
      <c r="F1131" s="68" t="s">
        <v>871</v>
      </c>
      <c r="G1131" s="16">
        <v>1979</v>
      </c>
      <c r="H1131" s="16" t="s">
        <v>37</v>
      </c>
      <c r="I1131" s="16" t="s">
        <v>38</v>
      </c>
      <c r="J1131" s="16">
        <v>2</v>
      </c>
      <c r="K1131" s="21">
        <v>2127.3000000000002</v>
      </c>
      <c r="L1131" s="21">
        <v>879.3</v>
      </c>
      <c r="M1131" s="86" t="s">
        <v>46</v>
      </c>
      <c r="N1131" s="21">
        <f t="shared" si="99"/>
        <v>340368</v>
      </c>
      <c r="O1131" s="32">
        <f t="shared" si="100"/>
        <v>33632.613000000005</v>
      </c>
      <c r="P1131" s="32">
        <f t="shared" si="98"/>
        <v>374000.61300000001</v>
      </c>
      <c r="Q1131" s="32">
        <v>160</v>
      </c>
      <c r="R1131" s="32">
        <v>15.81</v>
      </c>
      <c r="S1131" s="31"/>
      <c r="T1131" s="32"/>
      <c r="U1131" s="14" t="s">
        <v>270</v>
      </c>
      <c r="V1131" s="14" t="s">
        <v>691</v>
      </c>
    </row>
    <row r="1132" spans="3:23" ht="37.5">
      <c r="C1132" s="14" t="s">
        <v>269</v>
      </c>
      <c r="D1132" s="15">
        <v>28</v>
      </c>
      <c r="E1132" s="16">
        <v>19</v>
      </c>
      <c r="F1132" s="68" t="s">
        <v>872</v>
      </c>
      <c r="G1132" s="16">
        <v>1978</v>
      </c>
      <c r="H1132" s="16" t="s">
        <v>37</v>
      </c>
      <c r="I1132" s="16" t="s">
        <v>38</v>
      </c>
      <c r="J1132" s="16">
        <v>2</v>
      </c>
      <c r="K1132" s="21">
        <v>2125.5</v>
      </c>
      <c r="L1132" s="21">
        <v>877.5</v>
      </c>
      <c r="M1132" s="86" t="s">
        <v>46</v>
      </c>
      <c r="N1132" s="21">
        <f t="shared" si="99"/>
        <v>340080</v>
      </c>
      <c r="O1132" s="32">
        <f t="shared" si="100"/>
        <v>33604.154999999999</v>
      </c>
      <c r="P1132" s="32">
        <f t="shared" si="98"/>
        <v>373684.15500000003</v>
      </c>
      <c r="Q1132" s="32">
        <v>160</v>
      </c>
      <c r="R1132" s="32">
        <v>15.81</v>
      </c>
      <c r="S1132" s="31"/>
      <c r="T1132" s="32"/>
      <c r="U1132" s="14" t="s">
        <v>270</v>
      </c>
      <c r="V1132" s="14" t="s">
        <v>691</v>
      </c>
    </row>
    <row r="1133" spans="3:23" s="67" customFormat="1">
      <c r="C1133" s="24"/>
      <c r="D1133" s="15"/>
      <c r="E1133" s="16"/>
      <c r="F1133" s="65" t="s">
        <v>405</v>
      </c>
      <c r="G1133" s="33"/>
      <c r="H1133" s="16"/>
      <c r="I1133" s="33"/>
      <c r="J1133" s="33"/>
      <c r="K1133" s="31">
        <f>SUM(K1134:K1157)</f>
        <v>201263.37000000002</v>
      </c>
      <c r="L1133" s="27"/>
      <c r="M1133" s="26"/>
      <c r="N1133" s="31">
        <f>SUM(N1134:N1157)</f>
        <v>32853016.774799995</v>
      </c>
      <c r="O1133" s="31">
        <f>SUM(O1134:O1157)</f>
        <v>3122909.6827000007</v>
      </c>
      <c r="P1133" s="31">
        <f>SUM(P1134:P1157)</f>
        <v>35975926.457499996</v>
      </c>
      <c r="Q1133" s="31"/>
      <c r="R1133" s="31"/>
      <c r="S1133" s="24"/>
      <c r="T1133" s="49"/>
      <c r="U1133" s="14"/>
      <c r="V1133" s="14"/>
      <c r="W1133" s="308"/>
    </row>
    <row r="1134" spans="3:23" ht="37.5">
      <c r="C1134" s="14" t="s">
        <v>306</v>
      </c>
      <c r="D1134" s="15">
        <v>1</v>
      </c>
      <c r="E1134" s="16">
        <v>1</v>
      </c>
      <c r="F1134" s="68" t="s">
        <v>873</v>
      </c>
      <c r="G1134" s="16">
        <v>1981</v>
      </c>
      <c r="H1134" s="16" t="s">
        <v>37</v>
      </c>
      <c r="I1134" s="16" t="s">
        <v>87</v>
      </c>
      <c r="J1134" s="16">
        <v>5</v>
      </c>
      <c r="K1134" s="21">
        <v>9693</v>
      </c>
      <c r="L1134" s="21">
        <v>5520.76</v>
      </c>
      <c r="M1134" s="22" t="s">
        <v>46</v>
      </c>
      <c r="N1134" s="32">
        <f t="shared" ref="N1134:N1157" si="101">K1134*Q1134</f>
        <v>1586937.96</v>
      </c>
      <c r="O1134" s="32">
        <f t="shared" ref="O1134:O1157" si="102">K1134*R1134</f>
        <v>150338.43</v>
      </c>
      <c r="P1134" s="32">
        <f t="shared" ref="P1134:P1157" si="103">N1134+O1134</f>
        <v>1737276.39</v>
      </c>
      <c r="Q1134" s="32">
        <v>163.72</v>
      </c>
      <c r="R1134" s="32">
        <v>15.51</v>
      </c>
      <c r="S1134" s="14"/>
      <c r="T1134" s="109"/>
      <c r="U1134" s="14" t="s">
        <v>270</v>
      </c>
      <c r="V1134" s="14" t="s">
        <v>691</v>
      </c>
      <c r="W1134" s="222" t="s">
        <v>684</v>
      </c>
    </row>
    <row r="1135" spans="3:23" ht="37.5">
      <c r="C1135" s="14" t="s">
        <v>306</v>
      </c>
      <c r="D1135" s="15">
        <v>2</v>
      </c>
      <c r="E1135" s="16">
        <v>2</v>
      </c>
      <c r="F1135" s="68" t="s">
        <v>874</v>
      </c>
      <c r="G1135" s="16">
        <v>1980</v>
      </c>
      <c r="H1135" s="16" t="s">
        <v>37</v>
      </c>
      <c r="I1135" s="16" t="s">
        <v>87</v>
      </c>
      <c r="J1135" s="16">
        <v>5</v>
      </c>
      <c r="K1135" s="21">
        <v>9733</v>
      </c>
      <c r="L1135" s="21">
        <v>5560.7</v>
      </c>
      <c r="M1135" s="22" t="s">
        <v>46</v>
      </c>
      <c r="N1135" s="32">
        <f t="shared" si="101"/>
        <v>1593486.76</v>
      </c>
      <c r="O1135" s="32">
        <f t="shared" si="102"/>
        <v>150958.82999999999</v>
      </c>
      <c r="P1135" s="32">
        <f t="shared" si="103"/>
        <v>1744445.59</v>
      </c>
      <c r="Q1135" s="32">
        <v>163.72</v>
      </c>
      <c r="R1135" s="32">
        <v>15.51</v>
      </c>
      <c r="S1135" s="14"/>
      <c r="T1135" s="109"/>
      <c r="U1135" s="14" t="s">
        <v>270</v>
      </c>
      <c r="V1135" s="14" t="s">
        <v>691</v>
      </c>
      <c r="W1135" s="222" t="s">
        <v>684</v>
      </c>
    </row>
    <row r="1136" spans="3:23" ht="37.5">
      <c r="C1136" s="14" t="s">
        <v>306</v>
      </c>
      <c r="D1136" s="71">
        <v>3</v>
      </c>
      <c r="E1136" s="16">
        <v>3</v>
      </c>
      <c r="F1136" s="68" t="s">
        <v>875</v>
      </c>
      <c r="G1136" s="16">
        <v>1979</v>
      </c>
      <c r="H1136" s="16" t="s">
        <v>37</v>
      </c>
      <c r="I1136" s="16" t="s">
        <v>87</v>
      </c>
      <c r="J1136" s="16">
        <v>5</v>
      </c>
      <c r="K1136" s="21">
        <v>9911.94</v>
      </c>
      <c r="L1136" s="21">
        <v>5739.7</v>
      </c>
      <c r="M1136" s="22" t="s">
        <v>46</v>
      </c>
      <c r="N1136" s="32">
        <f t="shared" si="101"/>
        <v>1622782.8168000001</v>
      </c>
      <c r="O1136" s="32">
        <f t="shared" si="102"/>
        <v>153734.1894</v>
      </c>
      <c r="P1136" s="32">
        <f t="shared" si="103"/>
        <v>1776517.0062000002</v>
      </c>
      <c r="Q1136" s="32">
        <v>163.72</v>
      </c>
      <c r="R1136" s="32">
        <v>15.51</v>
      </c>
      <c r="S1136" s="14"/>
      <c r="T1136" s="109"/>
      <c r="U1136" s="14" t="s">
        <v>270</v>
      </c>
      <c r="V1136" s="14" t="s">
        <v>691</v>
      </c>
      <c r="W1136" s="222" t="s">
        <v>792</v>
      </c>
    </row>
    <row r="1137" spans="3:23" ht="37.5">
      <c r="C1137" s="14" t="s">
        <v>306</v>
      </c>
      <c r="D1137" s="15">
        <v>4</v>
      </c>
      <c r="E1137" s="16">
        <v>4</v>
      </c>
      <c r="F1137" s="68" t="s">
        <v>876</v>
      </c>
      <c r="G1137" s="16">
        <v>1987</v>
      </c>
      <c r="H1137" s="16" t="s">
        <v>37</v>
      </c>
      <c r="I1137" s="16" t="s">
        <v>38</v>
      </c>
      <c r="J1137" s="16">
        <v>5</v>
      </c>
      <c r="K1137" s="21">
        <v>9744</v>
      </c>
      <c r="L1137" s="21">
        <v>5571</v>
      </c>
      <c r="M1137" s="22" t="s">
        <v>46</v>
      </c>
      <c r="N1137" s="32">
        <f t="shared" si="101"/>
        <v>1559040</v>
      </c>
      <c r="O1137" s="32">
        <f t="shared" si="102"/>
        <v>151616.64000000001</v>
      </c>
      <c r="P1137" s="32">
        <f t="shared" si="103"/>
        <v>1710656.6400000001</v>
      </c>
      <c r="Q1137" s="32">
        <v>160</v>
      </c>
      <c r="R1137" s="32">
        <v>15.56</v>
      </c>
      <c r="S1137" s="14"/>
      <c r="T1137" s="109"/>
      <c r="U1137" s="14" t="s">
        <v>270</v>
      </c>
      <c r="V1137" s="14" t="s">
        <v>691</v>
      </c>
      <c r="W1137" s="222" t="s">
        <v>684</v>
      </c>
    </row>
    <row r="1138" spans="3:23" ht="37.5">
      <c r="C1138" s="14" t="s">
        <v>306</v>
      </c>
      <c r="D1138" s="15">
        <v>5</v>
      </c>
      <c r="E1138" s="16">
        <v>5</v>
      </c>
      <c r="F1138" s="68" t="s">
        <v>877</v>
      </c>
      <c r="G1138" s="16">
        <v>1981</v>
      </c>
      <c r="H1138" s="16" t="s">
        <v>37</v>
      </c>
      <c r="I1138" s="16" t="s">
        <v>87</v>
      </c>
      <c r="J1138" s="16">
        <v>5</v>
      </c>
      <c r="K1138" s="21">
        <v>10690.47</v>
      </c>
      <c r="L1138" s="21">
        <v>6518.23</v>
      </c>
      <c r="M1138" s="22" t="s">
        <v>46</v>
      </c>
      <c r="N1138" s="32">
        <f t="shared" si="101"/>
        <v>1750243.7483999999</v>
      </c>
      <c r="O1138" s="32">
        <f t="shared" si="102"/>
        <v>165809.18969999999</v>
      </c>
      <c r="P1138" s="32">
        <f t="shared" si="103"/>
        <v>1916052.9380999999</v>
      </c>
      <c r="Q1138" s="32">
        <v>163.72</v>
      </c>
      <c r="R1138" s="32">
        <v>15.51</v>
      </c>
      <c r="S1138" s="14"/>
      <c r="T1138" s="109"/>
      <c r="U1138" s="14" t="s">
        <v>270</v>
      </c>
      <c r="V1138" s="14" t="s">
        <v>691</v>
      </c>
      <c r="W1138" s="222" t="s">
        <v>684</v>
      </c>
    </row>
    <row r="1139" spans="3:23" ht="37.5">
      <c r="C1139" s="14" t="s">
        <v>306</v>
      </c>
      <c r="D1139" s="15">
        <v>6</v>
      </c>
      <c r="E1139" s="16">
        <v>6</v>
      </c>
      <c r="F1139" s="68" t="s">
        <v>878</v>
      </c>
      <c r="G1139" s="16">
        <v>1992</v>
      </c>
      <c r="H1139" s="16" t="s">
        <v>37</v>
      </c>
      <c r="I1139" s="16" t="s">
        <v>38</v>
      </c>
      <c r="J1139" s="16">
        <v>5</v>
      </c>
      <c r="K1139" s="21">
        <v>3503.12</v>
      </c>
      <c r="L1139" s="21">
        <v>2295.4</v>
      </c>
      <c r="M1139" s="22" t="s">
        <v>46</v>
      </c>
      <c r="N1139" s="32">
        <f t="shared" si="101"/>
        <v>560499.19999999995</v>
      </c>
      <c r="O1139" s="32">
        <f t="shared" si="102"/>
        <v>54508.547200000001</v>
      </c>
      <c r="P1139" s="32">
        <f t="shared" si="103"/>
        <v>615007.74719999998</v>
      </c>
      <c r="Q1139" s="32">
        <v>160</v>
      </c>
      <c r="R1139" s="32">
        <v>15.56</v>
      </c>
      <c r="S1139" s="14"/>
      <c r="T1139" s="109"/>
      <c r="U1139" s="14" t="s">
        <v>270</v>
      </c>
      <c r="V1139" s="14" t="s">
        <v>691</v>
      </c>
      <c r="W1139" s="222" t="s">
        <v>684</v>
      </c>
    </row>
    <row r="1140" spans="3:23" ht="37.5">
      <c r="C1140" s="14" t="s">
        <v>306</v>
      </c>
      <c r="D1140" s="71">
        <v>7</v>
      </c>
      <c r="E1140" s="16">
        <v>7</v>
      </c>
      <c r="F1140" s="68" t="s">
        <v>879</v>
      </c>
      <c r="G1140" s="16">
        <v>1989</v>
      </c>
      <c r="H1140" s="16" t="s">
        <v>37</v>
      </c>
      <c r="I1140" s="16" t="s">
        <v>38</v>
      </c>
      <c r="J1140" s="16">
        <v>4</v>
      </c>
      <c r="K1140" s="21">
        <v>10042.66</v>
      </c>
      <c r="L1140" s="21">
        <v>5870.42</v>
      </c>
      <c r="M1140" s="22" t="s">
        <v>46</v>
      </c>
      <c r="N1140" s="32">
        <f t="shared" si="101"/>
        <v>1606825.6</v>
      </c>
      <c r="O1140" s="32">
        <f t="shared" si="102"/>
        <v>156263.78959999999</v>
      </c>
      <c r="P1140" s="32">
        <f t="shared" si="103"/>
        <v>1763089.3896000001</v>
      </c>
      <c r="Q1140" s="32">
        <v>160</v>
      </c>
      <c r="R1140" s="32">
        <v>15.56</v>
      </c>
      <c r="S1140" s="14"/>
      <c r="T1140" s="109"/>
      <c r="U1140" s="14" t="s">
        <v>270</v>
      </c>
      <c r="V1140" s="14" t="s">
        <v>691</v>
      </c>
      <c r="W1140" s="222" t="s">
        <v>684</v>
      </c>
    </row>
    <row r="1141" spans="3:23" ht="37.5">
      <c r="C1141" s="14" t="s">
        <v>306</v>
      </c>
      <c r="D1141" s="15">
        <v>8</v>
      </c>
      <c r="E1141" s="16">
        <v>8</v>
      </c>
      <c r="F1141" s="68" t="s">
        <v>880</v>
      </c>
      <c r="G1141" s="16">
        <v>1988</v>
      </c>
      <c r="H1141" s="16" t="s">
        <v>37</v>
      </c>
      <c r="I1141" s="16" t="s">
        <v>87</v>
      </c>
      <c r="J1141" s="16">
        <v>5</v>
      </c>
      <c r="K1141" s="21">
        <v>7869.94</v>
      </c>
      <c r="L1141" s="21">
        <v>3697.7</v>
      </c>
      <c r="M1141" s="22" t="s">
        <v>46</v>
      </c>
      <c r="N1141" s="32">
        <f t="shared" si="101"/>
        <v>1288466.5767999999</v>
      </c>
      <c r="O1141" s="32">
        <f t="shared" si="102"/>
        <v>122062.76939999999</v>
      </c>
      <c r="P1141" s="32">
        <f t="shared" si="103"/>
        <v>1410529.3462</v>
      </c>
      <c r="Q1141" s="32">
        <v>163.72</v>
      </c>
      <c r="R1141" s="32">
        <v>15.51</v>
      </c>
      <c r="S1141" s="14"/>
      <c r="T1141" s="109"/>
      <c r="U1141" s="14" t="s">
        <v>270</v>
      </c>
      <c r="V1141" s="14" t="s">
        <v>691</v>
      </c>
      <c r="W1141" s="222" t="s">
        <v>684</v>
      </c>
    </row>
    <row r="1142" spans="3:23" ht="37.5">
      <c r="C1142" s="14" t="s">
        <v>306</v>
      </c>
      <c r="D1142" s="15">
        <v>9</v>
      </c>
      <c r="E1142" s="16">
        <v>9</v>
      </c>
      <c r="F1142" s="68" t="s">
        <v>881</v>
      </c>
      <c r="G1142" s="16">
        <v>1989</v>
      </c>
      <c r="H1142" s="16" t="s">
        <v>37</v>
      </c>
      <c r="I1142" s="16" t="s">
        <v>87</v>
      </c>
      <c r="J1142" s="16">
        <v>5</v>
      </c>
      <c r="K1142" s="21">
        <v>8696.64</v>
      </c>
      <c r="L1142" s="21">
        <v>4524.3999999999996</v>
      </c>
      <c r="M1142" s="22" t="s">
        <v>46</v>
      </c>
      <c r="N1142" s="32">
        <f t="shared" si="101"/>
        <v>1423813.9007999999</v>
      </c>
      <c r="O1142" s="32">
        <f t="shared" si="102"/>
        <v>134884.88639999999</v>
      </c>
      <c r="P1142" s="32">
        <f t="shared" si="103"/>
        <v>1558698.7871999999</v>
      </c>
      <c r="Q1142" s="32">
        <v>163.72</v>
      </c>
      <c r="R1142" s="32">
        <v>15.51</v>
      </c>
      <c r="S1142" s="14"/>
      <c r="T1142" s="109"/>
      <c r="U1142" s="14" t="s">
        <v>270</v>
      </c>
      <c r="V1142" s="14" t="s">
        <v>691</v>
      </c>
      <c r="W1142" s="222" t="s">
        <v>684</v>
      </c>
    </row>
    <row r="1143" spans="3:23" ht="37.5">
      <c r="C1143" s="14" t="s">
        <v>306</v>
      </c>
      <c r="D1143" s="15">
        <v>10</v>
      </c>
      <c r="E1143" s="16">
        <v>10</v>
      </c>
      <c r="F1143" s="68" t="s">
        <v>882</v>
      </c>
      <c r="G1143" s="16">
        <v>1987</v>
      </c>
      <c r="H1143" s="16" t="s">
        <v>37</v>
      </c>
      <c r="I1143" s="16" t="s">
        <v>87</v>
      </c>
      <c r="J1143" s="16">
        <v>5</v>
      </c>
      <c r="K1143" s="21">
        <v>10681.74</v>
      </c>
      <c r="L1143" s="21">
        <v>6509.5</v>
      </c>
      <c r="M1143" s="22" t="s">
        <v>46</v>
      </c>
      <c r="N1143" s="32">
        <f t="shared" si="101"/>
        <v>1748814.4727999999</v>
      </c>
      <c r="O1143" s="32">
        <f t="shared" si="102"/>
        <v>165673.7874</v>
      </c>
      <c r="P1143" s="32">
        <f t="shared" si="103"/>
        <v>1914488.2601999999</v>
      </c>
      <c r="Q1143" s="32">
        <v>163.72</v>
      </c>
      <c r="R1143" s="32">
        <v>15.51</v>
      </c>
      <c r="S1143" s="14"/>
      <c r="T1143" s="109"/>
      <c r="U1143" s="14" t="s">
        <v>270</v>
      </c>
      <c r="V1143" s="14" t="s">
        <v>691</v>
      </c>
      <c r="W1143" s="222" t="s">
        <v>684</v>
      </c>
    </row>
    <row r="1144" spans="3:23" ht="37.5">
      <c r="C1144" s="14" t="s">
        <v>306</v>
      </c>
      <c r="D1144" s="71">
        <v>11</v>
      </c>
      <c r="E1144" s="16">
        <v>11</v>
      </c>
      <c r="F1144" s="68" t="s">
        <v>883</v>
      </c>
      <c r="G1144" s="16">
        <v>1987</v>
      </c>
      <c r="H1144" s="16" t="s">
        <v>37</v>
      </c>
      <c r="I1144" s="16" t="s">
        <v>87</v>
      </c>
      <c r="J1144" s="16">
        <v>5</v>
      </c>
      <c r="K1144" s="21">
        <v>8685.24</v>
      </c>
      <c r="L1144" s="21">
        <v>4513</v>
      </c>
      <c r="M1144" s="22" t="s">
        <v>46</v>
      </c>
      <c r="N1144" s="32">
        <f t="shared" si="101"/>
        <v>1421947.4927999999</v>
      </c>
      <c r="O1144" s="32">
        <f t="shared" si="102"/>
        <v>134708.0724</v>
      </c>
      <c r="P1144" s="32">
        <f t="shared" si="103"/>
        <v>1556655.5651999998</v>
      </c>
      <c r="Q1144" s="32">
        <v>163.72</v>
      </c>
      <c r="R1144" s="32">
        <v>15.51</v>
      </c>
      <c r="S1144" s="14"/>
      <c r="T1144" s="109"/>
      <c r="U1144" s="14" t="s">
        <v>270</v>
      </c>
      <c r="V1144" s="14" t="s">
        <v>691</v>
      </c>
      <c r="W1144" s="222" t="s">
        <v>684</v>
      </c>
    </row>
    <row r="1145" spans="3:23" ht="37.5">
      <c r="C1145" s="14" t="s">
        <v>306</v>
      </c>
      <c r="D1145" s="15">
        <v>12</v>
      </c>
      <c r="E1145" s="16">
        <v>12</v>
      </c>
      <c r="F1145" s="68" t="s">
        <v>884</v>
      </c>
      <c r="G1145" s="16">
        <v>1989</v>
      </c>
      <c r="H1145" s="16" t="s">
        <v>37</v>
      </c>
      <c r="I1145" s="16" t="s">
        <v>87</v>
      </c>
      <c r="J1145" s="16">
        <v>5</v>
      </c>
      <c r="K1145" s="21">
        <v>7916.84</v>
      </c>
      <c r="L1145" s="21">
        <v>3744.6</v>
      </c>
      <c r="M1145" s="22" t="s">
        <v>46</v>
      </c>
      <c r="N1145" s="32">
        <f t="shared" si="101"/>
        <v>1296145.0448</v>
      </c>
      <c r="O1145" s="32">
        <f t="shared" si="102"/>
        <v>122790.1884</v>
      </c>
      <c r="P1145" s="32">
        <f t="shared" si="103"/>
        <v>1418935.2332000001</v>
      </c>
      <c r="Q1145" s="32">
        <v>163.72</v>
      </c>
      <c r="R1145" s="32">
        <v>15.51</v>
      </c>
      <c r="S1145" s="14"/>
      <c r="T1145" s="109"/>
      <c r="U1145" s="14" t="s">
        <v>270</v>
      </c>
      <c r="V1145" s="14" t="s">
        <v>691</v>
      </c>
      <c r="W1145" s="222" t="s">
        <v>684</v>
      </c>
    </row>
    <row r="1146" spans="3:23" ht="37.5">
      <c r="C1146" s="14" t="s">
        <v>306</v>
      </c>
      <c r="D1146" s="15">
        <v>13</v>
      </c>
      <c r="E1146" s="16">
        <v>13</v>
      </c>
      <c r="F1146" s="68" t="s">
        <v>885</v>
      </c>
      <c r="G1146" s="16">
        <v>1990</v>
      </c>
      <c r="H1146" s="16" t="s">
        <v>37</v>
      </c>
      <c r="I1146" s="16" t="s">
        <v>87</v>
      </c>
      <c r="J1146" s="16">
        <v>5</v>
      </c>
      <c r="K1146" s="21">
        <v>9375</v>
      </c>
      <c r="L1146" s="21">
        <v>7992.5</v>
      </c>
      <c r="M1146" s="22" t="s">
        <v>46</v>
      </c>
      <c r="N1146" s="32">
        <f t="shared" si="101"/>
        <v>1534875</v>
      </c>
      <c r="O1146" s="32">
        <f t="shared" si="102"/>
        <v>145406.25</v>
      </c>
      <c r="P1146" s="32">
        <f t="shared" si="103"/>
        <v>1680281.25</v>
      </c>
      <c r="Q1146" s="32">
        <v>163.72</v>
      </c>
      <c r="R1146" s="32">
        <v>15.51</v>
      </c>
      <c r="S1146" s="14"/>
      <c r="T1146" s="109"/>
      <c r="U1146" s="14" t="s">
        <v>270</v>
      </c>
      <c r="V1146" s="14" t="s">
        <v>691</v>
      </c>
      <c r="W1146" s="222" t="s">
        <v>684</v>
      </c>
    </row>
    <row r="1147" spans="3:23" ht="37.5">
      <c r="C1147" s="14" t="s">
        <v>306</v>
      </c>
      <c r="D1147" s="15">
        <v>14</v>
      </c>
      <c r="E1147" s="16">
        <v>14</v>
      </c>
      <c r="F1147" s="68" t="s">
        <v>886</v>
      </c>
      <c r="G1147" s="16">
        <v>1980</v>
      </c>
      <c r="H1147" s="16" t="s">
        <v>37</v>
      </c>
      <c r="I1147" s="16" t="s">
        <v>87</v>
      </c>
      <c r="J1147" s="16">
        <v>5</v>
      </c>
      <c r="K1147" s="21">
        <v>10675</v>
      </c>
      <c r="L1147" s="21">
        <v>6505.5</v>
      </c>
      <c r="M1147" s="22" t="s">
        <v>46</v>
      </c>
      <c r="N1147" s="32">
        <f t="shared" si="101"/>
        <v>1747711</v>
      </c>
      <c r="O1147" s="32">
        <f t="shared" si="102"/>
        <v>165569.25</v>
      </c>
      <c r="P1147" s="32">
        <f t="shared" si="103"/>
        <v>1913280.25</v>
      </c>
      <c r="Q1147" s="32">
        <v>163.72</v>
      </c>
      <c r="R1147" s="32">
        <v>15.51</v>
      </c>
      <c r="S1147" s="14"/>
      <c r="T1147" s="109"/>
      <c r="U1147" s="14" t="s">
        <v>270</v>
      </c>
      <c r="V1147" s="14" t="s">
        <v>691</v>
      </c>
      <c r="W1147" s="222" t="s">
        <v>684</v>
      </c>
    </row>
    <row r="1148" spans="3:23" ht="37.5">
      <c r="C1148" s="14" t="s">
        <v>306</v>
      </c>
      <c r="D1148" s="71">
        <v>15</v>
      </c>
      <c r="E1148" s="16">
        <v>15</v>
      </c>
      <c r="F1148" s="68" t="s">
        <v>887</v>
      </c>
      <c r="G1148" s="16">
        <v>1984</v>
      </c>
      <c r="H1148" s="16" t="s">
        <v>37</v>
      </c>
      <c r="I1148" s="16" t="s">
        <v>87</v>
      </c>
      <c r="J1148" s="16">
        <v>5</v>
      </c>
      <c r="K1148" s="21">
        <v>7593.66</v>
      </c>
      <c r="L1148" s="21">
        <v>5151.7</v>
      </c>
      <c r="M1148" s="22" t="s">
        <v>46</v>
      </c>
      <c r="N1148" s="32">
        <f t="shared" si="101"/>
        <v>1243234.0152</v>
      </c>
      <c r="O1148" s="32">
        <f t="shared" si="102"/>
        <v>117777.6666</v>
      </c>
      <c r="P1148" s="32">
        <f t="shared" si="103"/>
        <v>1361011.6817999999</v>
      </c>
      <c r="Q1148" s="32">
        <v>163.72</v>
      </c>
      <c r="R1148" s="32">
        <v>15.51</v>
      </c>
      <c r="S1148" s="14"/>
      <c r="T1148" s="109"/>
      <c r="U1148" s="14" t="s">
        <v>270</v>
      </c>
      <c r="V1148" s="14" t="s">
        <v>691</v>
      </c>
      <c r="W1148" s="222" t="s">
        <v>792</v>
      </c>
    </row>
    <row r="1149" spans="3:23" ht="37.5">
      <c r="C1149" s="14" t="s">
        <v>306</v>
      </c>
      <c r="D1149" s="15">
        <v>16</v>
      </c>
      <c r="E1149" s="16">
        <v>16</v>
      </c>
      <c r="F1149" s="68" t="s">
        <v>888</v>
      </c>
      <c r="G1149" s="16">
        <v>1983</v>
      </c>
      <c r="H1149" s="16" t="s">
        <v>37</v>
      </c>
      <c r="I1149" s="16" t="s">
        <v>87</v>
      </c>
      <c r="J1149" s="16">
        <v>5</v>
      </c>
      <c r="K1149" s="21">
        <v>8989.1</v>
      </c>
      <c r="L1149" s="21">
        <v>5297.61</v>
      </c>
      <c r="M1149" s="22" t="s">
        <v>46</v>
      </c>
      <c r="N1149" s="32">
        <f t="shared" si="101"/>
        <v>1471695.452</v>
      </c>
      <c r="O1149" s="32">
        <f t="shared" si="102"/>
        <v>139420.94099999999</v>
      </c>
      <c r="P1149" s="32">
        <f t="shared" si="103"/>
        <v>1611116.3930000002</v>
      </c>
      <c r="Q1149" s="32">
        <v>163.72</v>
      </c>
      <c r="R1149" s="32">
        <v>15.51</v>
      </c>
      <c r="S1149" s="14"/>
      <c r="T1149" s="109"/>
      <c r="U1149" s="14" t="s">
        <v>270</v>
      </c>
      <c r="V1149" s="14" t="s">
        <v>691</v>
      </c>
      <c r="W1149" s="222" t="s">
        <v>684</v>
      </c>
    </row>
    <row r="1150" spans="3:23" ht="37.5">
      <c r="C1150" s="14" t="s">
        <v>306</v>
      </c>
      <c r="D1150" s="15">
        <v>17</v>
      </c>
      <c r="E1150" s="16">
        <v>17</v>
      </c>
      <c r="F1150" s="68" t="s">
        <v>889</v>
      </c>
      <c r="G1150" s="16">
        <v>1986</v>
      </c>
      <c r="H1150" s="16" t="s">
        <v>37</v>
      </c>
      <c r="I1150" s="16" t="s">
        <v>87</v>
      </c>
      <c r="J1150" s="16">
        <v>5</v>
      </c>
      <c r="K1150" s="21">
        <v>14970</v>
      </c>
      <c r="L1150" s="21">
        <v>8931.4</v>
      </c>
      <c r="M1150" s="22" t="s">
        <v>46</v>
      </c>
      <c r="N1150" s="32">
        <f t="shared" si="101"/>
        <v>2450888.4</v>
      </c>
      <c r="O1150" s="32">
        <f t="shared" si="102"/>
        <v>232184.69999999998</v>
      </c>
      <c r="P1150" s="32">
        <f t="shared" si="103"/>
        <v>2683073.1</v>
      </c>
      <c r="Q1150" s="32">
        <v>163.72</v>
      </c>
      <c r="R1150" s="32">
        <v>15.51</v>
      </c>
      <c r="S1150" s="14"/>
      <c r="T1150" s="109"/>
      <c r="U1150" s="14" t="s">
        <v>270</v>
      </c>
      <c r="V1150" s="14" t="s">
        <v>691</v>
      </c>
      <c r="W1150" s="222" t="s">
        <v>684</v>
      </c>
    </row>
    <row r="1151" spans="3:23" ht="37.5">
      <c r="C1151" s="14" t="s">
        <v>306</v>
      </c>
      <c r="D1151" s="15">
        <v>18</v>
      </c>
      <c r="E1151" s="16">
        <v>18</v>
      </c>
      <c r="F1151" s="68" t="s">
        <v>890</v>
      </c>
      <c r="G1151" s="16">
        <v>1984</v>
      </c>
      <c r="H1151" s="16" t="s">
        <v>37</v>
      </c>
      <c r="I1151" s="16" t="s">
        <v>38</v>
      </c>
      <c r="J1151" s="16">
        <v>3</v>
      </c>
      <c r="K1151" s="21">
        <v>1493.6</v>
      </c>
      <c r="L1151" s="21">
        <v>866</v>
      </c>
      <c r="M1151" s="22" t="s">
        <v>46</v>
      </c>
      <c r="N1151" s="32">
        <f t="shared" si="101"/>
        <v>238976</v>
      </c>
      <c r="O1151" s="32">
        <f t="shared" si="102"/>
        <v>23240.416000000001</v>
      </c>
      <c r="P1151" s="32">
        <f t="shared" si="103"/>
        <v>262216.41600000003</v>
      </c>
      <c r="Q1151" s="32">
        <v>160</v>
      </c>
      <c r="R1151" s="32">
        <v>15.56</v>
      </c>
      <c r="S1151" s="14"/>
      <c r="T1151" s="109"/>
      <c r="U1151" s="14" t="s">
        <v>270</v>
      </c>
      <c r="V1151" s="14" t="s">
        <v>691</v>
      </c>
      <c r="W1151" s="222" t="s">
        <v>684</v>
      </c>
    </row>
    <row r="1152" spans="3:23" ht="37.5">
      <c r="C1152" s="14" t="s">
        <v>306</v>
      </c>
      <c r="D1152" s="71">
        <v>19</v>
      </c>
      <c r="E1152" s="16">
        <v>19</v>
      </c>
      <c r="F1152" s="68" t="s">
        <v>891</v>
      </c>
      <c r="G1152" s="16">
        <v>1984</v>
      </c>
      <c r="H1152" s="16" t="s">
        <v>37</v>
      </c>
      <c r="I1152" s="16" t="s">
        <v>38</v>
      </c>
      <c r="J1152" s="16">
        <v>3</v>
      </c>
      <c r="K1152" s="21">
        <v>1512.9</v>
      </c>
      <c r="L1152" s="21">
        <v>837</v>
      </c>
      <c r="M1152" s="22" t="s">
        <v>46</v>
      </c>
      <c r="N1152" s="32">
        <f t="shared" si="101"/>
        <v>242064</v>
      </c>
      <c r="O1152" s="32">
        <f t="shared" si="102"/>
        <v>23540.724000000002</v>
      </c>
      <c r="P1152" s="32">
        <f t="shared" si="103"/>
        <v>265604.72399999999</v>
      </c>
      <c r="Q1152" s="32">
        <v>160</v>
      </c>
      <c r="R1152" s="32">
        <v>15.56</v>
      </c>
      <c r="S1152" s="14"/>
      <c r="T1152" s="109"/>
      <c r="U1152" s="14" t="s">
        <v>270</v>
      </c>
      <c r="V1152" s="14" t="s">
        <v>691</v>
      </c>
      <c r="W1152" s="222" t="s">
        <v>684</v>
      </c>
    </row>
    <row r="1153" spans="3:23" ht="37.5">
      <c r="C1153" s="14" t="s">
        <v>306</v>
      </c>
      <c r="D1153" s="15">
        <v>20</v>
      </c>
      <c r="E1153" s="16">
        <v>20</v>
      </c>
      <c r="F1153" s="68" t="s">
        <v>892</v>
      </c>
      <c r="G1153" s="16">
        <v>1995</v>
      </c>
      <c r="H1153" s="16" t="s">
        <v>37</v>
      </c>
      <c r="I1153" s="16" t="s">
        <v>87</v>
      </c>
      <c r="J1153" s="16">
        <v>5</v>
      </c>
      <c r="K1153" s="21">
        <v>8357.2199999999993</v>
      </c>
      <c r="L1153" s="21">
        <v>5282.2</v>
      </c>
      <c r="M1153" s="22" t="s">
        <v>46</v>
      </c>
      <c r="N1153" s="32">
        <f t="shared" si="101"/>
        <v>1368244.0584</v>
      </c>
      <c r="O1153" s="32">
        <f t="shared" si="102"/>
        <v>129620.48219999998</v>
      </c>
      <c r="P1153" s="32">
        <f t="shared" si="103"/>
        <v>1497864.5405999999</v>
      </c>
      <c r="Q1153" s="32">
        <v>163.72</v>
      </c>
      <c r="R1153" s="32">
        <v>15.51</v>
      </c>
      <c r="S1153" s="14"/>
      <c r="T1153" s="109"/>
      <c r="U1153" s="14" t="s">
        <v>270</v>
      </c>
      <c r="V1153" s="14" t="s">
        <v>691</v>
      </c>
      <c r="W1153" s="222" t="s">
        <v>684</v>
      </c>
    </row>
    <row r="1154" spans="3:23" ht="37.5">
      <c r="C1154" s="14" t="s">
        <v>306</v>
      </c>
      <c r="D1154" s="15">
        <v>21</v>
      </c>
      <c r="E1154" s="16">
        <v>21</v>
      </c>
      <c r="F1154" s="68" t="s">
        <v>893</v>
      </c>
      <c r="G1154" s="16">
        <v>1987</v>
      </c>
      <c r="H1154" s="16" t="s">
        <v>37</v>
      </c>
      <c r="I1154" s="16" t="s">
        <v>87</v>
      </c>
      <c r="J1154" s="16">
        <v>5</v>
      </c>
      <c r="K1154" s="21">
        <v>4655.4799999999996</v>
      </c>
      <c r="L1154" s="21">
        <v>3115.7</v>
      </c>
      <c r="M1154" s="22" t="s">
        <v>46</v>
      </c>
      <c r="N1154" s="32">
        <f t="shared" si="101"/>
        <v>762195.18559999997</v>
      </c>
      <c r="O1154" s="32">
        <f t="shared" si="102"/>
        <v>72206.494799999986</v>
      </c>
      <c r="P1154" s="32">
        <f t="shared" si="103"/>
        <v>834401.68039999995</v>
      </c>
      <c r="Q1154" s="32">
        <v>163.72</v>
      </c>
      <c r="R1154" s="32">
        <v>15.51</v>
      </c>
      <c r="S1154" s="14"/>
      <c r="T1154" s="109"/>
      <c r="U1154" s="14" t="s">
        <v>270</v>
      </c>
      <c r="V1154" s="14" t="s">
        <v>691</v>
      </c>
      <c r="W1154" s="222" t="s">
        <v>684</v>
      </c>
    </row>
    <row r="1155" spans="3:23" ht="37.5">
      <c r="C1155" s="14" t="s">
        <v>306</v>
      </c>
      <c r="D1155" s="15">
        <v>22</v>
      </c>
      <c r="E1155" s="16">
        <v>22</v>
      </c>
      <c r="F1155" s="68" t="s">
        <v>894</v>
      </c>
      <c r="G1155" s="16">
        <v>1984</v>
      </c>
      <c r="H1155" s="16" t="s">
        <v>37</v>
      </c>
      <c r="I1155" s="16" t="s">
        <v>87</v>
      </c>
      <c r="J1155" s="16">
        <v>5</v>
      </c>
      <c r="K1155" s="21">
        <v>12225</v>
      </c>
      <c r="L1155" s="21">
        <v>7191.8</v>
      </c>
      <c r="M1155" s="22" t="s">
        <v>46</v>
      </c>
      <c r="N1155" s="32">
        <f t="shared" si="101"/>
        <v>2001477</v>
      </c>
      <c r="O1155" s="32">
        <f t="shared" si="102"/>
        <v>189609.75</v>
      </c>
      <c r="P1155" s="32">
        <f t="shared" si="103"/>
        <v>2191086.75</v>
      </c>
      <c r="Q1155" s="32">
        <v>163.72</v>
      </c>
      <c r="R1155" s="32">
        <v>15.51</v>
      </c>
      <c r="S1155" s="14"/>
      <c r="T1155" s="109"/>
      <c r="U1155" s="14" t="s">
        <v>270</v>
      </c>
      <c r="V1155" s="14" t="s">
        <v>691</v>
      </c>
      <c r="W1155" s="222" t="s">
        <v>684</v>
      </c>
    </row>
    <row r="1156" spans="3:23" ht="37.5">
      <c r="C1156" s="14" t="s">
        <v>306</v>
      </c>
      <c r="D1156" s="71">
        <v>23</v>
      </c>
      <c r="E1156" s="16">
        <v>23</v>
      </c>
      <c r="F1156" s="68" t="s">
        <v>895</v>
      </c>
      <c r="G1156" s="16">
        <v>1990</v>
      </c>
      <c r="H1156" s="16" t="s">
        <v>37</v>
      </c>
      <c r="I1156" s="16" t="s">
        <v>87</v>
      </c>
      <c r="J1156" s="16">
        <v>5</v>
      </c>
      <c r="K1156" s="21">
        <v>10922</v>
      </c>
      <c r="L1156" s="21">
        <v>6553.8</v>
      </c>
      <c r="M1156" s="22" t="s">
        <v>46</v>
      </c>
      <c r="N1156" s="32">
        <f t="shared" si="101"/>
        <v>1788149.84</v>
      </c>
      <c r="O1156" s="32">
        <f t="shared" si="102"/>
        <v>169400.22</v>
      </c>
      <c r="P1156" s="32">
        <f t="shared" si="103"/>
        <v>1957550.06</v>
      </c>
      <c r="Q1156" s="32">
        <v>163.72</v>
      </c>
      <c r="R1156" s="32">
        <v>15.51</v>
      </c>
      <c r="S1156" s="14"/>
      <c r="T1156" s="109"/>
      <c r="U1156" s="14" t="s">
        <v>270</v>
      </c>
      <c r="V1156" s="14" t="s">
        <v>691</v>
      </c>
      <c r="W1156" s="222" t="s">
        <v>684</v>
      </c>
    </row>
    <row r="1157" spans="3:23" s="67" customFormat="1" ht="37.5">
      <c r="C1157" s="14" t="s">
        <v>306</v>
      </c>
      <c r="D1157" s="15">
        <v>24</v>
      </c>
      <c r="E1157" s="16">
        <v>24</v>
      </c>
      <c r="F1157" s="68" t="s">
        <v>896</v>
      </c>
      <c r="G1157" s="16">
        <v>1998</v>
      </c>
      <c r="H1157" s="16" t="s">
        <v>37</v>
      </c>
      <c r="I1157" s="16" t="s">
        <v>87</v>
      </c>
      <c r="J1157" s="16">
        <v>5</v>
      </c>
      <c r="K1157" s="21">
        <v>3325.82</v>
      </c>
      <c r="L1157" s="21">
        <v>2114.4</v>
      </c>
      <c r="M1157" s="22" t="s">
        <v>46</v>
      </c>
      <c r="N1157" s="32">
        <f t="shared" si="101"/>
        <v>544503.25040000002</v>
      </c>
      <c r="O1157" s="32">
        <f t="shared" si="102"/>
        <v>51583.468200000003</v>
      </c>
      <c r="P1157" s="32">
        <f t="shared" si="103"/>
        <v>596086.71860000002</v>
      </c>
      <c r="Q1157" s="32">
        <v>163.72</v>
      </c>
      <c r="R1157" s="32">
        <v>15.51</v>
      </c>
      <c r="S1157" s="14"/>
      <c r="T1157" s="109"/>
      <c r="U1157" s="14" t="s">
        <v>270</v>
      </c>
      <c r="V1157" s="14" t="s">
        <v>691</v>
      </c>
      <c r="W1157" s="307" t="s">
        <v>684</v>
      </c>
    </row>
    <row r="1158" spans="3:23" s="67" customFormat="1" ht="31.5" customHeight="1">
      <c r="C1158" s="24"/>
      <c r="D1158" s="15"/>
      <c r="E1158" s="16"/>
      <c r="F1158" s="65" t="s">
        <v>141</v>
      </c>
      <c r="G1158" s="33"/>
      <c r="H1158" s="16"/>
      <c r="I1158" s="33"/>
      <c r="J1158" s="33"/>
      <c r="K1158" s="31">
        <f>SUM(K1159:K1163)</f>
        <v>7600.7</v>
      </c>
      <c r="L1158" s="27"/>
      <c r="M1158" s="26"/>
      <c r="N1158" s="31">
        <f>SUM(N1159:N1163)</f>
        <v>1263285.3</v>
      </c>
      <c r="O1158" s="31">
        <f>SUM(O1159:O1163)</f>
        <v>120440.32500000001</v>
      </c>
      <c r="P1158" s="31">
        <f>SUM(P1159:P1163)</f>
        <v>1383725.625</v>
      </c>
      <c r="Q1158" s="31"/>
      <c r="R1158" s="31"/>
      <c r="S1158" s="24"/>
      <c r="T1158" s="49"/>
      <c r="U1158" s="14"/>
      <c r="V1158" s="14"/>
      <c r="W1158" s="308"/>
    </row>
    <row r="1159" spans="3:23" ht="37.5">
      <c r="C1159" s="14" t="s">
        <v>289</v>
      </c>
      <c r="D1159" s="71">
        <v>1</v>
      </c>
      <c r="E1159" s="16">
        <v>1</v>
      </c>
      <c r="F1159" s="68" t="s">
        <v>897</v>
      </c>
      <c r="G1159" s="16">
        <v>1987</v>
      </c>
      <c r="H1159" s="16" t="s">
        <v>37</v>
      </c>
      <c r="I1159" s="16" t="s">
        <v>38</v>
      </c>
      <c r="J1159" s="16">
        <v>2</v>
      </c>
      <c r="K1159" s="21">
        <v>1407.2</v>
      </c>
      <c r="L1159" s="21">
        <v>798.8</v>
      </c>
      <c r="M1159" s="22" t="s">
        <v>46</v>
      </c>
      <c r="N1159" s="32">
        <f>K1159*Q1159</f>
        <v>240631.2</v>
      </c>
      <c r="O1159" s="32">
        <f>K1159*R1159</f>
        <v>22247.832000000002</v>
      </c>
      <c r="P1159" s="32">
        <f>N1159+O1159</f>
        <v>262879.03200000001</v>
      </c>
      <c r="Q1159" s="32">
        <v>171</v>
      </c>
      <c r="R1159" s="32">
        <v>15.81</v>
      </c>
      <c r="S1159" s="14"/>
      <c r="T1159" s="109"/>
      <c r="U1159" s="14" t="s">
        <v>270</v>
      </c>
      <c r="V1159" s="14" t="s">
        <v>691</v>
      </c>
      <c r="W1159" s="222" t="s">
        <v>481</v>
      </c>
    </row>
    <row r="1160" spans="3:23" ht="37.5">
      <c r="C1160" s="14" t="s">
        <v>269</v>
      </c>
      <c r="D1160" s="15">
        <v>2</v>
      </c>
      <c r="E1160" s="16">
        <v>2</v>
      </c>
      <c r="F1160" s="68" t="s">
        <v>898</v>
      </c>
      <c r="G1160" s="16">
        <v>1984</v>
      </c>
      <c r="H1160" s="16" t="s">
        <v>37</v>
      </c>
      <c r="I1160" s="16" t="s">
        <v>67</v>
      </c>
      <c r="J1160" s="16">
        <v>2</v>
      </c>
      <c r="K1160" s="21">
        <v>1501.9</v>
      </c>
      <c r="L1160" s="21">
        <v>694.9</v>
      </c>
      <c r="M1160" s="22" t="s">
        <v>46</v>
      </c>
      <c r="N1160" s="32">
        <f>K1160*Q1160</f>
        <v>244809.7</v>
      </c>
      <c r="O1160" s="32">
        <f>K1160*R1160</f>
        <v>23835.153000000002</v>
      </c>
      <c r="P1160" s="32">
        <f>N1160+O1160</f>
        <v>268644.853</v>
      </c>
      <c r="Q1160" s="32">
        <v>163</v>
      </c>
      <c r="R1160" s="32">
        <v>15.87</v>
      </c>
      <c r="S1160" s="14"/>
      <c r="T1160" s="109"/>
      <c r="U1160" s="14" t="s">
        <v>270</v>
      </c>
      <c r="V1160" s="14" t="s">
        <v>691</v>
      </c>
      <c r="W1160" s="222" t="s">
        <v>695</v>
      </c>
    </row>
    <row r="1161" spans="3:23" ht="37.5">
      <c r="C1161" s="14" t="s">
        <v>269</v>
      </c>
      <c r="D1161" s="15">
        <v>3</v>
      </c>
      <c r="E1161" s="16">
        <v>3</v>
      </c>
      <c r="F1161" s="68" t="s">
        <v>899</v>
      </c>
      <c r="G1161" s="16">
        <v>1983</v>
      </c>
      <c r="H1161" s="16" t="s">
        <v>37</v>
      </c>
      <c r="I1161" s="16" t="s">
        <v>67</v>
      </c>
      <c r="J1161" s="16">
        <v>2</v>
      </c>
      <c r="K1161" s="21">
        <v>1521.4</v>
      </c>
      <c r="L1161" s="21">
        <v>712.2</v>
      </c>
      <c r="M1161" s="22" t="s">
        <v>46</v>
      </c>
      <c r="N1161" s="32">
        <f>K1161*Q1161</f>
        <v>247988.2</v>
      </c>
      <c r="O1161" s="32">
        <f>K1161*R1161</f>
        <v>24144.617999999999</v>
      </c>
      <c r="P1161" s="32">
        <f>N1161+O1161</f>
        <v>272132.81800000003</v>
      </c>
      <c r="Q1161" s="32">
        <v>163</v>
      </c>
      <c r="R1161" s="32">
        <v>15.87</v>
      </c>
      <c r="S1161" s="14"/>
      <c r="T1161" s="109"/>
      <c r="U1161" s="14" t="s">
        <v>270</v>
      </c>
      <c r="V1161" s="14" t="s">
        <v>691</v>
      </c>
      <c r="W1161" s="222" t="s">
        <v>695</v>
      </c>
    </row>
    <row r="1162" spans="3:23" ht="37.5">
      <c r="C1162" s="14" t="s">
        <v>269</v>
      </c>
      <c r="D1162" s="15">
        <v>4</v>
      </c>
      <c r="E1162" s="16">
        <v>4</v>
      </c>
      <c r="F1162" s="68" t="s">
        <v>900</v>
      </c>
      <c r="G1162" s="16">
        <v>1983</v>
      </c>
      <c r="H1162" s="16" t="s">
        <v>37</v>
      </c>
      <c r="I1162" s="16" t="s">
        <v>67</v>
      </c>
      <c r="J1162" s="16">
        <v>2</v>
      </c>
      <c r="K1162" s="21">
        <v>1531</v>
      </c>
      <c r="L1162" s="21">
        <v>716</v>
      </c>
      <c r="M1162" s="22" t="s">
        <v>46</v>
      </c>
      <c r="N1162" s="32">
        <f>K1162*Q1162</f>
        <v>249553</v>
      </c>
      <c r="O1162" s="32">
        <f>K1162*R1162</f>
        <v>24296.969999999998</v>
      </c>
      <c r="P1162" s="32">
        <f>N1162+O1162</f>
        <v>273849.96999999997</v>
      </c>
      <c r="Q1162" s="32">
        <v>163</v>
      </c>
      <c r="R1162" s="32">
        <v>15.87</v>
      </c>
      <c r="S1162" s="14"/>
      <c r="T1162" s="109"/>
      <c r="U1162" s="14" t="s">
        <v>270</v>
      </c>
      <c r="V1162" s="14" t="s">
        <v>691</v>
      </c>
      <c r="W1162" s="222" t="s">
        <v>695</v>
      </c>
    </row>
    <row r="1163" spans="3:23" s="67" customFormat="1" ht="37.5">
      <c r="C1163" s="14" t="s">
        <v>285</v>
      </c>
      <c r="D1163" s="15">
        <v>5</v>
      </c>
      <c r="E1163" s="16">
        <v>5</v>
      </c>
      <c r="F1163" s="68" t="s">
        <v>901</v>
      </c>
      <c r="G1163" s="16">
        <v>1981</v>
      </c>
      <c r="H1163" s="16" t="s">
        <v>37</v>
      </c>
      <c r="I1163" s="16" t="s">
        <v>38</v>
      </c>
      <c r="J1163" s="16">
        <v>2</v>
      </c>
      <c r="K1163" s="21">
        <v>1639.2</v>
      </c>
      <c r="L1163" s="21">
        <v>896.5</v>
      </c>
      <c r="M1163" s="22" t="s">
        <v>46</v>
      </c>
      <c r="N1163" s="32">
        <f>K1163*Q1163</f>
        <v>280303.2</v>
      </c>
      <c r="O1163" s="32">
        <f>K1163*R1163</f>
        <v>25915.752</v>
      </c>
      <c r="P1163" s="32">
        <f>N1163+O1163</f>
        <v>306218.95199999999</v>
      </c>
      <c r="Q1163" s="32">
        <v>171</v>
      </c>
      <c r="R1163" s="32">
        <v>15.81</v>
      </c>
      <c r="S1163" s="14"/>
      <c r="T1163" s="109"/>
      <c r="U1163" s="14" t="s">
        <v>270</v>
      </c>
      <c r="V1163" s="14" t="s">
        <v>691</v>
      </c>
      <c r="W1163" s="307"/>
    </row>
    <row r="1164" spans="3:23" s="67" customFormat="1">
      <c r="C1164" s="24"/>
      <c r="D1164" s="15"/>
      <c r="E1164" s="16"/>
      <c r="F1164" s="65" t="s">
        <v>147</v>
      </c>
      <c r="G1164" s="33"/>
      <c r="H1164" s="16"/>
      <c r="I1164" s="33"/>
      <c r="J1164" s="33"/>
      <c r="K1164" s="31">
        <f>SUM(K1165:K1187)</f>
        <v>63721.32</v>
      </c>
      <c r="L1164" s="27"/>
      <c r="M1164" s="26"/>
      <c r="N1164" s="31">
        <f>SUM(N1165:N1187)</f>
        <v>20589599.257000007</v>
      </c>
      <c r="O1164" s="31">
        <f>SUM(O1165:O1187)</f>
        <v>1215169.7011000002</v>
      </c>
      <c r="P1164" s="31">
        <f>SUM(P1165:P1187)</f>
        <v>21804768.95810001</v>
      </c>
      <c r="Q1164" s="31"/>
      <c r="R1164" s="31"/>
      <c r="S1164" s="24"/>
      <c r="T1164" s="49"/>
      <c r="U1164" s="14"/>
      <c r="V1164" s="14"/>
      <c r="W1164" s="308"/>
    </row>
    <row r="1165" spans="3:23" ht="37.5">
      <c r="C1165" s="14" t="s">
        <v>306</v>
      </c>
      <c r="D1165" s="15">
        <v>1</v>
      </c>
      <c r="E1165" s="16">
        <v>1</v>
      </c>
      <c r="F1165" s="68" t="s">
        <v>902</v>
      </c>
      <c r="G1165" s="16">
        <v>1976</v>
      </c>
      <c r="H1165" s="16" t="s">
        <v>37</v>
      </c>
      <c r="I1165" s="16" t="s">
        <v>87</v>
      </c>
      <c r="J1165" s="16">
        <v>5</v>
      </c>
      <c r="K1165" s="21">
        <v>2033.7</v>
      </c>
      <c r="L1165" s="21">
        <v>993.1</v>
      </c>
      <c r="M1165" s="22" t="s">
        <v>46</v>
      </c>
      <c r="N1165" s="32">
        <f t="shared" ref="N1165:N1174" si="104">K1165*Q1165</f>
        <v>312620.364</v>
      </c>
      <c r="O1165" s="32">
        <f t="shared" ref="O1165:O1174" si="105">K1165*R1165</f>
        <v>31542.687000000002</v>
      </c>
      <c r="P1165" s="32">
        <f t="shared" ref="P1165:P1187" si="106">N1165+O1165</f>
        <v>344163.05099999998</v>
      </c>
      <c r="Q1165" s="32">
        <v>153.72</v>
      </c>
      <c r="R1165" s="32">
        <v>15.51</v>
      </c>
      <c r="S1165" s="14"/>
      <c r="T1165" s="109"/>
      <c r="U1165" s="14" t="s">
        <v>270</v>
      </c>
      <c r="V1165" s="14" t="s">
        <v>691</v>
      </c>
      <c r="W1165" s="222"/>
    </row>
    <row r="1166" spans="3:23" ht="37.5">
      <c r="C1166" s="14" t="s">
        <v>306</v>
      </c>
      <c r="D1166" s="15">
        <v>2</v>
      </c>
      <c r="E1166" s="16">
        <v>2</v>
      </c>
      <c r="F1166" s="68" t="s">
        <v>903</v>
      </c>
      <c r="G1166" s="16">
        <v>1973</v>
      </c>
      <c r="H1166" s="16" t="s">
        <v>37</v>
      </c>
      <c r="I1166" s="16" t="s">
        <v>87</v>
      </c>
      <c r="J1166" s="16">
        <v>5</v>
      </c>
      <c r="K1166" s="21">
        <v>5221.05</v>
      </c>
      <c r="L1166" s="21">
        <v>3183.75</v>
      </c>
      <c r="M1166" s="22" t="s">
        <v>46</v>
      </c>
      <c r="N1166" s="32">
        <f t="shared" si="104"/>
        <v>802579.80599999998</v>
      </c>
      <c r="O1166" s="32">
        <f t="shared" si="105"/>
        <v>80978.485499999995</v>
      </c>
      <c r="P1166" s="32">
        <f t="shared" si="106"/>
        <v>883558.29149999993</v>
      </c>
      <c r="Q1166" s="32">
        <v>153.72</v>
      </c>
      <c r="R1166" s="32">
        <v>15.51</v>
      </c>
      <c r="S1166" s="14"/>
      <c r="T1166" s="109"/>
      <c r="U1166" s="14" t="s">
        <v>270</v>
      </c>
      <c r="V1166" s="14" t="s">
        <v>691</v>
      </c>
      <c r="W1166" s="222"/>
    </row>
    <row r="1167" spans="3:23" ht="37.5">
      <c r="C1167" s="14" t="s">
        <v>306</v>
      </c>
      <c r="D1167" s="15">
        <v>3</v>
      </c>
      <c r="E1167" s="16">
        <v>3</v>
      </c>
      <c r="F1167" s="68" t="s">
        <v>904</v>
      </c>
      <c r="G1167" s="16">
        <v>1974</v>
      </c>
      <c r="H1167" s="16" t="s">
        <v>37</v>
      </c>
      <c r="I1167" s="16" t="s">
        <v>38</v>
      </c>
      <c r="J1167" s="16">
        <v>5</v>
      </c>
      <c r="K1167" s="21">
        <v>6211.79</v>
      </c>
      <c r="L1167" s="21">
        <v>3622.09</v>
      </c>
      <c r="M1167" s="22" t="s">
        <v>46</v>
      </c>
      <c r="N1167" s="32">
        <f t="shared" si="104"/>
        <v>993886.4</v>
      </c>
      <c r="O1167" s="32">
        <f t="shared" si="105"/>
        <v>96655.452400000009</v>
      </c>
      <c r="P1167" s="32">
        <f t="shared" si="106"/>
        <v>1090541.8524</v>
      </c>
      <c r="Q1167" s="32">
        <v>160</v>
      </c>
      <c r="R1167" s="32">
        <v>15.56</v>
      </c>
      <c r="S1167" s="14"/>
      <c r="T1167" s="109"/>
      <c r="U1167" s="14" t="s">
        <v>270</v>
      </c>
      <c r="V1167" s="14" t="s">
        <v>691</v>
      </c>
      <c r="W1167" s="222"/>
    </row>
    <row r="1168" spans="3:23" ht="37.5">
      <c r="C1168" s="14" t="s">
        <v>306</v>
      </c>
      <c r="D1168" s="15">
        <v>4</v>
      </c>
      <c r="E1168" s="16">
        <v>4</v>
      </c>
      <c r="F1168" s="68" t="s">
        <v>905</v>
      </c>
      <c r="G1168" s="16">
        <v>1973</v>
      </c>
      <c r="H1168" s="16" t="s">
        <v>37</v>
      </c>
      <c r="I1168" s="16" t="s">
        <v>38</v>
      </c>
      <c r="J1168" s="16">
        <v>5</v>
      </c>
      <c r="K1168" s="21">
        <v>18263.7</v>
      </c>
      <c r="L1168" s="21">
        <v>11263.73</v>
      </c>
      <c r="M1168" s="22" t="s">
        <v>46</v>
      </c>
      <c r="N1168" s="32">
        <f t="shared" si="104"/>
        <v>2922192</v>
      </c>
      <c r="O1168" s="32">
        <f t="shared" si="105"/>
        <v>284183.17200000002</v>
      </c>
      <c r="P1168" s="32">
        <f t="shared" si="106"/>
        <v>3206375.1720000003</v>
      </c>
      <c r="Q1168" s="32">
        <v>160</v>
      </c>
      <c r="R1168" s="32">
        <v>15.56</v>
      </c>
      <c r="S1168" s="14"/>
      <c r="T1168" s="109"/>
      <c r="U1168" s="14" t="s">
        <v>270</v>
      </c>
      <c r="V1168" s="14" t="s">
        <v>691</v>
      </c>
      <c r="W1168" s="222"/>
    </row>
    <row r="1169" spans="3:23" ht="37.5">
      <c r="C1169" s="14" t="s">
        <v>306</v>
      </c>
      <c r="D1169" s="15">
        <v>5</v>
      </c>
      <c r="E1169" s="16">
        <v>5</v>
      </c>
      <c r="F1169" s="68" t="s">
        <v>906</v>
      </c>
      <c r="G1169" s="16">
        <v>1980</v>
      </c>
      <c r="H1169" s="16" t="s">
        <v>37</v>
      </c>
      <c r="I1169" s="16" t="s">
        <v>87</v>
      </c>
      <c r="J1169" s="16">
        <v>3</v>
      </c>
      <c r="K1169" s="21">
        <v>3306.3</v>
      </c>
      <c r="L1169" s="21">
        <v>1620.1</v>
      </c>
      <c r="M1169" s="22" t="s">
        <v>46</v>
      </c>
      <c r="N1169" s="32">
        <f t="shared" si="104"/>
        <v>508244.43600000005</v>
      </c>
      <c r="O1169" s="32">
        <f t="shared" si="105"/>
        <v>51280.713000000003</v>
      </c>
      <c r="P1169" s="32">
        <f t="shared" si="106"/>
        <v>559525.14900000009</v>
      </c>
      <c r="Q1169" s="32">
        <v>153.72</v>
      </c>
      <c r="R1169" s="32">
        <v>15.51</v>
      </c>
      <c r="S1169" s="14"/>
      <c r="T1169" s="109"/>
      <c r="U1169" s="14" t="s">
        <v>270</v>
      </c>
      <c r="V1169" s="14" t="s">
        <v>691</v>
      </c>
      <c r="W1169" s="222"/>
    </row>
    <row r="1170" spans="3:23" ht="37.5">
      <c r="C1170" s="14" t="s">
        <v>306</v>
      </c>
      <c r="D1170" s="15">
        <v>6</v>
      </c>
      <c r="E1170" s="16">
        <v>6</v>
      </c>
      <c r="F1170" s="68" t="s">
        <v>907</v>
      </c>
      <c r="G1170" s="16">
        <v>1986</v>
      </c>
      <c r="H1170" s="16" t="s">
        <v>37</v>
      </c>
      <c r="I1170" s="16" t="s">
        <v>87</v>
      </c>
      <c r="J1170" s="16">
        <v>5</v>
      </c>
      <c r="K1170" s="21">
        <v>5459.6</v>
      </c>
      <c r="L1170" s="21">
        <v>3393.2</v>
      </c>
      <c r="M1170" s="22" t="s">
        <v>46</v>
      </c>
      <c r="N1170" s="32">
        <f t="shared" si="104"/>
        <v>839249.71200000006</v>
      </c>
      <c r="O1170" s="32">
        <f t="shared" si="105"/>
        <v>84678.396000000008</v>
      </c>
      <c r="P1170" s="32">
        <f t="shared" si="106"/>
        <v>923928.10800000001</v>
      </c>
      <c r="Q1170" s="32">
        <v>153.72</v>
      </c>
      <c r="R1170" s="32">
        <v>15.51</v>
      </c>
      <c r="S1170" s="14"/>
      <c r="T1170" s="109"/>
      <c r="U1170" s="14" t="s">
        <v>270</v>
      </c>
      <c r="V1170" s="14" t="s">
        <v>691</v>
      </c>
      <c r="W1170" s="222"/>
    </row>
    <row r="1171" spans="3:23" ht="37.5">
      <c r="C1171" s="14" t="s">
        <v>306</v>
      </c>
      <c r="D1171" s="15">
        <v>7</v>
      </c>
      <c r="E1171" s="16">
        <v>7</v>
      </c>
      <c r="F1171" s="68" t="s">
        <v>908</v>
      </c>
      <c r="G1171" s="16">
        <v>1980</v>
      </c>
      <c r="H1171" s="16" t="s">
        <v>37</v>
      </c>
      <c r="I1171" s="16" t="s">
        <v>38</v>
      </c>
      <c r="J1171" s="16">
        <v>2</v>
      </c>
      <c r="K1171" s="21">
        <v>755.5</v>
      </c>
      <c r="L1171" s="21">
        <v>365.5</v>
      </c>
      <c r="M1171" s="22" t="s">
        <v>46</v>
      </c>
      <c r="N1171" s="32">
        <f t="shared" si="104"/>
        <v>120880</v>
      </c>
      <c r="O1171" s="32">
        <f t="shared" si="105"/>
        <v>11755.58</v>
      </c>
      <c r="P1171" s="32">
        <f t="shared" si="106"/>
        <v>132635.57999999999</v>
      </c>
      <c r="Q1171" s="32">
        <v>160</v>
      </c>
      <c r="R1171" s="32">
        <v>15.56</v>
      </c>
      <c r="S1171" s="14"/>
      <c r="T1171" s="109"/>
      <c r="U1171" s="14" t="s">
        <v>270</v>
      </c>
      <c r="V1171" s="14" t="s">
        <v>691</v>
      </c>
      <c r="W1171" s="222" t="s">
        <v>695</v>
      </c>
    </row>
    <row r="1172" spans="3:23" ht="37.5">
      <c r="C1172" s="14" t="s">
        <v>306</v>
      </c>
      <c r="D1172" s="15">
        <v>8</v>
      </c>
      <c r="E1172" s="16">
        <v>8</v>
      </c>
      <c r="F1172" s="68" t="s">
        <v>909</v>
      </c>
      <c r="G1172" s="16">
        <v>1977</v>
      </c>
      <c r="H1172" s="16" t="s">
        <v>37</v>
      </c>
      <c r="I1172" s="16" t="s">
        <v>38</v>
      </c>
      <c r="J1172" s="16">
        <v>2</v>
      </c>
      <c r="K1172" s="21">
        <v>750.6</v>
      </c>
      <c r="L1172" s="21">
        <v>357.6</v>
      </c>
      <c r="M1172" s="22" t="s">
        <v>46</v>
      </c>
      <c r="N1172" s="32">
        <f t="shared" si="104"/>
        <v>120096</v>
      </c>
      <c r="O1172" s="32">
        <f t="shared" si="105"/>
        <v>11679.336000000001</v>
      </c>
      <c r="P1172" s="32">
        <f t="shared" si="106"/>
        <v>131775.33600000001</v>
      </c>
      <c r="Q1172" s="32">
        <v>160</v>
      </c>
      <c r="R1172" s="32">
        <v>15.56</v>
      </c>
      <c r="S1172" s="14"/>
      <c r="T1172" s="109"/>
      <c r="U1172" s="14" t="s">
        <v>270</v>
      </c>
      <c r="V1172" s="14" t="s">
        <v>691</v>
      </c>
      <c r="W1172" s="222" t="s">
        <v>695</v>
      </c>
    </row>
    <row r="1173" spans="3:23" ht="37.5">
      <c r="C1173" s="14" t="s">
        <v>306</v>
      </c>
      <c r="D1173" s="15">
        <v>9</v>
      </c>
      <c r="E1173" s="16">
        <v>9</v>
      </c>
      <c r="F1173" s="68" t="s">
        <v>910</v>
      </c>
      <c r="G1173" s="16">
        <v>1977</v>
      </c>
      <c r="H1173" s="16" t="s">
        <v>37</v>
      </c>
      <c r="I1173" s="16" t="s">
        <v>38</v>
      </c>
      <c r="J1173" s="16">
        <v>2</v>
      </c>
      <c r="K1173" s="21">
        <v>746.5</v>
      </c>
      <c r="L1173" s="21">
        <v>365.1</v>
      </c>
      <c r="M1173" s="22" t="s">
        <v>46</v>
      </c>
      <c r="N1173" s="32">
        <f t="shared" si="104"/>
        <v>119440</v>
      </c>
      <c r="O1173" s="32">
        <f t="shared" si="105"/>
        <v>11615.54</v>
      </c>
      <c r="P1173" s="32">
        <f t="shared" si="106"/>
        <v>131055.54000000001</v>
      </c>
      <c r="Q1173" s="32">
        <v>160</v>
      </c>
      <c r="R1173" s="32">
        <v>15.56</v>
      </c>
      <c r="S1173" s="14"/>
      <c r="T1173" s="109"/>
      <c r="U1173" s="14" t="s">
        <v>270</v>
      </c>
      <c r="V1173" s="14" t="s">
        <v>691</v>
      </c>
      <c r="W1173" s="222" t="s">
        <v>695</v>
      </c>
    </row>
    <row r="1174" spans="3:23" ht="37.5">
      <c r="C1174" s="14" t="s">
        <v>306</v>
      </c>
      <c r="D1174" s="15">
        <v>10</v>
      </c>
      <c r="E1174" s="16">
        <v>10</v>
      </c>
      <c r="F1174" s="68" t="s">
        <v>148</v>
      </c>
      <c r="G1174" s="16">
        <v>1970</v>
      </c>
      <c r="H1174" s="16" t="s">
        <v>37</v>
      </c>
      <c r="I1174" s="16" t="s">
        <v>38</v>
      </c>
      <c r="J1174" s="16">
        <v>5</v>
      </c>
      <c r="K1174" s="21">
        <v>6355.18</v>
      </c>
      <c r="L1174" s="21">
        <v>3773.85</v>
      </c>
      <c r="M1174" s="22" t="s">
        <v>49</v>
      </c>
      <c r="N1174" s="32">
        <f t="shared" si="104"/>
        <v>2707306.68</v>
      </c>
      <c r="O1174" s="32">
        <f t="shared" si="105"/>
        <v>105368.8844</v>
      </c>
      <c r="P1174" s="32">
        <f t="shared" si="106"/>
        <v>2812675.5644</v>
      </c>
      <c r="Q1174" s="32">
        <v>426</v>
      </c>
      <c r="R1174" s="32">
        <v>16.579999999999998</v>
      </c>
      <c r="S1174" s="14"/>
      <c r="T1174" s="109"/>
      <c r="U1174" s="14" t="s">
        <v>270</v>
      </c>
      <c r="V1174" s="14" t="s">
        <v>691</v>
      </c>
      <c r="W1174" s="222"/>
    </row>
    <row r="1175" spans="3:23">
      <c r="C1175" s="14"/>
      <c r="D1175" s="15">
        <v>11</v>
      </c>
      <c r="E1175" s="16"/>
      <c r="F1175" s="68"/>
      <c r="G1175" s="16"/>
      <c r="H1175" s="16"/>
      <c r="I1175" s="16"/>
      <c r="J1175" s="16"/>
      <c r="K1175" s="21"/>
      <c r="L1175" s="21"/>
      <c r="M1175" s="22" t="s">
        <v>234</v>
      </c>
      <c r="N1175" s="32">
        <f>K1174*Q1175</f>
        <v>6877575.796000001</v>
      </c>
      <c r="O1175" s="32">
        <f>K1174*R1175</f>
        <v>147185.9688</v>
      </c>
      <c r="P1175" s="32">
        <f t="shared" si="106"/>
        <v>7024761.7648000009</v>
      </c>
      <c r="Q1175" s="32">
        <v>1082.2</v>
      </c>
      <c r="R1175" s="32">
        <v>23.16</v>
      </c>
      <c r="S1175" s="14"/>
      <c r="T1175" s="109"/>
      <c r="U1175" s="14" t="s">
        <v>270</v>
      </c>
      <c r="V1175" s="14" t="s">
        <v>691</v>
      </c>
      <c r="W1175" s="222"/>
    </row>
    <row r="1176" spans="3:23" ht="37.5">
      <c r="C1176" s="14" t="s">
        <v>306</v>
      </c>
      <c r="D1176" s="15">
        <v>12</v>
      </c>
      <c r="E1176" s="16">
        <v>11</v>
      </c>
      <c r="F1176" s="68" t="s">
        <v>911</v>
      </c>
      <c r="G1176" s="16">
        <v>1967</v>
      </c>
      <c r="H1176" s="16" t="s">
        <v>37</v>
      </c>
      <c r="I1176" s="16" t="s">
        <v>38</v>
      </c>
      <c r="J1176" s="16">
        <v>3</v>
      </c>
      <c r="K1176" s="21">
        <v>2261.3000000000002</v>
      </c>
      <c r="L1176" s="21">
        <v>916.1</v>
      </c>
      <c r="M1176" s="22" t="s">
        <v>46</v>
      </c>
      <c r="N1176" s="32">
        <f>K1176*Q1176</f>
        <v>361808</v>
      </c>
      <c r="O1176" s="32">
        <f>K1176*R1176</f>
        <v>35185.828000000001</v>
      </c>
      <c r="P1176" s="32">
        <f t="shared" si="106"/>
        <v>396993.82799999998</v>
      </c>
      <c r="Q1176" s="32">
        <v>160</v>
      </c>
      <c r="R1176" s="32">
        <v>15.56</v>
      </c>
      <c r="S1176" s="14"/>
      <c r="T1176" s="109"/>
      <c r="U1176" s="14" t="s">
        <v>270</v>
      </c>
      <c r="V1176" s="14" t="s">
        <v>691</v>
      </c>
      <c r="W1176" s="222"/>
    </row>
    <row r="1177" spans="3:23" ht="37.5">
      <c r="C1177" s="14" t="s">
        <v>306</v>
      </c>
      <c r="D1177" s="15">
        <v>13</v>
      </c>
      <c r="E1177" s="16">
        <v>12</v>
      </c>
      <c r="F1177" s="68" t="s">
        <v>912</v>
      </c>
      <c r="G1177" s="16">
        <v>1971</v>
      </c>
      <c r="H1177" s="16" t="s">
        <v>37</v>
      </c>
      <c r="I1177" s="16" t="s">
        <v>38</v>
      </c>
      <c r="J1177" s="16">
        <v>3</v>
      </c>
      <c r="K1177" s="21">
        <v>1527.9</v>
      </c>
      <c r="L1177" s="21">
        <v>731.1</v>
      </c>
      <c r="M1177" s="22" t="s">
        <v>46</v>
      </c>
      <c r="N1177" s="32">
        <f>K1177*Q1177</f>
        <v>244464</v>
      </c>
      <c r="O1177" s="32">
        <f>K1177*R1177</f>
        <v>23774.124000000003</v>
      </c>
      <c r="P1177" s="32">
        <f t="shared" si="106"/>
        <v>268238.12400000001</v>
      </c>
      <c r="Q1177" s="32">
        <v>160</v>
      </c>
      <c r="R1177" s="32">
        <v>15.56</v>
      </c>
      <c r="S1177" s="14"/>
      <c r="T1177" s="109"/>
      <c r="U1177" s="14" t="s">
        <v>270</v>
      </c>
      <c r="V1177" s="14" t="s">
        <v>691</v>
      </c>
      <c r="W1177" s="222"/>
    </row>
    <row r="1178" spans="3:23" ht="37.5">
      <c r="C1178" s="14" t="s">
        <v>389</v>
      </c>
      <c r="D1178" s="15">
        <v>14</v>
      </c>
      <c r="E1178" s="16">
        <v>13</v>
      </c>
      <c r="F1178" s="68" t="s">
        <v>913</v>
      </c>
      <c r="G1178" s="16">
        <v>1993</v>
      </c>
      <c r="H1178" s="16" t="s">
        <v>37</v>
      </c>
      <c r="I1178" s="16" t="s">
        <v>38</v>
      </c>
      <c r="J1178" s="16">
        <v>3</v>
      </c>
      <c r="K1178" s="21">
        <v>2058.8000000000002</v>
      </c>
      <c r="L1178" s="21">
        <v>1047.4000000000001</v>
      </c>
      <c r="M1178" s="22" t="s">
        <v>46</v>
      </c>
      <c r="N1178" s="32">
        <f>K1178*Q1178</f>
        <v>391172.00000000006</v>
      </c>
      <c r="O1178" s="32">
        <f>K1178*R1178</f>
        <v>32796.684000000001</v>
      </c>
      <c r="P1178" s="32">
        <f t="shared" si="106"/>
        <v>423968.68400000007</v>
      </c>
      <c r="Q1178" s="32">
        <v>190</v>
      </c>
      <c r="R1178" s="32">
        <v>15.93</v>
      </c>
      <c r="S1178" s="14"/>
      <c r="T1178" s="109"/>
      <c r="U1178" s="14" t="s">
        <v>270</v>
      </c>
      <c r="V1178" s="14" t="s">
        <v>691</v>
      </c>
      <c r="W1178" s="222" t="s">
        <v>695</v>
      </c>
    </row>
    <row r="1179" spans="3:23" ht="56.25">
      <c r="C1179" s="312" t="s">
        <v>285</v>
      </c>
      <c r="D1179" s="15">
        <v>15</v>
      </c>
      <c r="E1179" s="16">
        <v>14</v>
      </c>
      <c r="F1179" s="68" t="s">
        <v>162</v>
      </c>
      <c r="G1179" s="16">
        <v>1958</v>
      </c>
      <c r="H1179" s="16" t="s">
        <v>37</v>
      </c>
      <c r="I1179" s="16" t="s">
        <v>60</v>
      </c>
      <c r="J1179" s="16">
        <v>2</v>
      </c>
      <c r="K1179" s="21">
        <v>865.1</v>
      </c>
      <c r="L1179" s="21">
        <v>483.7</v>
      </c>
      <c r="M1179" s="22" t="s">
        <v>49</v>
      </c>
      <c r="N1179" s="32">
        <f>K1179*Q1179</f>
        <v>385220.37900000002</v>
      </c>
      <c r="O1179" s="32">
        <f>K1179*R1179</f>
        <v>15788.075000000001</v>
      </c>
      <c r="P1179" s="32">
        <f t="shared" si="106"/>
        <v>401008.45400000003</v>
      </c>
      <c r="Q1179" s="32">
        <v>445.29</v>
      </c>
      <c r="R1179" s="32">
        <v>18.25</v>
      </c>
      <c r="S1179" s="14"/>
      <c r="T1179" s="109"/>
      <c r="U1179" s="14" t="s">
        <v>270</v>
      </c>
      <c r="V1179" s="14" t="s">
        <v>691</v>
      </c>
      <c r="W1179" s="222"/>
    </row>
    <row r="1180" spans="3:23" ht="56.25">
      <c r="C1180" s="312" t="s">
        <v>285</v>
      </c>
      <c r="D1180" s="15">
        <v>16</v>
      </c>
      <c r="E1180" s="16">
        <v>15</v>
      </c>
      <c r="F1180" s="68" t="s">
        <v>914</v>
      </c>
      <c r="G1180" s="16">
        <v>1958</v>
      </c>
      <c r="H1180" s="16" t="s">
        <v>37</v>
      </c>
      <c r="I1180" s="16" t="s">
        <v>60</v>
      </c>
      <c r="J1180" s="16">
        <v>2</v>
      </c>
      <c r="K1180" s="21">
        <v>777.6</v>
      </c>
      <c r="L1180" s="21">
        <v>456.3</v>
      </c>
      <c r="M1180" s="22" t="s">
        <v>46</v>
      </c>
      <c r="N1180" s="32">
        <f>K1180*Q1180</f>
        <v>132969.60000000001</v>
      </c>
      <c r="O1180" s="32">
        <f>K1180*R1180</f>
        <v>12301.632000000001</v>
      </c>
      <c r="P1180" s="32">
        <f t="shared" si="106"/>
        <v>145271.23200000002</v>
      </c>
      <c r="Q1180" s="32">
        <v>171</v>
      </c>
      <c r="R1180" s="32">
        <v>15.82</v>
      </c>
      <c r="S1180" s="14"/>
      <c r="T1180" s="109"/>
      <c r="U1180" s="14" t="s">
        <v>270</v>
      </c>
      <c r="V1180" s="14" t="s">
        <v>691</v>
      </c>
      <c r="W1180" s="222"/>
    </row>
    <row r="1181" spans="3:23" ht="37.5">
      <c r="C1181" s="14"/>
      <c r="D1181" s="15">
        <v>17</v>
      </c>
      <c r="E1181" s="16"/>
      <c r="F1181" s="68"/>
      <c r="G1181" s="16"/>
      <c r="H1181" s="16"/>
      <c r="I1181" s="16"/>
      <c r="J1181" s="16"/>
      <c r="K1181" s="21"/>
      <c r="L1181" s="21"/>
      <c r="M1181" s="22" t="s">
        <v>49</v>
      </c>
      <c r="N1181" s="32">
        <f>K1180*Q1181</f>
        <v>346257.50400000002</v>
      </c>
      <c r="O1181" s="32">
        <f>K1180*R1181</f>
        <v>14191.2</v>
      </c>
      <c r="P1181" s="32">
        <f t="shared" si="106"/>
        <v>360448.70400000003</v>
      </c>
      <c r="Q1181" s="32">
        <v>445.29</v>
      </c>
      <c r="R1181" s="32">
        <v>18.25</v>
      </c>
      <c r="S1181" s="14"/>
      <c r="T1181" s="109"/>
      <c r="U1181" s="14" t="s">
        <v>270</v>
      </c>
      <c r="V1181" s="14" t="s">
        <v>691</v>
      </c>
      <c r="W1181" s="222"/>
    </row>
    <row r="1182" spans="3:23" ht="56.25">
      <c r="C1182" s="14"/>
      <c r="D1182" s="15">
        <v>18</v>
      </c>
      <c r="E1182" s="16"/>
      <c r="F1182" s="68"/>
      <c r="G1182" s="16"/>
      <c r="H1182" s="16"/>
      <c r="I1182" s="16"/>
      <c r="J1182" s="16"/>
      <c r="K1182" s="21"/>
      <c r="L1182" s="21"/>
      <c r="M1182" s="22" t="s">
        <v>39</v>
      </c>
      <c r="N1182" s="32">
        <f>K1180*Q1182</f>
        <v>43623.360000000001</v>
      </c>
      <c r="O1182" s="32">
        <f>K1180*R1182</f>
        <v>11111.904</v>
      </c>
      <c r="P1182" s="32">
        <f t="shared" si="106"/>
        <v>54735.264000000003</v>
      </c>
      <c r="Q1182" s="32">
        <v>56.1</v>
      </c>
      <c r="R1182" s="32">
        <v>14.29</v>
      </c>
      <c r="S1182" s="14"/>
      <c r="T1182" s="109"/>
      <c r="U1182" s="14" t="s">
        <v>270</v>
      </c>
      <c r="V1182" s="14" t="s">
        <v>691</v>
      </c>
      <c r="W1182" s="222"/>
    </row>
    <row r="1183" spans="3:23" ht="37.5">
      <c r="C1183" s="14"/>
      <c r="D1183" s="15">
        <v>19</v>
      </c>
      <c r="E1183" s="16"/>
      <c r="F1183" s="68"/>
      <c r="G1183" s="16"/>
      <c r="H1183" s="16"/>
      <c r="I1183" s="16"/>
      <c r="J1183" s="16"/>
      <c r="K1183" s="21"/>
      <c r="L1183" s="21"/>
      <c r="M1183" s="22" t="s">
        <v>57</v>
      </c>
      <c r="N1183" s="32">
        <f>K1180*Q1183</f>
        <v>27138.239999999998</v>
      </c>
      <c r="O1183" s="32">
        <f>K1180*R1183</f>
        <v>10754.208000000001</v>
      </c>
      <c r="P1183" s="32">
        <f t="shared" si="106"/>
        <v>37892.447999999997</v>
      </c>
      <c r="Q1183" s="32">
        <v>34.9</v>
      </c>
      <c r="R1183" s="32">
        <v>13.83</v>
      </c>
      <c r="S1183" s="14"/>
      <c r="T1183" s="109"/>
      <c r="U1183" s="14" t="s">
        <v>270</v>
      </c>
      <c r="V1183" s="14" t="s">
        <v>691</v>
      </c>
      <c r="W1183" s="222"/>
    </row>
    <row r="1184" spans="3:23">
      <c r="C1184" s="14"/>
      <c r="D1184" s="15">
        <v>20</v>
      </c>
      <c r="E1184" s="16"/>
      <c r="F1184" s="68"/>
      <c r="G1184" s="16"/>
      <c r="H1184" s="16"/>
      <c r="I1184" s="16"/>
      <c r="J1184" s="16"/>
      <c r="K1184" s="21"/>
      <c r="L1184" s="21"/>
      <c r="M1184" s="22" t="s">
        <v>234</v>
      </c>
      <c r="N1184" s="32">
        <f>K1180*Q1184</f>
        <v>1166400</v>
      </c>
      <c r="O1184" s="32">
        <f>K1180*R1184</f>
        <v>31018.464</v>
      </c>
      <c r="P1184" s="32">
        <f t="shared" si="106"/>
        <v>1197418.4639999999</v>
      </c>
      <c r="Q1184" s="32">
        <v>1500</v>
      </c>
      <c r="R1184" s="32">
        <v>39.89</v>
      </c>
      <c r="S1184" s="14"/>
      <c r="T1184" s="109"/>
      <c r="U1184" s="14" t="s">
        <v>270</v>
      </c>
      <c r="V1184" s="14" t="s">
        <v>691</v>
      </c>
      <c r="W1184" s="222"/>
    </row>
    <row r="1185" spans="3:23" ht="37.5">
      <c r="C1185" s="312" t="s">
        <v>285</v>
      </c>
      <c r="D1185" s="15">
        <v>21</v>
      </c>
      <c r="E1185" s="16">
        <v>16</v>
      </c>
      <c r="F1185" s="68" t="s">
        <v>915</v>
      </c>
      <c r="G1185" s="16">
        <v>1983</v>
      </c>
      <c r="H1185" s="16" t="s">
        <v>37</v>
      </c>
      <c r="I1185" s="16" t="s">
        <v>38</v>
      </c>
      <c r="J1185" s="16">
        <v>2</v>
      </c>
      <c r="K1185" s="21">
        <v>713.6</v>
      </c>
      <c r="L1185" s="21">
        <v>397.7</v>
      </c>
      <c r="M1185" s="22" t="s">
        <v>46</v>
      </c>
      <c r="N1185" s="32">
        <f>K1185*Q1185</f>
        <v>122025.60000000001</v>
      </c>
      <c r="O1185" s="32">
        <f>K1185*R1185</f>
        <v>11282.016000000001</v>
      </c>
      <c r="P1185" s="32">
        <f t="shared" si="106"/>
        <v>133307.61600000001</v>
      </c>
      <c r="Q1185" s="32">
        <v>171</v>
      </c>
      <c r="R1185" s="32">
        <v>15.81</v>
      </c>
      <c r="S1185" s="14"/>
      <c r="T1185" s="109"/>
      <c r="U1185" s="14" t="s">
        <v>270</v>
      </c>
      <c r="V1185" s="14" t="s">
        <v>691</v>
      </c>
      <c r="W1185" s="222"/>
    </row>
    <row r="1186" spans="3:23" ht="37.5">
      <c r="C1186" s="312" t="s">
        <v>285</v>
      </c>
      <c r="D1186" s="15">
        <v>22</v>
      </c>
      <c r="E1186" s="16">
        <v>17</v>
      </c>
      <c r="F1186" s="68" t="s">
        <v>916</v>
      </c>
      <c r="G1186" s="16">
        <v>1953</v>
      </c>
      <c r="H1186" s="16" t="s">
        <v>37</v>
      </c>
      <c r="I1186" s="16" t="s">
        <v>38</v>
      </c>
      <c r="J1186" s="16">
        <v>2</v>
      </c>
      <c r="K1186" s="21">
        <v>789.1</v>
      </c>
      <c r="L1186" s="21">
        <v>416.7</v>
      </c>
      <c r="M1186" s="22" t="s">
        <v>46</v>
      </c>
      <c r="N1186" s="32">
        <f>K1186*Q1186</f>
        <v>134936.1</v>
      </c>
      <c r="O1186" s="32">
        <f>K1186*R1186</f>
        <v>12475.671</v>
      </c>
      <c r="P1186" s="32">
        <f t="shared" si="106"/>
        <v>147411.77100000001</v>
      </c>
      <c r="Q1186" s="32">
        <v>171</v>
      </c>
      <c r="R1186" s="32">
        <v>15.81</v>
      </c>
      <c r="S1186" s="14"/>
      <c r="T1186" s="109"/>
      <c r="U1186" s="14" t="s">
        <v>270</v>
      </c>
      <c r="V1186" s="14" t="s">
        <v>691</v>
      </c>
      <c r="W1186" s="222"/>
    </row>
    <row r="1187" spans="3:23" s="67" customFormat="1" ht="37.5">
      <c r="C1187" s="14" t="s">
        <v>280</v>
      </c>
      <c r="D1187" s="15">
        <v>23</v>
      </c>
      <c r="E1187" s="16">
        <v>18</v>
      </c>
      <c r="F1187" s="68" t="s">
        <v>917</v>
      </c>
      <c r="G1187" s="16">
        <v>1981</v>
      </c>
      <c r="H1187" s="16" t="s">
        <v>37</v>
      </c>
      <c r="I1187" s="16" t="s">
        <v>38</v>
      </c>
      <c r="J1187" s="16">
        <v>5</v>
      </c>
      <c r="K1187" s="21">
        <v>5624</v>
      </c>
      <c r="L1187" s="21">
        <v>3283</v>
      </c>
      <c r="M1187" s="22" t="s">
        <v>46</v>
      </c>
      <c r="N1187" s="32">
        <f>K1187*Q1187</f>
        <v>909513.28</v>
      </c>
      <c r="O1187" s="32">
        <f>K1187*R1187</f>
        <v>87565.680000000008</v>
      </c>
      <c r="P1187" s="32">
        <f t="shared" si="106"/>
        <v>997078.96000000008</v>
      </c>
      <c r="Q1187" s="32">
        <v>161.72</v>
      </c>
      <c r="R1187" s="32">
        <v>15.57</v>
      </c>
      <c r="S1187" s="14"/>
      <c r="T1187" s="109"/>
      <c r="U1187" s="14" t="s">
        <v>270</v>
      </c>
      <c r="V1187" s="14" t="s">
        <v>691</v>
      </c>
      <c r="W1187" s="307"/>
    </row>
    <row r="1188" spans="3:23" s="67" customFormat="1">
      <c r="C1188" s="24"/>
      <c r="D1188" s="15"/>
      <c r="E1188" s="16"/>
      <c r="F1188" s="65" t="s">
        <v>166</v>
      </c>
      <c r="G1188" s="33"/>
      <c r="H1188" s="16"/>
      <c r="I1188" s="33"/>
      <c r="J1188" s="33"/>
      <c r="K1188" s="31">
        <f>SUM(K1189:K1191)</f>
        <v>2708.2999999999997</v>
      </c>
      <c r="L1188" s="27"/>
      <c r="M1188" s="26"/>
      <c r="N1188" s="31">
        <f>SUM(N1189:N1191)</f>
        <v>440454.5</v>
      </c>
      <c r="O1188" s="31">
        <f>SUM(O1189:O1191)</f>
        <v>42845.862999999998</v>
      </c>
      <c r="P1188" s="31">
        <f>SUM(P1189:P1191)</f>
        <v>483300.36299999995</v>
      </c>
      <c r="Q1188" s="31"/>
      <c r="R1188" s="31"/>
      <c r="S1188" s="24"/>
      <c r="T1188" s="49"/>
      <c r="U1188" s="14"/>
      <c r="V1188" s="14"/>
      <c r="W1188" s="308"/>
    </row>
    <row r="1189" spans="3:23" ht="37.5">
      <c r="C1189" s="312" t="s">
        <v>323</v>
      </c>
      <c r="D1189" s="16">
        <v>1</v>
      </c>
      <c r="E1189" s="16">
        <v>1</v>
      </c>
      <c r="F1189" s="68" t="s">
        <v>918</v>
      </c>
      <c r="G1189" s="16">
        <v>1971</v>
      </c>
      <c r="H1189" s="16" t="s">
        <v>37</v>
      </c>
      <c r="I1189" s="16" t="s">
        <v>67</v>
      </c>
      <c r="J1189" s="16">
        <v>2</v>
      </c>
      <c r="K1189" s="21">
        <v>552.79999999999995</v>
      </c>
      <c r="L1189" s="21">
        <v>337</v>
      </c>
      <c r="M1189" s="22" t="s">
        <v>46</v>
      </c>
      <c r="N1189" s="32">
        <f>K1189*Q1189</f>
        <v>71864</v>
      </c>
      <c r="O1189" s="32">
        <f>K1189*R1189</f>
        <v>8767.4079999999994</v>
      </c>
      <c r="P1189" s="32">
        <f>N1189+O1189</f>
        <v>80631.407999999996</v>
      </c>
      <c r="Q1189" s="32">
        <v>130</v>
      </c>
      <c r="R1189" s="32">
        <v>15.86</v>
      </c>
      <c r="S1189" s="14"/>
      <c r="T1189" s="109"/>
      <c r="U1189" s="14" t="s">
        <v>270</v>
      </c>
      <c r="V1189" s="14" t="s">
        <v>691</v>
      </c>
      <c r="W1189" s="222"/>
    </row>
    <row r="1190" spans="3:23" ht="37.5">
      <c r="C1190" s="14" t="s">
        <v>285</v>
      </c>
      <c r="D1190" s="16">
        <v>2</v>
      </c>
      <c r="E1190" s="16">
        <v>2</v>
      </c>
      <c r="F1190" s="68" t="s">
        <v>919</v>
      </c>
      <c r="G1190" s="16">
        <v>1971</v>
      </c>
      <c r="H1190" s="16" t="s">
        <v>37</v>
      </c>
      <c r="I1190" s="16" t="s">
        <v>38</v>
      </c>
      <c r="J1190" s="16">
        <v>2</v>
      </c>
      <c r="K1190" s="21">
        <v>901.4</v>
      </c>
      <c r="L1190" s="21">
        <v>522.5</v>
      </c>
      <c r="M1190" s="22" t="s">
        <v>46</v>
      </c>
      <c r="N1190" s="32">
        <f>K1190*Q1190</f>
        <v>154139.4</v>
      </c>
      <c r="O1190" s="32">
        <f>K1190*R1190</f>
        <v>14251.134</v>
      </c>
      <c r="P1190" s="32">
        <f>N1190+O1190</f>
        <v>168390.53399999999</v>
      </c>
      <c r="Q1190" s="32">
        <v>171</v>
      </c>
      <c r="R1190" s="32">
        <v>15.81</v>
      </c>
      <c r="S1190" s="14"/>
      <c r="T1190" s="109"/>
      <c r="U1190" s="14" t="s">
        <v>270</v>
      </c>
      <c r="V1190" s="14" t="s">
        <v>691</v>
      </c>
      <c r="W1190" s="222"/>
    </row>
    <row r="1191" spans="3:23" s="67" customFormat="1" ht="37.5">
      <c r="C1191" s="14" t="s">
        <v>331</v>
      </c>
      <c r="D1191" s="16">
        <v>3</v>
      </c>
      <c r="E1191" s="16">
        <v>3</v>
      </c>
      <c r="F1191" s="68" t="s">
        <v>920</v>
      </c>
      <c r="G1191" s="16">
        <v>1965</v>
      </c>
      <c r="H1191" s="16" t="s">
        <v>37</v>
      </c>
      <c r="I1191" s="16" t="s">
        <v>38</v>
      </c>
      <c r="J1191" s="16">
        <v>2</v>
      </c>
      <c r="K1191" s="21">
        <v>1254.0999999999999</v>
      </c>
      <c r="L1191" s="21">
        <v>728.4</v>
      </c>
      <c r="M1191" s="22" t="s">
        <v>46</v>
      </c>
      <c r="N1191" s="32">
        <f>K1191*Q1191</f>
        <v>214451.09999999998</v>
      </c>
      <c r="O1191" s="32">
        <f>K1191*R1191</f>
        <v>19827.321</v>
      </c>
      <c r="P1191" s="32">
        <f>N1191+O1191</f>
        <v>234278.42099999997</v>
      </c>
      <c r="Q1191" s="32">
        <v>171</v>
      </c>
      <c r="R1191" s="32">
        <v>15.81</v>
      </c>
      <c r="S1191" s="14"/>
      <c r="T1191" s="109"/>
      <c r="U1191" s="14" t="s">
        <v>270</v>
      </c>
      <c r="V1191" s="14" t="s">
        <v>691</v>
      </c>
      <c r="W1191" s="307"/>
    </row>
    <row r="1192" spans="3:23" s="67" customFormat="1">
      <c r="C1192" s="24"/>
      <c r="D1192" s="15"/>
      <c r="E1192" s="16"/>
      <c r="F1192" s="65" t="s">
        <v>463</v>
      </c>
      <c r="G1192" s="33"/>
      <c r="H1192" s="16"/>
      <c r="I1192" s="33"/>
      <c r="J1192" s="33"/>
      <c r="K1192" s="31">
        <f>SUM(K1193:K1199)</f>
        <v>6128</v>
      </c>
      <c r="L1192" s="27"/>
      <c r="M1192" s="26"/>
      <c r="N1192" s="31">
        <f>SUM(N1193:N1199)</f>
        <v>838652</v>
      </c>
      <c r="O1192" s="31">
        <f>SUM(O1193:O1199)</f>
        <v>97199.415999999997</v>
      </c>
      <c r="P1192" s="31">
        <f>SUM(P1193:P1199)</f>
        <v>935851.41599999997</v>
      </c>
      <c r="Q1192" s="31"/>
      <c r="R1192" s="31"/>
      <c r="S1192" s="24"/>
      <c r="T1192" s="49"/>
      <c r="U1192" s="14"/>
      <c r="V1192" s="14"/>
      <c r="W1192" s="308"/>
    </row>
    <row r="1193" spans="3:23" ht="37.5">
      <c r="C1193" s="312" t="s">
        <v>323</v>
      </c>
      <c r="D1193" s="16">
        <v>1</v>
      </c>
      <c r="E1193" s="16">
        <v>1</v>
      </c>
      <c r="F1193" s="68" t="s">
        <v>921</v>
      </c>
      <c r="G1193" s="16">
        <v>1987</v>
      </c>
      <c r="H1193" s="16" t="s">
        <v>37</v>
      </c>
      <c r="I1193" s="16" t="s">
        <v>67</v>
      </c>
      <c r="J1193" s="16">
        <v>2</v>
      </c>
      <c r="K1193" s="21">
        <v>1272</v>
      </c>
      <c r="L1193" s="21">
        <v>727</v>
      </c>
      <c r="M1193" s="22" t="s">
        <v>46</v>
      </c>
      <c r="N1193" s="32">
        <f t="shared" ref="N1193:N1199" si="107">K1193*Q1193</f>
        <v>165360</v>
      </c>
      <c r="O1193" s="32">
        <f t="shared" ref="O1193:O1199" si="108">K1193*R1193</f>
        <v>20173.919999999998</v>
      </c>
      <c r="P1193" s="32">
        <f t="shared" ref="P1193:P1199" si="109">N1193+O1193</f>
        <v>185533.91999999998</v>
      </c>
      <c r="Q1193" s="32">
        <v>130</v>
      </c>
      <c r="R1193" s="32">
        <v>15.86</v>
      </c>
      <c r="S1193" s="14"/>
      <c r="T1193" s="109"/>
      <c r="U1193" s="14" t="s">
        <v>270</v>
      </c>
      <c r="V1193" s="14" t="s">
        <v>691</v>
      </c>
      <c r="W1193" s="222"/>
    </row>
    <row r="1194" spans="3:23" ht="37.5">
      <c r="C1194" s="312" t="s">
        <v>323</v>
      </c>
      <c r="D1194" s="16">
        <v>2</v>
      </c>
      <c r="E1194" s="16">
        <v>2</v>
      </c>
      <c r="F1194" s="68" t="s">
        <v>922</v>
      </c>
      <c r="G1194" s="16">
        <v>1974</v>
      </c>
      <c r="H1194" s="16" t="s">
        <v>37</v>
      </c>
      <c r="I1194" s="16" t="s">
        <v>67</v>
      </c>
      <c r="J1194" s="16">
        <v>2</v>
      </c>
      <c r="K1194" s="21">
        <v>874</v>
      </c>
      <c r="L1194" s="21">
        <v>508.8</v>
      </c>
      <c r="M1194" s="22" t="s">
        <v>46</v>
      </c>
      <c r="N1194" s="32">
        <f t="shared" si="107"/>
        <v>113620</v>
      </c>
      <c r="O1194" s="32">
        <f t="shared" si="108"/>
        <v>13861.64</v>
      </c>
      <c r="P1194" s="32">
        <f t="shared" si="109"/>
        <v>127481.64</v>
      </c>
      <c r="Q1194" s="32">
        <v>130</v>
      </c>
      <c r="R1194" s="32">
        <v>15.86</v>
      </c>
      <c r="S1194" s="14"/>
      <c r="T1194" s="109"/>
      <c r="U1194" s="14" t="s">
        <v>270</v>
      </c>
      <c r="V1194" s="14" t="s">
        <v>691</v>
      </c>
      <c r="W1194" s="222"/>
    </row>
    <row r="1195" spans="3:23" ht="37.5">
      <c r="C1195" s="312" t="s">
        <v>323</v>
      </c>
      <c r="D1195" s="16">
        <v>3</v>
      </c>
      <c r="E1195" s="16">
        <v>3</v>
      </c>
      <c r="F1195" s="68" t="s">
        <v>923</v>
      </c>
      <c r="G1195" s="16">
        <v>1968</v>
      </c>
      <c r="H1195" s="16" t="s">
        <v>37</v>
      </c>
      <c r="I1195" s="16" t="s">
        <v>67</v>
      </c>
      <c r="J1195" s="16">
        <v>2</v>
      </c>
      <c r="K1195" s="21">
        <v>529.4</v>
      </c>
      <c r="L1195" s="21">
        <v>332</v>
      </c>
      <c r="M1195" s="22" t="s">
        <v>46</v>
      </c>
      <c r="N1195" s="32">
        <f t="shared" si="107"/>
        <v>68822</v>
      </c>
      <c r="O1195" s="32">
        <f t="shared" si="108"/>
        <v>8396.2839999999997</v>
      </c>
      <c r="P1195" s="32">
        <f t="shared" si="109"/>
        <v>77218.284</v>
      </c>
      <c r="Q1195" s="32">
        <v>130</v>
      </c>
      <c r="R1195" s="32">
        <v>15.86</v>
      </c>
      <c r="S1195" s="14"/>
      <c r="T1195" s="109"/>
      <c r="U1195" s="14" t="s">
        <v>270</v>
      </c>
      <c r="V1195" s="14" t="s">
        <v>691</v>
      </c>
      <c r="W1195" s="222"/>
    </row>
    <row r="1196" spans="3:23" ht="37.5">
      <c r="C1196" s="312" t="s">
        <v>323</v>
      </c>
      <c r="D1196" s="16">
        <v>4</v>
      </c>
      <c r="E1196" s="16">
        <v>4</v>
      </c>
      <c r="F1196" s="68" t="s">
        <v>924</v>
      </c>
      <c r="G1196" s="16">
        <v>1968</v>
      </c>
      <c r="H1196" s="16" t="s">
        <v>37</v>
      </c>
      <c r="I1196" s="16" t="s">
        <v>67</v>
      </c>
      <c r="J1196" s="16">
        <v>2</v>
      </c>
      <c r="K1196" s="21">
        <v>593</v>
      </c>
      <c r="L1196" s="21">
        <v>350.4</v>
      </c>
      <c r="M1196" s="22" t="s">
        <v>46</v>
      </c>
      <c r="N1196" s="32">
        <f t="shared" si="107"/>
        <v>77090</v>
      </c>
      <c r="O1196" s="32">
        <f t="shared" si="108"/>
        <v>9404.98</v>
      </c>
      <c r="P1196" s="32">
        <f t="shared" si="109"/>
        <v>86494.98</v>
      </c>
      <c r="Q1196" s="32">
        <v>130</v>
      </c>
      <c r="R1196" s="32">
        <v>15.86</v>
      </c>
      <c r="S1196" s="14"/>
      <c r="T1196" s="109"/>
      <c r="U1196" s="14" t="s">
        <v>270</v>
      </c>
      <c r="V1196" s="14" t="s">
        <v>691</v>
      </c>
      <c r="W1196" s="222"/>
    </row>
    <row r="1197" spans="3:23" ht="37.5">
      <c r="C1197" s="14" t="s">
        <v>285</v>
      </c>
      <c r="D1197" s="16">
        <v>5</v>
      </c>
      <c r="E1197" s="16">
        <v>5</v>
      </c>
      <c r="F1197" s="68" t="s">
        <v>925</v>
      </c>
      <c r="G1197" s="16">
        <v>1982</v>
      </c>
      <c r="H1197" s="16" t="s">
        <v>37</v>
      </c>
      <c r="I1197" s="16" t="s">
        <v>67</v>
      </c>
      <c r="J1197" s="16">
        <v>2</v>
      </c>
      <c r="K1197" s="21">
        <v>933.6</v>
      </c>
      <c r="L1197" s="21">
        <v>564.6</v>
      </c>
      <c r="M1197" s="22" t="s">
        <v>46</v>
      </c>
      <c r="N1197" s="32">
        <f t="shared" si="107"/>
        <v>163380</v>
      </c>
      <c r="O1197" s="32">
        <f t="shared" si="108"/>
        <v>14816.232</v>
      </c>
      <c r="P1197" s="32">
        <f t="shared" si="109"/>
        <v>178196.23199999999</v>
      </c>
      <c r="Q1197" s="32">
        <v>175</v>
      </c>
      <c r="R1197" s="32">
        <v>15.87</v>
      </c>
      <c r="S1197" s="14"/>
      <c r="T1197" s="109"/>
      <c r="U1197" s="14" t="s">
        <v>270</v>
      </c>
      <c r="V1197" s="14" t="s">
        <v>691</v>
      </c>
      <c r="W1197" s="222"/>
    </row>
    <row r="1198" spans="3:23" ht="37.5">
      <c r="C1198" s="312" t="s">
        <v>323</v>
      </c>
      <c r="D1198" s="16">
        <v>6</v>
      </c>
      <c r="E1198" s="16">
        <v>6</v>
      </c>
      <c r="F1198" s="68" t="s">
        <v>926</v>
      </c>
      <c r="G1198" s="16">
        <v>1983</v>
      </c>
      <c r="H1198" s="16" t="s">
        <v>37</v>
      </c>
      <c r="I1198" s="16" t="s">
        <v>67</v>
      </c>
      <c r="J1198" s="16">
        <v>2</v>
      </c>
      <c r="K1198" s="21">
        <v>1052</v>
      </c>
      <c r="L1198" s="21">
        <v>603.20000000000005</v>
      </c>
      <c r="M1198" s="22" t="s">
        <v>46</v>
      </c>
      <c r="N1198" s="32">
        <f t="shared" si="107"/>
        <v>136760</v>
      </c>
      <c r="O1198" s="32">
        <f t="shared" si="108"/>
        <v>16684.72</v>
      </c>
      <c r="P1198" s="32">
        <f t="shared" si="109"/>
        <v>153444.72</v>
      </c>
      <c r="Q1198" s="32">
        <v>130</v>
      </c>
      <c r="R1198" s="32">
        <v>15.86</v>
      </c>
      <c r="S1198" s="14"/>
      <c r="T1198" s="109"/>
      <c r="U1198" s="14" t="s">
        <v>270</v>
      </c>
      <c r="V1198" s="14" t="s">
        <v>691</v>
      </c>
      <c r="W1198" s="222"/>
    </row>
    <row r="1199" spans="3:23" s="67" customFormat="1" ht="37.5">
      <c r="C1199" s="312" t="s">
        <v>323</v>
      </c>
      <c r="D1199" s="16">
        <v>7</v>
      </c>
      <c r="E1199" s="16">
        <v>7</v>
      </c>
      <c r="F1199" s="68" t="s">
        <v>927</v>
      </c>
      <c r="G1199" s="16">
        <v>1974</v>
      </c>
      <c r="H1199" s="16" t="s">
        <v>37</v>
      </c>
      <c r="I1199" s="16" t="s">
        <v>67</v>
      </c>
      <c r="J1199" s="16">
        <v>2</v>
      </c>
      <c r="K1199" s="21">
        <v>874</v>
      </c>
      <c r="L1199" s="21">
        <v>508.8</v>
      </c>
      <c r="M1199" s="22" t="s">
        <v>46</v>
      </c>
      <c r="N1199" s="32">
        <f t="shared" si="107"/>
        <v>113620</v>
      </c>
      <c r="O1199" s="32">
        <f t="shared" si="108"/>
        <v>13861.64</v>
      </c>
      <c r="P1199" s="32">
        <f t="shared" si="109"/>
        <v>127481.64</v>
      </c>
      <c r="Q1199" s="32">
        <v>130</v>
      </c>
      <c r="R1199" s="32">
        <v>15.86</v>
      </c>
      <c r="S1199" s="14"/>
      <c r="T1199" s="109"/>
      <c r="U1199" s="14" t="s">
        <v>270</v>
      </c>
      <c r="V1199" s="14" t="s">
        <v>691</v>
      </c>
      <c r="W1199" s="307"/>
    </row>
    <row r="1200" spans="3:23" s="67" customFormat="1">
      <c r="C1200" s="24"/>
      <c r="D1200" s="15"/>
      <c r="E1200" s="16"/>
      <c r="F1200" s="65" t="s">
        <v>173</v>
      </c>
      <c r="G1200" s="33"/>
      <c r="H1200" s="16"/>
      <c r="I1200" s="33"/>
      <c r="J1200" s="33"/>
      <c r="K1200" s="31">
        <f>SUM(K1201:K1211)</f>
        <v>3289.5</v>
      </c>
      <c r="L1200" s="27"/>
      <c r="M1200" s="26"/>
      <c r="N1200" s="31">
        <f>SUM(N1201:N1211)</f>
        <v>4545585</v>
      </c>
      <c r="O1200" s="31">
        <f>SUM(O1201:O1211)</f>
        <v>162429.17099999997</v>
      </c>
      <c r="P1200" s="31">
        <f>SUM(P1201:P1211)</f>
        <v>4708014.1710000001</v>
      </c>
      <c r="Q1200" s="31"/>
      <c r="R1200" s="31"/>
      <c r="S1200" s="24"/>
      <c r="T1200" s="49"/>
      <c r="U1200" s="14"/>
      <c r="V1200" s="14"/>
      <c r="W1200" s="308"/>
    </row>
    <row r="1201" spans="3:23" ht="37.5">
      <c r="C1201" s="312" t="s">
        <v>323</v>
      </c>
      <c r="D1201" s="15">
        <v>1</v>
      </c>
      <c r="E1201" s="16">
        <v>1</v>
      </c>
      <c r="F1201" s="68" t="s">
        <v>928</v>
      </c>
      <c r="G1201" s="16">
        <v>1973</v>
      </c>
      <c r="H1201" s="16" t="s">
        <v>37</v>
      </c>
      <c r="I1201" s="16" t="s">
        <v>67</v>
      </c>
      <c r="J1201" s="16">
        <v>2</v>
      </c>
      <c r="K1201" s="21">
        <v>757.35</v>
      </c>
      <c r="L1201" s="21">
        <v>504.9</v>
      </c>
      <c r="M1201" s="22" t="s">
        <v>46</v>
      </c>
      <c r="N1201" s="32">
        <f>K1201*Q1201</f>
        <v>98455.5</v>
      </c>
      <c r="O1201" s="32">
        <f>K1201*R1201</f>
        <v>12011.571</v>
      </c>
      <c r="P1201" s="32">
        <f t="shared" ref="P1201:P1211" si="110">N1201+O1201</f>
        <v>110467.071</v>
      </c>
      <c r="Q1201" s="32">
        <v>130</v>
      </c>
      <c r="R1201" s="32">
        <v>15.86</v>
      </c>
      <c r="S1201" s="14"/>
      <c r="T1201" s="109"/>
      <c r="U1201" s="14" t="s">
        <v>270</v>
      </c>
      <c r="V1201" s="14" t="s">
        <v>691</v>
      </c>
      <c r="W1201" s="222" t="s">
        <v>695</v>
      </c>
    </row>
    <row r="1202" spans="3:23">
      <c r="C1202" s="14"/>
      <c r="D1202" s="15">
        <v>2</v>
      </c>
      <c r="E1202" s="16"/>
      <c r="F1202" s="68"/>
      <c r="G1202" s="16"/>
      <c r="H1202" s="16"/>
      <c r="I1202" s="16"/>
      <c r="J1202" s="16"/>
      <c r="K1202" s="21"/>
      <c r="L1202" s="21"/>
      <c r="M1202" s="22" t="s">
        <v>234</v>
      </c>
      <c r="N1202" s="32">
        <f>K1201*Q1202</f>
        <v>1136025</v>
      </c>
      <c r="O1202" s="32">
        <f>K1201*R1202</f>
        <v>30460.616999999998</v>
      </c>
      <c r="P1202" s="32">
        <f t="shared" si="110"/>
        <v>1166485.6170000001</v>
      </c>
      <c r="Q1202" s="32">
        <v>1500</v>
      </c>
      <c r="R1202" s="32">
        <v>40.22</v>
      </c>
      <c r="S1202" s="14"/>
      <c r="T1202" s="109"/>
      <c r="U1202" s="14" t="s">
        <v>270</v>
      </c>
      <c r="V1202" s="14" t="s">
        <v>691</v>
      </c>
      <c r="W1202" s="222"/>
    </row>
    <row r="1203" spans="3:23" ht="37.5">
      <c r="C1203" s="312" t="s">
        <v>323</v>
      </c>
      <c r="D1203" s="15">
        <v>3</v>
      </c>
      <c r="E1203" s="16">
        <v>2</v>
      </c>
      <c r="F1203" s="68" t="s">
        <v>929</v>
      </c>
      <c r="G1203" s="16">
        <v>1974</v>
      </c>
      <c r="H1203" s="16" t="s">
        <v>37</v>
      </c>
      <c r="I1203" s="16" t="s">
        <v>67</v>
      </c>
      <c r="J1203" s="16">
        <v>2</v>
      </c>
      <c r="K1203" s="21">
        <v>490.35</v>
      </c>
      <c r="L1203" s="21">
        <v>326.89999999999998</v>
      </c>
      <c r="M1203" s="22" t="s">
        <v>46</v>
      </c>
      <c r="N1203" s="32">
        <f>K1203*Q1203</f>
        <v>63745.5</v>
      </c>
      <c r="O1203" s="32">
        <f>K1203*R1203</f>
        <v>7776.951</v>
      </c>
      <c r="P1203" s="32">
        <f t="shared" si="110"/>
        <v>71522.451000000001</v>
      </c>
      <c r="Q1203" s="32">
        <v>130</v>
      </c>
      <c r="R1203" s="32">
        <v>15.86</v>
      </c>
      <c r="S1203" s="14"/>
      <c r="T1203" s="109"/>
      <c r="U1203" s="14" t="s">
        <v>270</v>
      </c>
      <c r="V1203" s="14" t="s">
        <v>691</v>
      </c>
      <c r="W1203" s="222" t="s">
        <v>695</v>
      </c>
    </row>
    <row r="1204" spans="3:23">
      <c r="C1204" s="14"/>
      <c r="D1204" s="15">
        <v>4</v>
      </c>
      <c r="E1204" s="16"/>
      <c r="F1204" s="68"/>
      <c r="G1204" s="16"/>
      <c r="H1204" s="16"/>
      <c r="I1204" s="16"/>
      <c r="J1204" s="16"/>
      <c r="K1204" s="21"/>
      <c r="L1204" s="21"/>
      <c r="M1204" s="22" t="s">
        <v>234</v>
      </c>
      <c r="N1204" s="32">
        <f>K1203*Q1204</f>
        <v>735525</v>
      </c>
      <c r="O1204" s="32">
        <f>K1203*R1204</f>
        <v>19721.877</v>
      </c>
      <c r="P1204" s="32">
        <f t="shared" si="110"/>
        <v>755246.87699999998</v>
      </c>
      <c r="Q1204" s="32">
        <v>1500</v>
      </c>
      <c r="R1204" s="32">
        <v>40.22</v>
      </c>
      <c r="S1204" s="14"/>
      <c r="T1204" s="109"/>
      <c r="U1204" s="14" t="s">
        <v>270</v>
      </c>
      <c r="V1204" s="14" t="s">
        <v>691</v>
      </c>
      <c r="W1204" s="222"/>
    </row>
    <row r="1205" spans="3:23" ht="37.5">
      <c r="C1205" s="312" t="s">
        <v>323</v>
      </c>
      <c r="D1205" s="15">
        <v>5</v>
      </c>
      <c r="E1205" s="16">
        <v>3</v>
      </c>
      <c r="F1205" s="68" t="s">
        <v>930</v>
      </c>
      <c r="G1205" s="16">
        <v>1971</v>
      </c>
      <c r="H1205" s="16" t="s">
        <v>37</v>
      </c>
      <c r="I1205" s="16" t="s">
        <v>67</v>
      </c>
      <c r="J1205" s="16">
        <v>2</v>
      </c>
      <c r="K1205" s="21">
        <v>489.75</v>
      </c>
      <c r="L1205" s="21">
        <v>326.5</v>
      </c>
      <c r="M1205" s="22" t="s">
        <v>46</v>
      </c>
      <c r="N1205" s="32">
        <f>K1205*Q1205</f>
        <v>63667.5</v>
      </c>
      <c r="O1205" s="32">
        <f>K1205*R1205</f>
        <v>7767.4349999999995</v>
      </c>
      <c r="P1205" s="32">
        <f t="shared" si="110"/>
        <v>71434.934999999998</v>
      </c>
      <c r="Q1205" s="32">
        <v>130</v>
      </c>
      <c r="R1205" s="32">
        <v>15.86</v>
      </c>
      <c r="S1205" s="14"/>
      <c r="T1205" s="109"/>
      <c r="U1205" s="14" t="s">
        <v>270</v>
      </c>
      <c r="V1205" s="14" t="s">
        <v>691</v>
      </c>
      <c r="W1205" s="222" t="s">
        <v>695</v>
      </c>
    </row>
    <row r="1206" spans="3:23">
      <c r="C1206" s="14"/>
      <c r="D1206" s="15">
        <v>6</v>
      </c>
      <c r="E1206" s="16"/>
      <c r="F1206" s="68"/>
      <c r="G1206" s="16"/>
      <c r="H1206" s="16"/>
      <c r="I1206" s="16"/>
      <c r="J1206" s="16"/>
      <c r="K1206" s="21"/>
      <c r="L1206" s="21"/>
      <c r="M1206" s="22" t="s">
        <v>234</v>
      </c>
      <c r="N1206" s="32">
        <f>K1205*Q1206</f>
        <v>734625</v>
      </c>
      <c r="O1206" s="32">
        <f>K1205*R1206</f>
        <v>19697.744999999999</v>
      </c>
      <c r="P1206" s="32">
        <f t="shared" si="110"/>
        <v>754322.745</v>
      </c>
      <c r="Q1206" s="32">
        <v>1500</v>
      </c>
      <c r="R1206" s="32">
        <v>40.22</v>
      </c>
      <c r="S1206" s="14"/>
      <c r="T1206" s="109"/>
      <c r="U1206" s="14" t="s">
        <v>270</v>
      </c>
      <c r="V1206" s="14" t="s">
        <v>691</v>
      </c>
      <c r="W1206" s="222"/>
    </row>
    <row r="1207" spans="3:23" ht="37.5">
      <c r="C1207" s="312" t="s">
        <v>323</v>
      </c>
      <c r="D1207" s="15">
        <v>7</v>
      </c>
      <c r="E1207" s="16">
        <v>4</v>
      </c>
      <c r="F1207" s="68" t="s">
        <v>931</v>
      </c>
      <c r="G1207" s="16">
        <v>1976</v>
      </c>
      <c r="H1207" s="16" t="s">
        <v>37</v>
      </c>
      <c r="I1207" s="16" t="s">
        <v>67</v>
      </c>
      <c r="J1207" s="16">
        <v>2</v>
      </c>
      <c r="K1207" s="21">
        <v>544.20000000000005</v>
      </c>
      <c r="L1207" s="21">
        <v>362.8</v>
      </c>
      <c r="M1207" s="22" t="s">
        <v>46</v>
      </c>
      <c r="N1207" s="32">
        <f>K1207*Q1207</f>
        <v>70746</v>
      </c>
      <c r="O1207" s="32">
        <f>K1207*R1207</f>
        <v>8631.0120000000006</v>
      </c>
      <c r="P1207" s="32">
        <f t="shared" si="110"/>
        <v>79377.012000000002</v>
      </c>
      <c r="Q1207" s="32">
        <v>130</v>
      </c>
      <c r="R1207" s="32">
        <v>15.86</v>
      </c>
      <c r="S1207" s="14"/>
      <c r="T1207" s="109"/>
      <c r="U1207" s="14" t="s">
        <v>270</v>
      </c>
      <c r="V1207" s="14" t="s">
        <v>691</v>
      </c>
      <c r="W1207" s="222" t="s">
        <v>695</v>
      </c>
    </row>
    <row r="1208" spans="3:23" ht="56.25">
      <c r="C1208" s="312" t="s">
        <v>323</v>
      </c>
      <c r="D1208" s="15">
        <v>8</v>
      </c>
      <c r="E1208" s="16">
        <v>5</v>
      </c>
      <c r="F1208" s="68" t="s">
        <v>932</v>
      </c>
      <c r="G1208" s="16">
        <v>1964</v>
      </c>
      <c r="H1208" s="16" t="s">
        <v>37</v>
      </c>
      <c r="I1208" s="16" t="s">
        <v>60</v>
      </c>
      <c r="J1208" s="16">
        <v>2</v>
      </c>
      <c r="K1208" s="21">
        <v>527.54999999999995</v>
      </c>
      <c r="L1208" s="21">
        <v>351.7</v>
      </c>
      <c r="M1208" s="22" t="s">
        <v>46</v>
      </c>
      <c r="N1208" s="32">
        <f>K1208*Q1208</f>
        <v>68581.5</v>
      </c>
      <c r="O1208" s="32">
        <f>K1208*R1208</f>
        <v>8335.2899999999991</v>
      </c>
      <c r="P1208" s="32">
        <f t="shared" si="110"/>
        <v>76916.789999999994</v>
      </c>
      <c r="Q1208" s="32">
        <v>130</v>
      </c>
      <c r="R1208" s="32">
        <v>15.8</v>
      </c>
      <c r="S1208" s="14"/>
      <c r="T1208" s="109"/>
      <c r="U1208" s="14" t="s">
        <v>270</v>
      </c>
      <c r="V1208" s="14" t="s">
        <v>691</v>
      </c>
      <c r="W1208" s="222" t="s">
        <v>695</v>
      </c>
    </row>
    <row r="1209" spans="3:23">
      <c r="C1209" s="14"/>
      <c r="D1209" s="15">
        <v>9</v>
      </c>
      <c r="E1209" s="16"/>
      <c r="F1209" s="68"/>
      <c r="G1209" s="16"/>
      <c r="H1209" s="16"/>
      <c r="I1209" s="16"/>
      <c r="J1209" s="16"/>
      <c r="K1209" s="21"/>
      <c r="L1209" s="21"/>
      <c r="M1209" s="22" t="s">
        <v>234</v>
      </c>
      <c r="N1209" s="32">
        <f>K1208*Q1209</f>
        <v>791324.99999999988</v>
      </c>
      <c r="O1209" s="32">
        <f>K1208*R1209</f>
        <v>21091.448999999997</v>
      </c>
      <c r="P1209" s="32">
        <f t="shared" si="110"/>
        <v>812416.44899999991</v>
      </c>
      <c r="Q1209" s="32">
        <v>1500</v>
      </c>
      <c r="R1209" s="32">
        <v>39.979999999999997</v>
      </c>
      <c r="S1209" s="14"/>
      <c r="T1209" s="109"/>
      <c r="U1209" s="14" t="s">
        <v>270</v>
      </c>
      <c r="V1209" s="14" t="s">
        <v>691</v>
      </c>
      <c r="W1209" s="222"/>
    </row>
    <row r="1210" spans="3:23" ht="37.5">
      <c r="C1210" s="312" t="s">
        <v>323</v>
      </c>
      <c r="D1210" s="15">
        <v>10</v>
      </c>
      <c r="E1210" s="16">
        <v>6</v>
      </c>
      <c r="F1210" s="68" t="s">
        <v>933</v>
      </c>
      <c r="G1210" s="16">
        <v>1974</v>
      </c>
      <c r="H1210" s="16" t="s">
        <v>37</v>
      </c>
      <c r="I1210" s="16" t="s">
        <v>67</v>
      </c>
      <c r="J1210" s="16">
        <v>2</v>
      </c>
      <c r="K1210" s="21">
        <v>480.3</v>
      </c>
      <c r="L1210" s="21">
        <v>320.2</v>
      </c>
      <c r="M1210" s="22" t="s">
        <v>46</v>
      </c>
      <c r="N1210" s="32">
        <f>K1210*Q1210</f>
        <v>62439</v>
      </c>
      <c r="O1210" s="32">
        <f>K1210*R1210</f>
        <v>7617.558</v>
      </c>
      <c r="P1210" s="32">
        <f t="shared" si="110"/>
        <v>70056.558000000005</v>
      </c>
      <c r="Q1210" s="32">
        <v>130</v>
      </c>
      <c r="R1210" s="32">
        <v>15.86</v>
      </c>
      <c r="S1210" s="14"/>
      <c r="T1210" s="109"/>
      <c r="U1210" s="14" t="s">
        <v>270</v>
      </c>
      <c r="V1210" s="14" t="s">
        <v>691</v>
      </c>
      <c r="W1210" s="222" t="s">
        <v>695</v>
      </c>
    </row>
    <row r="1211" spans="3:23" s="67" customFormat="1">
      <c r="C1211" s="24"/>
      <c r="D1211" s="15">
        <v>11</v>
      </c>
      <c r="E1211" s="16"/>
      <c r="F1211" s="68"/>
      <c r="G1211" s="16"/>
      <c r="H1211" s="16"/>
      <c r="I1211" s="16"/>
      <c r="J1211" s="16"/>
      <c r="K1211" s="21"/>
      <c r="L1211" s="21"/>
      <c r="M1211" s="22" t="s">
        <v>234</v>
      </c>
      <c r="N1211" s="32">
        <f>K1210*Q1211</f>
        <v>720450</v>
      </c>
      <c r="O1211" s="32">
        <f>K1210*R1211</f>
        <v>19317.666000000001</v>
      </c>
      <c r="P1211" s="32">
        <f t="shared" si="110"/>
        <v>739767.66599999997</v>
      </c>
      <c r="Q1211" s="32">
        <v>1500</v>
      </c>
      <c r="R1211" s="32">
        <v>40.22</v>
      </c>
      <c r="S1211" s="14"/>
      <c r="T1211" s="109"/>
      <c r="U1211" s="14" t="s">
        <v>270</v>
      </c>
      <c r="V1211" s="14" t="s">
        <v>691</v>
      </c>
      <c r="W1211" s="307"/>
    </row>
    <row r="1212" spans="3:23" s="67" customFormat="1">
      <c r="C1212" s="24"/>
      <c r="D1212" s="15"/>
      <c r="E1212" s="16"/>
      <c r="F1212" s="65" t="s">
        <v>177</v>
      </c>
      <c r="G1212" s="33"/>
      <c r="H1212" s="33"/>
      <c r="I1212" s="33"/>
      <c r="J1212" s="33"/>
      <c r="K1212" s="31">
        <f>SUM(K1213:K1341)</f>
        <v>492718.2919999999</v>
      </c>
      <c r="L1212" s="27"/>
      <c r="M1212" s="26"/>
      <c r="N1212" s="31">
        <f>SUM(N1213:N1341)</f>
        <v>171008980.66303998</v>
      </c>
      <c r="O1212" s="31">
        <f>SUM(O1213:O1341)</f>
        <v>8539630.6988800019</v>
      </c>
      <c r="P1212" s="31">
        <f>SUM(P1213:P1341)</f>
        <v>179548611.36192006</v>
      </c>
      <c r="Q1212" s="31"/>
      <c r="R1212" s="31"/>
      <c r="S1212" s="24"/>
      <c r="T1212" s="49"/>
      <c r="U1212" s="14"/>
      <c r="V1212" s="14"/>
      <c r="W1212" s="308"/>
    </row>
    <row r="1213" spans="3:23" ht="37.5">
      <c r="C1213" s="14" t="s">
        <v>306</v>
      </c>
      <c r="D1213" s="71">
        <v>1</v>
      </c>
      <c r="E1213" s="16">
        <v>1</v>
      </c>
      <c r="F1213" s="68" t="s">
        <v>934</v>
      </c>
      <c r="G1213" s="16">
        <v>1968</v>
      </c>
      <c r="H1213" s="16" t="s">
        <v>37</v>
      </c>
      <c r="I1213" s="16" t="s">
        <v>87</v>
      </c>
      <c r="J1213" s="16">
        <v>5</v>
      </c>
      <c r="K1213" s="21">
        <v>5691.26</v>
      </c>
      <c r="L1213" s="21">
        <v>3580.7</v>
      </c>
      <c r="M1213" s="22" t="s">
        <v>46</v>
      </c>
      <c r="N1213" s="32">
        <f t="shared" ref="N1213:N1222" si="111">Q1213*K1213</f>
        <v>874860.48719999997</v>
      </c>
      <c r="O1213" s="32">
        <f>R1213*K1213</f>
        <v>88271.442600000009</v>
      </c>
      <c r="P1213" s="32">
        <f t="shared" ref="P1213:P1276" si="112">N1213+O1213</f>
        <v>963131.92980000004</v>
      </c>
      <c r="Q1213" s="32">
        <v>153.72</v>
      </c>
      <c r="R1213" s="32">
        <v>15.51</v>
      </c>
      <c r="S1213" s="14"/>
      <c r="T1213" s="109"/>
      <c r="U1213" s="14" t="s">
        <v>270</v>
      </c>
      <c r="V1213" s="14" t="s">
        <v>691</v>
      </c>
      <c r="W1213" s="222" t="s">
        <v>481</v>
      </c>
    </row>
    <row r="1214" spans="3:23" ht="37.5">
      <c r="C1214" s="14" t="s">
        <v>306</v>
      </c>
      <c r="D1214" s="71">
        <v>2</v>
      </c>
      <c r="E1214" s="16">
        <v>2</v>
      </c>
      <c r="F1214" s="68" t="s">
        <v>935</v>
      </c>
      <c r="G1214" s="16">
        <v>1968</v>
      </c>
      <c r="H1214" s="16" t="s">
        <v>37</v>
      </c>
      <c r="I1214" s="16" t="s">
        <v>87</v>
      </c>
      <c r="J1214" s="16">
        <v>5</v>
      </c>
      <c r="K1214" s="21">
        <v>5365.7</v>
      </c>
      <c r="L1214" s="21">
        <v>2371.5</v>
      </c>
      <c r="M1214" s="22" t="s">
        <v>46</v>
      </c>
      <c r="N1214" s="32">
        <f t="shared" si="111"/>
        <v>824815.40399999998</v>
      </c>
      <c r="O1214" s="32">
        <f>R1214*K1214</f>
        <v>83222.006999999998</v>
      </c>
      <c r="P1214" s="32">
        <f t="shared" si="112"/>
        <v>908037.41099999996</v>
      </c>
      <c r="Q1214" s="32">
        <v>153.72</v>
      </c>
      <c r="R1214" s="32">
        <v>15.51</v>
      </c>
      <c r="S1214" s="14"/>
      <c r="T1214" s="109"/>
      <c r="U1214" s="14" t="s">
        <v>270</v>
      </c>
      <c r="V1214" s="14" t="s">
        <v>691</v>
      </c>
      <c r="W1214" s="222" t="s">
        <v>481</v>
      </c>
    </row>
    <row r="1215" spans="3:23" ht="37.5">
      <c r="C1215" s="14" t="s">
        <v>306</v>
      </c>
      <c r="D1215" s="15">
        <v>3</v>
      </c>
      <c r="E1215" s="16">
        <v>3</v>
      </c>
      <c r="F1215" s="68" t="s">
        <v>936</v>
      </c>
      <c r="G1215" s="16">
        <v>1965</v>
      </c>
      <c r="H1215" s="16" t="s">
        <v>37</v>
      </c>
      <c r="I1215" s="16" t="s">
        <v>87</v>
      </c>
      <c r="J1215" s="16">
        <v>5</v>
      </c>
      <c r="K1215" s="21">
        <v>3902.79</v>
      </c>
      <c r="L1215" s="21">
        <v>2593.6</v>
      </c>
      <c r="M1215" s="22" t="s">
        <v>46</v>
      </c>
      <c r="N1215" s="32">
        <f t="shared" si="111"/>
        <v>599936.87879999995</v>
      </c>
      <c r="O1215" s="32">
        <f>R1215*K1215</f>
        <v>60532.272899999996</v>
      </c>
      <c r="P1215" s="32">
        <f t="shared" si="112"/>
        <v>660469.15169999993</v>
      </c>
      <c r="Q1215" s="32">
        <v>153.72</v>
      </c>
      <c r="R1215" s="32">
        <v>15.51</v>
      </c>
      <c r="S1215" s="14"/>
      <c r="T1215" s="109"/>
      <c r="U1215" s="14" t="s">
        <v>270</v>
      </c>
      <c r="V1215" s="14" t="s">
        <v>691</v>
      </c>
      <c r="W1215" s="222"/>
    </row>
    <row r="1216" spans="3:23" ht="37.5">
      <c r="C1216" s="14" t="s">
        <v>306</v>
      </c>
      <c r="D1216" s="71">
        <v>4</v>
      </c>
      <c r="E1216" s="16">
        <v>4</v>
      </c>
      <c r="F1216" s="68" t="s">
        <v>937</v>
      </c>
      <c r="G1216" s="16">
        <v>1967</v>
      </c>
      <c r="H1216" s="16" t="s">
        <v>37</v>
      </c>
      <c r="I1216" s="16" t="s">
        <v>87</v>
      </c>
      <c r="J1216" s="16">
        <v>5</v>
      </c>
      <c r="K1216" s="21">
        <v>3707.3</v>
      </c>
      <c r="L1216" s="21">
        <v>1728.3</v>
      </c>
      <c r="M1216" s="22" t="s">
        <v>46</v>
      </c>
      <c r="N1216" s="32">
        <f t="shared" si="111"/>
        <v>569886.15600000008</v>
      </c>
      <c r="O1216" s="32">
        <f>R1216*K1216</f>
        <v>57500.223000000005</v>
      </c>
      <c r="P1216" s="32">
        <f t="shared" si="112"/>
        <v>627386.37900000007</v>
      </c>
      <c r="Q1216" s="32">
        <v>153.72</v>
      </c>
      <c r="R1216" s="32">
        <v>15.51</v>
      </c>
      <c r="S1216" s="14"/>
      <c r="T1216" s="109"/>
      <c r="U1216" s="14" t="s">
        <v>270</v>
      </c>
      <c r="V1216" s="14" t="s">
        <v>691</v>
      </c>
      <c r="W1216" s="222" t="s">
        <v>481</v>
      </c>
    </row>
    <row r="1217" spans="1:23" ht="37.5">
      <c r="C1217" s="14" t="s">
        <v>306</v>
      </c>
      <c r="D1217" s="15">
        <v>5</v>
      </c>
      <c r="E1217" s="16">
        <v>5</v>
      </c>
      <c r="F1217" s="68" t="s">
        <v>938</v>
      </c>
      <c r="G1217" s="16">
        <v>1965</v>
      </c>
      <c r="H1217" s="16" t="s">
        <v>37</v>
      </c>
      <c r="I1217" s="16" t="s">
        <v>87</v>
      </c>
      <c r="J1217" s="16">
        <v>4</v>
      </c>
      <c r="K1217" s="21">
        <f>L1217*1.8</f>
        <v>3698.4599999999996</v>
      </c>
      <c r="L1217" s="21">
        <v>2054.6999999999998</v>
      </c>
      <c r="M1217" s="22" t="s">
        <v>46</v>
      </c>
      <c r="N1217" s="32">
        <f t="shared" si="111"/>
        <v>568527.27119999996</v>
      </c>
      <c r="O1217" s="32">
        <f t="shared" ref="O1217:O1226" si="113">K1217*R1217</f>
        <v>57363.114599999994</v>
      </c>
      <c r="P1217" s="32">
        <f t="shared" si="112"/>
        <v>625890.38579999993</v>
      </c>
      <c r="Q1217" s="32">
        <v>153.72</v>
      </c>
      <c r="R1217" s="32">
        <v>15.51</v>
      </c>
      <c r="S1217" s="14"/>
      <c r="T1217" s="109"/>
      <c r="U1217" s="14" t="s">
        <v>270</v>
      </c>
      <c r="V1217" s="14" t="s">
        <v>691</v>
      </c>
      <c r="W1217" s="222"/>
    </row>
    <row r="1218" spans="1:23" ht="37.5">
      <c r="C1218" s="14" t="s">
        <v>306</v>
      </c>
      <c r="D1218" s="15">
        <v>6</v>
      </c>
      <c r="E1218" s="16">
        <v>6</v>
      </c>
      <c r="F1218" s="68" t="s">
        <v>939</v>
      </c>
      <c r="G1218" s="16">
        <v>1965</v>
      </c>
      <c r="H1218" s="16" t="s">
        <v>37</v>
      </c>
      <c r="I1218" s="16" t="s">
        <v>87</v>
      </c>
      <c r="J1218" s="16">
        <v>5</v>
      </c>
      <c r="K1218" s="21">
        <v>3902.79</v>
      </c>
      <c r="L1218" s="21">
        <v>2593.6</v>
      </c>
      <c r="M1218" s="22" t="s">
        <v>46</v>
      </c>
      <c r="N1218" s="32">
        <f t="shared" si="111"/>
        <v>599936.87879999995</v>
      </c>
      <c r="O1218" s="32">
        <f t="shared" si="113"/>
        <v>60532.272899999996</v>
      </c>
      <c r="P1218" s="32">
        <f t="shared" si="112"/>
        <v>660469.15169999993</v>
      </c>
      <c r="Q1218" s="32">
        <v>153.72</v>
      </c>
      <c r="R1218" s="32">
        <v>15.51</v>
      </c>
      <c r="S1218" s="14"/>
      <c r="T1218" s="109"/>
      <c r="U1218" s="14" t="s">
        <v>270</v>
      </c>
      <c r="V1218" s="14" t="s">
        <v>691</v>
      </c>
      <c r="W1218" s="222"/>
    </row>
    <row r="1219" spans="1:23" ht="37.5">
      <c r="C1219" s="14" t="s">
        <v>306</v>
      </c>
      <c r="D1219" s="15">
        <v>7</v>
      </c>
      <c r="E1219" s="16">
        <v>7</v>
      </c>
      <c r="F1219" s="68" t="s">
        <v>940</v>
      </c>
      <c r="G1219" s="16">
        <v>1967</v>
      </c>
      <c r="H1219" s="16" t="s">
        <v>37</v>
      </c>
      <c r="I1219" s="16" t="s">
        <v>38</v>
      </c>
      <c r="J1219" s="16">
        <v>5</v>
      </c>
      <c r="K1219" s="21">
        <f>L1219*1.8</f>
        <v>8804.7000000000007</v>
      </c>
      <c r="L1219" s="21">
        <v>4891.5</v>
      </c>
      <c r="M1219" s="22" t="s">
        <v>46</v>
      </c>
      <c r="N1219" s="32">
        <f t="shared" si="111"/>
        <v>1408752</v>
      </c>
      <c r="O1219" s="32">
        <f t="shared" si="113"/>
        <v>137001.13200000001</v>
      </c>
      <c r="P1219" s="32">
        <f t="shared" si="112"/>
        <v>1545753.132</v>
      </c>
      <c r="Q1219" s="32">
        <v>160</v>
      </c>
      <c r="R1219" s="32">
        <v>15.56</v>
      </c>
      <c r="S1219" s="14"/>
      <c r="T1219" s="109"/>
      <c r="U1219" s="14" t="s">
        <v>270</v>
      </c>
      <c r="V1219" s="14" t="s">
        <v>691</v>
      </c>
      <c r="W1219" s="222"/>
    </row>
    <row r="1220" spans="1:23" ht="37.5">
      <c r="C1220" s="14" t="s">
        <v>306</v>
      </c>
      <c r="D1220" s="15">
        <v>8</v>
      </c>
      <c r="E1220" s="16">
        <v>8</v>
      </c>
      <c r="F1220" s="68" t="s">
        <v>941</v>
      </c>
      <c r="G1220" s="16">
        <v>1965</v>
      </c>
      <c r="H1220" s="16" t="s">
        <v>37</v>
      </c>
      <c r="I1220" s="16" t="s">
        <v>38</v>
      </c>
      <c r="J1220" s="16">
        <v>5</v>
      </c>
      <c r="K1220" s="21">
        <f>L1220*1.8</f>
        <v>5064.66</v>
      </c>
      <c r="L1220" s="21">
        <v>2813.7</v>
      </c>
      <c r="M1220" s="22" t="s">
        <v>46</v>
      </c>
      <c r="N1220" s="32">
        <f t="shared" si="111"/>
        <v>810345.6</v>
      </c>
      <c r="O1220" s="32">
        <f t="shared" si="113"/>
        <v>78806.109599999996</v>
      </c>
      <c r="P1220" s="32">
        <f t="shared" si="112"/>
        <v>889151.70959999994</v>
      </c>
      <c r="Q1220" s="32">
        <v>160</v>
      </c>
      <c r="R1220" s="32">
        <v>15.56</v>
      </c>
      <c r="S1220" s="14"/>
      <c r="T1220" s="109"/>
      <c r="U1220" s="14" t="s">
        <v>270</v>
      </c>
      <c r="V1220" s="14" t="s">
        <v>691</v>
      </c>
      <c r="W1220" s="222"/>
    </row>
    <row r="1221" spans="1:23" ht="37.5">
      <c r="C1221" s="14" t="s">
        <v>306</v>
      </c>
      <c r="D1221" s="15">
        <v>9</v>
      </c>
      <c r="E1221" s="16">
        <v>9</v>
      </c>
      <c r="F1221" s="68" t="s">
        <v>942</v>
      </c>
      <c r="G1221" s="16">
        <v>1968</v>
      </c>
      <c r="H1221" s="16" t="s">
        <v>37</v>
      </c>
      <c r="I1221" s="16" t="s">
        <v>87</v>
      </c>
      <c r="J1221" s="16">
        <v>5</v>
      </c>
      <c r="K1221" s="21">
        <v>5692.3</v>
      </c>
      <c r="L1221" s="21">
        <v>3579.1</v>
      </c>
      <c r="M1221" s="22" t="s">
        <v>46</v>
      </c>
      <c r="N1221" s="32">
        <f t="shared" si="111"/>
        <v>875020.35600000003</v>
      </c>
      <c r="O1221" s="32">
        <f t="shared" si="113"/>
        <v>88287.573000000004</v>
      </c>
      <c r="P1221" s="32">
        <f t="shared" si="112"/>
        <v>963307.929</v>
      </c>
      <c r="Q1221" s="32">
        <v>153.72</v>
      </c>
      <c r="R1221" s="32">
        <v>15.51</v>
      </c>
      <c r="S1221" s="14"/>
      <c r="T1221" s="109"/>
      <c r="U1221" s="14" t="s">
        <v>270</v>
      </c>
      <c r="V1221" s="14" t="s">
        <v>691</v>
      </c>
      <c r="W1221" s="222"/>
    </row>
    <row r="1222" spans="1:23" ht="37.5">
      <c r="C1222" s="14" t="s">
        <v>306</v>
      </c>
      <c r="D1222" s="15">
        <v>10</v>
      </c>
      <c r="E1222" s="16">
        <v>10</v>
      </c>
      <c r="F1222" s="68" t="s">
        <v>943</v>
      </c>
      <c r="G1222" s="16">
        <v>1966</v>
      </c>
      <c r="H1222" s="16" t="s">
        <v>37</v>
      </c>
      <c r="I1222" s="16" t="s">
        <v>38</v>
      </c>
      <c r="J1222" s="16">
        <v>5</v>
      </c>
      <c r="K1222" s="21">
        <f>L1222*1.8</f>
        <v>5975.37</v>
      </c>
      <c r="L1222" s="21">
        <v>3319.65</v>
      </c>
      <c r="M1222" s="22" t="s">
        <v>46</v>
      </c>
      <c r="N1222" s="32">
        <f t="shared" si="111"/>
        <v>956059.2</v>
      </c>
      <c r="O1222" s="32">
        <f t="shared" si="113"/>
        <v>92976.757200000007</v>
      </c>
      <c r="P1222" s="32">
        <f t="shared" si="112"/>
        <v>1049035.9572000001</v>
      </c>
      <c r="Q1222" s="32">
        <v>160</v>
      </c>
      <c r="R1222" s="32">
        <v>15.56</v>
      </c>
      <c r="S1222" s="14"/>
      <c r="T1222" s="109"/>
      <c r="U1222" s="14" t="s">
        <v>270</v>
      </c>
      <c r="V1222" s="14" t="s">
        <v>691</v>
      </c>
      <c r="W1222" s="222"/>
    </row>
    <row r="1223" spans="1:23" ht="37.5">
      <c r="C1223" s="196" t="s">
        <v>306</v>
      </c>
      <c r="D1223" s="248">
        <v>11</v>
      </c>
      <c r="E1223" s="226">
        <v>11</v>
      </c>
      <c r="F1223" s="282" t="s">
        <v>944</v>
      </c>
      <c r="G1223" s="226">
        <v>1967</v>
      </c>
      <c r="H1223" s="16" t="s">
        <v>37</v>
      </c>
      <c r="I1223" s="226" t="s">
        <v>38</v>
      </c>
      <c r="J1223" s="226">
        <v>5</v>
      </c>
      <c r="K1223" s="228">
        <v>5525.9</v>
      </c>
      <c r="L1223" s="228">
        <v>3348.1</v>
      </c>
      <c r="M1223" s="249" t="s">
        <v>46</v>
      </c>
      <c r="N1223" s="229">
        <f>K1223*Q1223</f>
        <v>884144</v>
      </c>
      <c r="O1223" s="229">
        <f t="shared" si="113"/>
        <v>85983.004000000001</v>
      </c>
      <c r="P1223" s="229">
        <f t="shared" si="112"/>
        <v>970127.00399999996</v>
      </c>
      <c r="Q1223" s="32">
        <v>160</v>
      </c>
      <c r="R1223" s="32">
        <v>15.56</v>
      </c>
      <c r="S1223" s="14"/>
      <c r="T1223" s="109"/>
      <c r="U1223" s="14" t="s">
        <v>270</v>
      </c>
      <c r="V1223" s="14" t="s">
        <v>691</v>
      </c>
      <c r="W1223" s="222"/>
    </row>
    <row r="1224" spans="1:23" s="189" customFormat="1" ht="38.25" customHeight="1">
      <c r="A1224" s="188" t="s">
        <v>495</v>
      </c>
      <c r="D1224" s="190"/>
      <c r="E1224" s="191">
        <v>12</v>
      </c>
      <c r="F1224" s="195" t="s">
        <v>945</v>
      </c>
      <c r="G1224" s="191">
        <v>1987</v>
      </c>
      <c r="H1224" s="16" t="s">
        <v>37</v>
      </c>
      <c r="I1224" s="191" t="s">
        <v>87</v>
      </c>
      <c r="J1224" s="191">
        <v>9</v>
      </c>
      <c r="K1224" s="194">
        <v>9758.08</v>
      </c>
      <c r="L1224" s="194">
        <v>5950.3</v>
      </c>
      <c r="M1224" s="195" t="s">
        <v>108</v>
      </c>
      <c r="N1224" s="194">
        <f>Q1224*K1224</f>
        <v>4907826.3360000001</v>
      </c>
      <c r="O1224" s="194">
        <f t="shared" si="113"/>
        <v>104996.9408</v>
      </c>
      <c r="P1224" s="194">
        <f t="shared" si="112"/>
        <v>5012823.2768000001</v>
      </c>
      <c r="Q1224" s="194">
        <v>502.95</v>
      </c>
      <c r="R1224" s="194">
        <v>10.76</v>
      </c>
      <c r="S1224" s="191" t="s">
        <v>220</v>
      </c>
      <c r="T1224" s="191" t="s">
        <v>470</v>
      </c>
      <c r="U1224" s="14" t="s">
        <v>270</v>
      </c>
      <c r="V1224" s="14" t="s">
        <v>691</v>
      </c>
    </row>
    <row r="1225" spans="1:23" ht="43.5" customHeight="1">
      <c r="C1225" s="20" t="s">
        <v>474</v>
      </c>
      <c r="D1225" s="200">
        <v>16</v>
      </c>
      <c r="E1225" s="201">
        <v>13</v>
      </c>
      <c r="F1225" s="328" t="s">
        <v>946</v>
      </c>
      <c r="G1225" s="201">
        <v>1985</v>
      </c>
      <c r="H1225" s="16" t="s">
        <v>37</v>
      </c>
      <c r="I1225" s="201" t="s">
        <v>87</v>
      </c>
      <c r="J1225" s="201">
        <v>9</v>
      </c>
      <c r="K1225" s="202">
        <v>9267.2999999999993</v>
      </c>
      <c r="L1225" s="202">
        <v>6074.7</v>
      </c>
      <c r="M1225" s="329" t="s">
        <v>234</v>
      </c>
      <c r="N1225" s="204">
        <f>K1225*Q1225</f>
        <v>3524817.5549999997</v>
      </c>
      <c r="O1225" s="204">
        <f t="shared" si="113"/>
        <v>89892.809999999983</v>
      </c>
      <c r="P1225" s="204">
        <f t="shared" si="112"/>
        <v>3614710.3649999998</v>
      </c>
      <c r="Q1225" s="32">
        <v>380.35</v>
      </c>
      <c r="R1225" s="32">
        <v>9.6999999999999993</v>
      </c>
      <c r="S1225" s="14"/>
      <c r="T1225" s="109"/>
      <c r="U1225" s="14" t="s">
        <v>270</v>
      </c>
      <c r="V1225" s="14" t="s">
        <v>691</v>
      </c>
      <c r="W1225" s="222"/>
    </row>
    <row r="1226" spans="1:23" ht="37.5">
      <c r="C1226" s="14" t="s">
        <v>306</v>
      </c>
      <c r="D1226" s="15">
        <v>18</v>
      </c>
      <c r="E1226" s="16">
        <v>14</v>
      </c>
      <c r="F1226" s="22" t="s">
        <v>947</v>
      </c>
      <c r="G1226" s="16">
        <v>1976</v>
      </c>
      <c r="H1226" s="16" t="s">
        <v>37</v>
      </c>
      <c r="I1226" s="14" t="s">
        <v>38</v>
      </c>
      <c r="J1226" s="16">
        <v>4</v>
      </c>
      <c r="K1226" s="21">
        <f>L1226*1.8</f>
        <v>3084.6600000000003</v>
      </c>
      <c r="L1226" s="21">
        <v>1713.7</v>
      </c>
      <c r="M1226" s="130" t="s">
        <v>46</v>
      </c>
      <c r="N1226" s="279">
        <f>K1226*Q1226</f>
        <v>493545.60000000003</v>
      </c>
      <c r="O1226" s="32">
        <f t="shared" si="113"/>
        <v>47997.309600000008</v>
      </c>
      <c r="P1226" s="32">
        <f t="shared" si="112"/>
        <v>541542.90960000001</v>
      </c>
      <c r="Q1226" s="32">
        <v>160</v>
      </c>
      <c r="R1226" s="32">
        <v>15.56</v>
      </c>
      <c r="S1226" s="14"/>
      <c r="T1226" s="151"/>
      <c r="U1226" s="14" t="s">
        <v>270</v>
      </c>
      <c r="V1226" s="14" t="s">
        <v>691</v>
      </c>
    </row>
    <row r="1227" spans="1:23" ht="37.5">
      <c r="C1227" s="14"/>
      <c r="D1227" s="15">
        <v>19</v>
      </c>
      <c r="E1227" s="16"/>
      <c r="F1227" s="22"/>
      <c r="G1227" s="16"/>
      <c r="H1227" s="16"/>
      <c r="I1227" s="14"/>
      <c r="J1227" s="16"/>
      <c r="K1227" s="21"/>
      <c r="L1227" s="21"/>
      <c r="M1227" s="130" t="s">
        <v>49</v>
      </c>
      <c r="N1227" s="279">
        <f>Q1227*K1226</f>
        <v>1314065.1600000001</v>
      </c>
      <c r="O1227" s="32">
        <f>K1226*R1227</f>
        <v>51143.662799999998</v>
      </c>
      <c r="P1227" s="32">
        <f t="shared" si="112"/>
        <v>1365208.8228000002</v>
      </c>
      <c r="Q1227" s="32">
        <v>426</v>
      </c>
      <c r="R1227" s="32">
        <v>16.579999999999998</v>
      </c>
      <c r="S1227" s="14"/>
      <c r="T1227" s="151"/>
      <c r="U1227" s="14" t="s">
        <v>270</v>
      </c>
      <c r="V1227" s="14" t="s">
        <v>691</v>
      </c>
    </row>
    <row r="1228" spans="1:23" ht="56.25">
      <c r="C1228" s="14"/>
      <c r="D1228" s="15">
        <v>20</v>
      </c>
      <c r="E1228" s="16"/>
      <c r="F1228" s="22"/>
      <c r="G1228" s="16"/>
      <c r="H1228" s="16"/>
      <c r="I1228" s="14"/>
      <c r="J1228" s="16"/>
      <c r="K1228" s="21"/>
      <c r="L1228" s="21"/>
      <c r="M1228" s="130" t="s">
        <v>39</v>
      </c>
      <c r="N1228" s="279">
        <f>Q1228*K1226</f>
        <v>176164.93260000003</v>
      </c>
      <c r="O1228" s="32">
        <f>K1226*R1228</f>
        <v>39946.347000000002</v>
      </c>
      <c r="P1228" s="32">
        <f t="shared" si="112"/>
        <v>216111.27960000004</v>
      </c>
      <c r="Q1228" s="32">
        <v>57.11</v>
      </c>
      <c r="R1228" s="32">
        <v>12.95</v>
      </c>
      <c r="S1228" s="14"/>
      <c r="T1228" s="151"/>
      <c r="U1228" s="14" t="s">
        <v>270</v>
      </c>
      <c r="V1228" s="14" t="s">
        <v>691</v>
      </c>
    </row>
    <row r="1229" spans="1:23" ht="37.5">
      <c r="C1229" s="14"/>
      <c r="D1229" s="15">
        <v>21</v>
      </c>
      <c r="E1229" s="16"/>
      <c r="F1229" s="22"/>
      <c r="G1229" s="16"/>
      <c r="H1229" s="16"/>
      <c r="I1229" s="14"/>
      <c r="J1229" s="16"/>
      <c r="K1229" s="21"/>
      <c r="L1229" s="21"/>
      <c r="M1229" s="130" t="s">
        <v>57</v>
      </c>
      <c r="N1229" s="279">
        <f>K1226*Q1229</f>
        <v>109597.96980000002</v>
      </c>
      <c r="O1229" s="32">
        <f>K1226*R1229</f>
        <v>35195.970600000001</v>
      </c>
      <c r="P1229" s="32">
        <f t="shared" si="112"/>
        <v>144793.94040000002</v>
      </c>
      <c r="Q1229" s="32">
        <v>35.53</v>
      </c>
      <c r="R1229" s="32">
        <v>11.41</v>
      </c>
      <c r="S1229" s="14"/>
      <c r="T1229" s="151"/>
      <c r="U1229" s="14" t="s">
        <v>270</v>
      </c>
      <c r="V1229" s="14" t="s">
        <v>691</v>
      </c>
    </row>
    <row r="1230" spans="1:23" ht="56.25">
      <c r="C1230" s="14"/>
      <c r="D1230" s="15">
        <v>22</v>
      </c>
      <c r="E1230" s="16"/>
      <c r="F1230" s="22"/>
      <c r="G1230" s="16"/>
      <c r="H1230" s="16"/>
      <c r="I1230" s="14"/>
      <c r="J1230" s="16"/>
      <c r="K1230" s="21"/>
      <c r="L1230" s="21"/>
      <c r="M1230" s="130" t="s">
        <v>88</v>
      </c>
      <c r="N1230" s="279">
        <f>K1226*Q1230</f>
        <v>443173.10220000002</v>
      </c>
      <c r="O1230" s="32">
        <f>K1226*R1230</f>
        <v>45652.968000000008</v>
      </c>
      <c r="P1230" s="32">
        <f t="shared" si="112"/>
        <v>488826.07020000002</v>
      </c>
      <c r="Q1230" s="32">
        <v>143.66999999999999</v>
      </c>
      <c r="R1230" s="32">
        <v>14.8</v>
      </c>
      <c r="S1230" s="14"/>
      <c r="T1230" s="151"/>
      <c r="U1230" s="14" t="s">
        <v>270</v>
      </c>
      <c r="V1230" s="14" t="s">
        <v>691</v>
      </c>
    </row>
    <row r="1231" spans="1:23" ht="37.5" customHeight="1">
      <c r="B1231" s="71" t="s">
        <v>481</v>
      </c>
      <c r="C1231" s="14" t="s">
        <v>306</v>
      </c>
      <c r="D1231" s="15">
        <v>23</v>
      </c>
      <c r="E1231" s="16">
        <v>15</v>
      </c>
      <c r="F1231" s="130" t="s">
        <v>948</v>
      </c>
      <c r="G1231" s="16">
        <v>1987</v>
      </c>
      <c r="H1231" s="4" t="s">
        <v>37</v>
      </c>
      <c r="I1231" s="16" t="s">
        <v>491</v>
      </c>
      <c r="J1231" s="16">
        <v>5</v>
      </c>
      <c r="K1231" s="21">
        <f>L1231*1.8</f>
        <v>9668.16</v>
      </c>
      <c r="L1231" s="21">
        <v>5371.2</v>
      </c>
      <c r="M1231" s="130" t="s">
        <v>234</v>
      </c>
      <c r="N1231" s="51">
        <f>K1231*Q1231</f>
        <v>10041157.612799998</v>
      </c>
      <c r="O1231" s="32">
        <f>K1231*R1231</f>
        <v>214826.51519999999</v>
      </c>
      <c r="P1231" s="32">
        <f t="shared" si="112"/>
        <v>10255984.127999999</v>
      </c>
      <c r="Q1231" s="32">
        <v>1038.58</v>
      </c>
      <c r="R1231" s="32">
        <v>22.22</v>
      </c>
      <c r="S1231" s="14"/>
      <c r="T1231" s="151"/>
      <c r="U1231" s="14" t="s">
        <v>270</v>
      </c>
      <c r="V1231" s="14" t="s">
        <v>691</v>
      </c>
      <c r="W1231" s="1" t="s">
        <v>949</v>
      </c>
    </row>
    <row r="1232" spans="1:23" ht="45" customHeight="1">
      <c r="C1232" s="14" t="s">
        <v>323</v>
      </c>
      <c r="D1232" s="15">
        <v>24</v>
      </c>
      <c r="E1232" s="16">
        <v>16</v>
      </c>
      <c r="F1232" s="130" t="s">
        <v>950</v>
      </c>
      <c r="G1232" s="16">
        <v>1930</v>
      </c>
      <c r="H1232" s="16" t="s">
        <v>37</v>
      </c>
      <c r="I1232" s="16" t="s">
        <v>67</v>
      </c>
      <c r="J1232" s="16">
        <v>2</v>
      </c>
      <c r="K1232" s="21">
        <v>849.8</v>
      </c>
      <c r="L1232" s="21">
        <v>471.9</v>
      </c>
      <c r="M1232" s="130" t="s">
        <v>46</v>
      </c>
      <c r="N1232" s="51">
        <f>Q1232*K1232</f>
        <v>110474</v>
      </c>
      <c r="O1232" s="32">
        <f>K1232*R1232</f>
        <v>13477.828</v>
      </c>
      <c r="P1232" s="32">
        <f t="shared" si="112"/>
        <v>123951.82799999999</v>
      </c>
      <c r="Q1232" s="32">
        <v>130</v>
      </c>
      <c r="R1232" s="32">
        <v>15.86</v>
      </c>
      <c r="S1232" s="14"/>
      <c r="T1232" s="151"/>
      <c r="U1232" s="14" t="s">
        <v>270</v>
      </c>
      <c r="V1232" s="14" t="s">
        <v>691</v>
      </c>
    </row>
    <row r="1233" spans="3:23" ht="39.75" customHeight="1">
      <c r="C1233" s="14"/>
      <c r="D1233" s="15">
        <v>25</v>
      </c>
      <c r="E1233" s="16"/>
      <c r="F1233" s="130"/>
      <c r="G1233" s="16"/>
      <c r="H1233" s="16"/>
      <c r="I1233" s="16"/>
      <c r="J1233" s="16"/>
      <c r="K1233" s="21"/>
      <c r="L1233" s="21"/>
      <c r="M1233" s="130" t="s">
        <v>234</v>
      </c>
      <c r="N1233" s="51">
        <f>K1232*Q1233</f>
        <v>1274700</v>
      </c>
      <c r="O1233" s="32">
        <f>K1232*R1233</f>
        <v>34178.955999999998</v>
      </c>
      <c r="P1233" s="32">
        <f t="shared" si="112"/>
        <v>1308878.956</v>
      </c>
      <c r="Q1233" s="32">
        <v>1500</v>
      </c>
      <c r="R1233" s="32">
        <v>40.22</v>
      </c>
      <c r="S1233" s="14"/>
      <c r="T1233" s="151"/>
      <c r="U1233" s="14" t="s">
        <v>270</v>
      </c>
      <c r="V1233" s="14" t="s">
        <v>691</v>
      </c>
    </row>
    <row r="1234" spans="3:23" ht="37.5">
      <c r="C1234" s="14" t="s">
        <v>306</v>
      </c>
      <c r="D1234" s="15">
        <v>27</v>
      </c>
      <c r="E1234" s="16">
        <v>18</v>
      </c>
      <c r="F1234" s="68" t="s">
        <v>951</v>
      </c>
      <c r="G1234" s="16">
        <v>1971</v>
      </c>
      <c r="H1234" s="16" t="s">
        <v>37</v>
      </c>
      <c r="I1234" s="16" t="s">
        <v>38</v>
      </c>
      <c r="J1234" s="16">
        <v>5</v>
      </c>
      <c r="K1234" s="21">
        <f>L1234*1.8</f>
        <v>8427.348</v>
      </c>
      <c r="L1234" s="21">
        <v>4681.8599999999997</v>
      </c>
      <c r="M1234" s="22" t="s">
        <v>46</v>
      </c>
      <c r="N1234" s="32">
        <f t="shared" ref="N1234:N1240" si="114">Q1234*K1234</f>
        <v>1348375.68</v>
      </c>
      <c r="O1234" s="32">
        <f t="shared" ref="O1234:O1242" si="115">K1234*R1234</f>
        <v>131129.53487999999</v>
      </c>
      <c r="P1234" s="32">
        <f t="shared" si="112"/>
        <v>1479505.2148799999</v>
      </c>
      <c r="Q1234" s="32">
        <v>160</v>
      </c>
      <c r="R1234" s="32">
        <v>15.56</v>
      </c>
      <c r="S1234" s="14"/>
      <c r="T1234" s="109"/>
      <c r="U1234" s="14" t="s">
        <v>270</v>
      </c>
      <c r="V1234" s="14" t="s">
        <v>691</v>
      </c>
      <c r="W1234" s="222"/>
    </row>
    <row r="1235" spans="3:23" ht="37.5">
      <c r="C1235" s="14" t="s">
        <v>306</v>
      </c>
      <c r="D1235" s="15">
        <v>28</v>
      </c>
      <c r="E1235" s="16">
        <v>19</v>
      </c>
      <c r="F1235" s="68" t="s">
        <v>952</v>
      </c>
      <c r="G1235" s="16">
        <v>1956</v>
      </c>
      <c r="H1235" s="16" t="s">
        <v>37</v>
      </c>
      <c r="I1235" s="16" t="s">
        <v>38</v>
      </c>
      <c r="J1235" s="16">
        <v>3</v>
      </c>
      <c r="K1235" s="21">
        <f>L1235*1.8</f>
        <v>3962.16</v>
      </c>
      <c r="L1235" s="21">
        <v>2201.1999999999998</v>
      </c>
      <c r="M1235" s="22" t="s">
        <v>46</v>
      </c>
      <c r="N1235" s="32">
        <f t="shared" si="114"/>
        <v>633945.59999999998</v>
      </c>
      <c r="O1235" s="32">
        <f t="shared" si="115"/>
        <v>61651.209600000002</v>
      </c>
      <c r="P1235" s="32">
        <f t="shared" si="112"/>
        <v>695596.80960000004</v>
      </c>
      <c r="Q1235" s="32">
        <v>160</v>
      </c>
      <c r="R1235" s="32">
        <v>15.56</v>
      </c>
      <c r="S1235" s="14"/>
      <c r="T1235" s="109"/>
      <c r="U1235" s="14" t="s">
        <v>270</v>
      </c>
      <c r="V1235" s="14" t="s">
        <v>691</v>
      </c>
      <c r="W1235" s="222"/>
    </row>
    <row r="1236" spans="3:23" ht="37.5">
      <c r="C1236" s="14" t="s">
        <v>289</v>
      </c>
      <c r="D1236" s="15">
        <v>29</v>
      </c>
      <c r="E1236" s="16">
        <v>20</v>
      </c>
      <c r="F1236" s="68" t="s">
        <v>953</v>
      </c>
      <c r="G1236" s="16">
        <v>1956</v>
      </c>
      <c r="H1236" s="16" t="s">
        <v>37</v>
      </c>
      <c r="I1236" s="16" t="s">
        <v>38</v>
      </c>
      <c r="J1236" s="16">
        <v>2</v>
      </c>
      <c r="K1236" s="21">
        <v>1528.1</v>
      </c>
      <c r="L1236" s="21">
        <v>840.7</v>
      </c>
      <c r="M1236" s="22" t="s">
        <v>46</v>
      </c>
      <c r="N1236" s="32">
        <f t="shared" si="114"/>
        <v>261305.09999999998</v>
      </c>
      <c r="O1236" s="32">
        <f t="shared" si="115"/>
        <v>24159.260999999999</v>
      </c>
      <c r="P1236" s="32">
        <f t="shared" si="112"/>
        <v>285464.36099999998</v>
      </c>
      <c r="Q1236" s="32">
        <v>171</v>
      </c>
      <c r="R1236" s="32">
        <v>15.81</v>
      </c>
      <c r="S1236" s="14"/>
      <c r="T1236" s="109"/>
      <c r="U1236" s="14" t="s">
        <v>270</v>
      </c>
      <c r="V1236" s="14" t="s">
        <v>691</v>
      </c>
      <c r="W1236" s="222"/>
    </row>
    <row r="1237" spans="3:23" ht="37.5">
      <c r="C1237" s="14" t="s">
        <v>289</v>
      </c>
      <c r="D1237" s="15">
        <v>30</v>
      </c>
      <c r="E1237" s="16">
        <v>21</v>
      </c>
      <c r="F1237" s="68" t="s">
        <v>954</v>
      </c>
      <c r="G1237" s="16">
        <v>1956</v>
      </c>
      <c r="H1237" s="16" t="s">
        <v>37</v>
      </c>
      <c r="I1237" s="16" t="s">
        <v>38</v>
      </c>
      <c r="J1237" s="16">
        <v>2</v>
      </c>
      <c r="K1237" s="21">
        <v>1514.9</v>
      </c>
      <c r="L1237" s="21">
        <v>826.1</v>
      </c>
      <c r="M1237" s="22" t="s">
        <v>46</v>
      </c>
      <c r="N1237" s="32">
        <f t="shared" si="114"/>
        <v>259047.90000000002</v>
      </c>
      <c r="O1237" s="32">
        <f t="shared" si="115"/>
        <v>23950.569000000003</v>
      </c>
      <c r="P1237" s="32">
        <f t="shared" si="112"/>
        <v>282998.46900000004</v>
      </c>
      <c r="Q1237" s="32">
        <v>171</v>
      </c>
      <c r="R1237" s="32">
        <v>15.81</v>
      </c>
      <c r="S1237" s="14"/>
      <c r="T1237" s="109"/>
      <c r="U1237" s="14" t="s">
        <v>270</v>
      </c>
      <c r="V1237" s="14" t="s">
        <v>691</v>
      </c>
      <c r="W1237" s="222"/>
    </row>
    <row r="1238" spans="3:23" ht="37.5">
      <c r="C1238" s="14" t="s">
        <v>287</v>
      </c>
      <c r="D1238" s="15">
        <v>31</v>
      </c>
      <c r="E1238" s="16">
        <v>22</v>
      </c>
      <c r="F1238" s="68" t="s">
        <v>955</v>
      </c>
      <c r="G1238" s="16">
        <v>1972</v>
      </c>
      <c r="H1238" s="16" t="s">
        <v>37</v>
      </c>
      <c r="I1238" s="16" t="s">
        <v>38</v>
      </c>
      <c r="J1238" s="16">
        <v>4</v>
      </c>
      <c r="K1238" s="21">
        <v>3760.12</v>
      </c>
      <c r="L1238" s="21">
        <v>1477.22</v>
      </c>
      <c r="M1238" s="22" t="s">
        <v>46</v>
      </c>
      <c r="N1238" s="32">
        <f t="shared" si="114"/>
        <v>684341.84</v>
      </c>
      <c r="O1238" s="32">
        <f t="shared" si="115"/>
        <v>64824.468799999995</v>
      </c>
      <c r="P1238" s="32">
        <f t="shared" si="112"/>
        <v>749166.3088</v>
      </c>
      <c r="Q1238" s="32">
        <v>182</v>
      </c>
      <c r="R1238" s="32">
        <v>17.239999999999998</v>
      </c>
      <c r="S1238" s="14"/>
      <c r="T1238" s="109"/>
      <c r="U1238" s="14" t="s">
        <v>270</v>
      </c>
      <c r="V1238" s="14" t="s">
        <v>691</v>
      </c>
      <c r="W1238" s="222"/>
    </row>
    <row r="1239" spans="3:23" ht="37.5">
      <c r="C1239" s="14" t="s">
        <v>306</v>
      </c>
      <c r="D1239" s="15">
        <v>32</v>
      </c>
      <c r="E1239" s="16">
        <v>23</v>
      </c>
      <c r="F1239" s="68" t="s">
        <v>956</v>
      </c>
      <c r="G1239" s="16">
        <v>1965</v>
      </c>
      <c r="H1239" s="16" t="s">
        <v>37</v>
      </c>
      <c r="I1239" s="16" t="s">
        <v>38</v>
      </c>
      <c r="J1239" s="16">
        <v>5</v>
      </c>
      <c r="K1239" s="21">
        <v>6454.1</v>
      </c>
      <c r="L1239" s="21">
        <v>4064.6</v>
      </c>
      <c r="M1239" s="22" t="s">
        <v>46</v>
      </c>
      <c r="N1239" s="32">
        <f t="shared" si="114"/>
        <v>1032656</v>
      </c>
      <c r="O1239" s="32">
        <f t="shared" si="115"/>
        <v>100425.796</v>
      </c>
      <c r="P1239" s="32">
        <f t="shared" si="112"/>
        <v>1133081.7960000001</v>
      </c>
      <c r="Q1239" s="32">
        <v>160</v>
      </c>
      <c r="R1239" s="32">
        <v>15.56</v>
      </c>
      <c r="S1239" s="14"/>
      <c r="T1239" s="109"/>
      <c r="U1239" s="14" t="s">
        <v>270</v>
      </c>
      <c r="V1239" s="14" t="s">
        <v>691</v>
      </c>
      <c r="W1239" s="222"/>
    </row>
    <row r="1240" spans="3:23" ht="37.5">
      <c r="C1240" s="14" t="s">
        <v>289</v>
      </c>
      <c r="D1240" s="15">
        <v>33</v>
      </c>
      <c r="E1240" s="16">
        <v>24</v>
      </c>
      <c r="F1240" s="68" t="s">
        <v>957</v>
      </c>
      <c r="G1240" s="16">
        <v>1957</v>
      </c>
      <c r="H1240" s="16" t="s">
        <v>37</v>
      </c>
      <c r="I1240" s="16" t="s">
        <v>67</v>
      </c>
      <c r="J1240" s="16">
        <v>2</v>
      </c>
      <c r="K1240" s="21">
        <f>L1240*1.8</f>
        <v>735.48</v>
      </c>
      <c r="L1240" s="21">
        <v>408.6</v>
      </c>
      <c r="M1240" s="22" t="s">
        <v>46</v>
      </c>
      <c r="N1240" s="32">
        <f t="shared" si="114"/>
        <v>139741.20000000001</v>
      </c>
      <c r="O1240" s="32">
        <f t="shared" si="115"/>
        <v>11789.744400000001</v>
      </c>
      <c r="P1240" s="32">
        <f t="shared" si="112"/>
        <v>151530.94440000001</v>
      </c>
      <c r="Q1240" s="32">
        <v>190</v>
      </c>
      <c r="R1240" s="32">
        <v>16.03</v>
      </c>
      <c r="S1240" s="14"/>
      <c r="T1240" s="109"/>
      <c r="U1240" s="14" t="s">
        <v>270</v>
      </c>
      <c r="V1240" s="14" t="s">
        <v>691</v>
      </c>
      <c r="W1240" s="222"/>
    </row>
    <row r="1241" spans="3:23" ht="37.5">
      <c r="C1241" s="14" t="s">
        <v>306</v>
      </c>
      <c r="D1241" s="15">
        <v>34</v>
      </c>
      <c r="E1241" s="16">
        <v>25</v>
      </c>
      <c r="F1241" s="130" t="s">
        <v>958</v>
      </c>
      <c r="G1241" s="16">
        <v>1960</v>
      </c>
      <c r="H1241" s="16" t="s">
        <v>37</v>
      </c>
      <c r="I1241" s="14" t="s">
        <v>38</v>
      </c>
      <c r="J1241" s="14">
        <v>4</v>
      </c>
      <c r="K1241" s="21">
        <v>4292</v>
      </c>
      <c r="L1241" s="21">
        <v>2408.6</v>
      </c>
      <c r="M1241" s="22" t="s">
        <v>46</v>
      </c>
      <c r="N1241" s="51">
        <f>K1241*Q1241</f>
        <v>686720</v>
      </c>
      <c r="O1241" s="32">
        <f t="shared" si="115"/>
        <v>66783.520000000004</v>
      </c>
      <c r="P1241" s="32">
        <f t="shared" si="112"/>
        <v>753503.52</v>
      </c>
      <c r="Q1241" s="32">
        <v>160</v>
      </c>
      <c r="R1241" s="32">
        <v>15.56</v>
      </c>
      <c r="S1241" s="14"/>
      <c r="T1241" s="151"/>
      <c r="U1241" s="14" t="s">
        <v>270</v>
      </c>
      <c r="V1241" s="14" t="s">
        <v>691</v>
      </c>
    </row>
    <row r="1242" spans="3:23" ht="37.5">
      <c r="C1242" s="14" t="s">
        <v>306</v>
      </c>
      <c r="D1242" s="15">
        <v>35</v>
      </c>
      <c r="E1242" s="16">
        <v>26</v>
      </c>
      <c r="F1242" s="68" t="s">
        <v>959</v>
      </c>
      <c r="G1242" s="16">
        <v>1960</v>
      </c>
      <c r="H1242" s="16" t="s">
        <v>37</v>
      </c>
      <c r="I1242" s="16" t="s">
        <v>38</v>
      </c>
      <c r="J1242" s="16">
        <v>4</v>
      </c>
      <c r="K1242" s="21">
        <f>L1242*1.8</f>
        <v>2107.98</v>
      </c>
      <c r="L1242" s="21">
        <v>1171.0999999999999</v>
      </c>
      <c r="M1242" s="22" t="s">
        <v>46</v>
      </c>
      <c r="N1242" s="32">
        <f>Q1242*K1242</f>
        <v>337276.8</v>
      </c>
      <c r="O1242" s="32">
        <f t="shared" si="115"/>
        <v>32800.168799999999</v>
      </c>
      <c r="P1242" s="32">
        <f t="shared" si="112"/>
        <v>370076.96879999997</v>
      </c>
      <c r="Q1242" s="32">
        <v>160</v>
      </c>
      <c r="R1242" s="32">
        <v>15.56</v>
      </c>
      <c r="S1242" s="14"/>
      <c r="T1242" s="109"/>
      <c r="U1242" s="14" t="s">
        <v>270</v>
      </c>
      <c r="V1242" s="14" t="s">
        <v>691</v>
      </c>
      <c r="W1242" s="222"/>
    </row>
    <row r="1243" spans="3:23" ht="37.5">
      <c r="C1243" s="14"/>
      <c r="D1243" s="15">
        <v>36</v>
      </c>
      <c r="E1243" s="16"/>
      <c r="F1243" s="68"/>
      <c r="G1243" s="16"/>
      <c r="H1243" s="16"/>
      <c r="I1243" s="16"/>
      <c r="J1243" s="16"/>
      <c r="K1243" s="21"/>
      <c r="L1243" s="21"/>
      <c r="M1243" s="22" t="s">
        <v>49</v>
      </c>
      <c r="N1243" s="32">
        <f>Q1243*K1242</f>
        <v>897999.48</v>
      </c>
      <c r="O1243" s="32">
        <f>K1242*R1243</f>
        <v>34950.308399999994</v>
      </c>
      <c r="P1243" s="32">
        <f t="shared" si="112"/>
        <v>932949.78839999996</v>
      </c>
      <c r="Q1243" s="32">
        <v>426</v>
      </c>
      <c r="R1243" s="32">
        <v>16.579999999999998</v>
      </c>
      <c r="S1243" s="14"/>
      <c r="T1243" s="109"/>
      <c r="U1243" s="14" t="s">
        <v>270</v>
      </c>
      <c r="V1243" s="14" t="s">
        <v>691</v>
      </c>
      <c r="W1243" s="222"/>
    </row>
    <row r="1244" spans="3:23" ht="37.5">
      <c r="C1244" s="14" t="s">
        <v>289</v>
      </c>
      <c r="D1244" s="15">
        <v>37</v>
      </c>
      <c r="E1244" s="16">
        <v>27</v>
      </c>
      <c r="F1244" s="68" t="s">
        <v>960</v>
      </c>
      <c r="G1244" s="16">
        <v>1956</v>
      </c>
      <c r="H1244" s="16" t="s">
        <v>37</v>
      </c>
      <c r="I1244" s="16" t="s">
        <v>67</v>
      </c>
      <c r="J1244" s="16">
        <v>2</v>
      </c>
      <c r="K1244" s="21">
        <f>L1244*1.8</f>
        <v>741.42</v>
      </c>
      <c r="L1244" s="21">
        <v>411.9</v>
      </c>
      <c r="M1244" s="22" t="s">
        <v>46</v>
      </c>
      <c r="N1244" s="32">
        <f>Q1244*K1244</f>
        <v>140869.79999999999</v>
      </c>
      <c r="O1244" s="32">
        <f>K1244*R1244</f>
        <v>11884.962600000001</v>
      </c>
      <c r="P1244" s="32">
        <f t="shared" si="112"/>
        <v>152754.76259999999</v>
      </c>
      <c r="Q1244" s="32">
        <v>190</v>
      </c>
      <c r="R1244" s="32">
        <v>16.03</v>
      </c>
      <c r="S1244" s="14"/>
      <c r="T1244" s="109"/>
      <c r="U1244" s="14" t="s">
        <v>270</v>
      </c>
      <c r="V1244" s="14" t="s">
        <v>691</v>
      </c>
      <c r="W1244" s="222"/>
    </row>
    <row r="1245" spans="3:23" ht="37.5">
      <c r="C1245" s="14" t="s">
        <v>306</v>
      </c>
      <c r="D1245" s="15">
        <v>38</v>
      </c>
      <c r="E1245" s="16">
        <v>28</v>
      </c>
      <c r="F1245" s="68" t="s">
        <v>961</v>
      </c>
      <c r="G1245" s="16">
        <v>1960</v>
      </c>
      <c r="H1245" s="16" t="s">
        <v>37</v>
      </c>
      <c r="I1245" s="16" t="s">
        <v>38</v>
      </c>
      <c r="J1245" s="16">
        <v>4</v>
      </c>
      <c r="K1245" s="21">
        <f>L1245*1.8</f>
        <v>2262.06</v>
      </c>
      <c r="L1245" s="21">
        <v>1256.7</v>
      </c>
      <c r="M1245" s="22" t="s">
        <v>46</v>
      </c>
      <c r="N1245" s="32">
        <f>Q1245*K1245</f>
        <v>361929.6</v>
      </c>
      <c r="O1245" s="32">
        <f>K1245*R1245</f>
        <v>35197.653599999998</v>
      </c>
      <c r="P1245" s="32">
        <f t="shared" si="112"/>
        <v>397127.2536</v>
      </c>
      <c r="Q1245" s="32">
        <v>160</v>
      </c>
      <c r="R1245" s="32">
        <v>15.56</v>
      </c>
      <c r="S1245" s="14"/>
      <c r="T1245" s="109"/>
      <c r="U1245" s="14" t="s">
        <v>270</v>
      </c>
      <c r="V1245" s="14" t="s">
        <v>691</v>
      </c>
      <c r="W1245" s="222"/>
    </row>
    <row r="1246" spans="3:23" ht="37.5">
      <c r="C1246" s="14"/>
      <c r="D1246" s="15">
        <v>39</v>
      </c>
      <c r="E1246" s="16"/>
      <c r="F1246" s="68"/>
      <c r="G1246" s="16"/>
      <c r="H1246" s="16"/>
      <c r="I1246" s="16"/>
      <c r="J1246" s="16"/>
      <c r="K1246" s="21"/>
      <c r="L1246" s="21"/>
      <c r="M1246" s="22" t="s">
        <v>49</v>
      </c>
      <c r="N1246" s="32">
        <f>Q1246*K1245</f>
        <v>963637.55999999994</v>
      </c>
      <c r="O1246" s="32">
        <f>K1245*R1246</f>
        <v>37504.954799999992</v>
      </c>
      <c r="P1246" s="32">
        <f t="shared" si="112"/>
        <v>1001142.5147999999</v>
      </c>
      <c r="Q1246" s="32">
        <v>426</v>
      </c>
      <c r="R1246" s="32">
        <v>16.579999999999998</v>
      </c>
      <c r="S1246" s="14"/>
      <c r="T1246" s="109"/>
      <c r="U1246" s="14" t="s">
        <v>270</v>
      </c>
      <c r="V1246" s="14" t="s">
        <v>691</v>
      </c>
      <c r="W1246" s="222"/>
    </row>
    <row r="1247" spans="3:23" ht="37.5">
      <c r="C1247" s="14" t="s">
        <v>306</v>
      </c>
      <c r="D1247" s="15">
        <v>40</v>
      </c>
      <c r="E1247" s="16">
        <v>29</v>
      </c>
      <c r="F1247" s="68" t="s">
        <v>515</v>
      </c>
      <c r="G1247" s="16">
        <v>1962</v>
      </c>
      <c r="H1247" s="16" t="s">
        <v>37</v>
      </c>
      <c r="I1247" s="16" t="s">
        <v>38</v>
      </c>
      <c r="J1247" s="16">
        <v>5</v>
      </c>
      <c r="K1247" s="21">
        <f>L1247*1.8</f>
        <v>3904.92</v>
      </c>
      <c r="L1247" s="21">
        <v>2169.4</v>
      </c>
      <c r="M1247" s="22" t="s">
        <v>49</v>
      </c>
      <c r="N1247" s="32">
        <f>Q1247*K1247</f>
        <v>1663495.92</v>
      </c>
      <c r="O1247" s="32">
        <f>K1247*R1247</f>
        <v>64743.573599999996</v>
      </c>
      <c r="P1247" s="32">
        <f t="shared" si="112"/>
        <v>1728239.4935999999</v>
      </c>
      <c r="Q1247" s="32">
        <v>426</v>
      </c>
      <c r="R1247" s="32">
        <v>16.579999999999998</v>
      </c>
      <c r="S1247" s="14"/>
      <c r="T1247" s="109"/>
      <c r="U1247" s="14" t="s">
        <v>270</v>
      </c>
      <c r="V1247" s="14" t="s">
        <v>691</v>
      </c>
      <c r="W1247" s="222"/>
    </row>
    <row r="1248" spans="3:23" ht="34.5" customHeight="1">
      <c r="C1248" s="14" t="s">
        <v>289</v>
      </c>
      <c r="D1248" s="15">
        <v>41</v>
      </c>
      <c r="E1248" s="16">
        <v>30</v>
      </c>
      <c r="F1248" s="68" t="s">
        <v>209</v>
      </c>
      <c r="G1248" s="16">
        <v>1939</v>
      </c>
      <c r="H1248" s="16" t="s">
        <v>37</v>
      </c>
      <c r="I1248" s="16" t="s">
        <v>67</v>
      </c>
      <c r="J1248" s="16">
        <v>2</v>
      </c>
      <c r="K1248" s="21">
        <v>1033.7</v>
      </c>
      <c r="L1248" s="21">
        <v>599.79999999999995</v>
      </c>
      <c r="M1248" s="22" t="s">
        <v>46</v>
      </c>
      <c r="N1248" s="32">
        <f>K1248*Q1248</f>
        <v>196403</v>
      </c>
      <c r="O1248" s="32">
        <f>K1248*R1248</f>
        <v>16570.211000000003</v>
      </c>
      <c r="P1248" s="32">
        <f t="shared" si="112"/>
        <v>212973.21100000001</v>
      </c>
      <c r="Q1248" s="32">
        <v>190</v>
      </c>
      <c r="R1248" s="32">
        <v>16.03</v>
      </c>
      <c r="S1248" s="14"/>
      <c r="T1248" s="109"/>
      <c r="U1248" s="14" t="s">
        <v>270</v>
      </c>
      <c r="V1248" s="14" t="s">
        <v>691</v>
      </c>
      <c r="W1248" s="222"/>
    </row>
    <row r="1249" spans="1:23" ht="34.5" customHeight="1">
      <c r="C1249" s="14"/>
      <c r="D1249" s="15">
        <v>42</v>
      </c>
      <c r="E1249" s="16"/>
      <c r="F1249" s="68"/>
      <c r="G1249" s="16"/>
      <c r="H1249" s="16"/>
      <c r="I1249" s="16"/>
      <c r="J1249" s="16"/>
      <c r="K1249" s="21"/>
      <c r="L1249" s="21"/>
      <c r="M1249" s="22" t="s">
        <v>479</v>
      </c>
      <c r="N1249" s="32">
        <f>Q1249*K1248</f>
        <v>83274.872000000003</v>
      </c>
      <c r="O1249" s="32">
        <f>K1248*R1249</f>
        <v>1788.3010000000002</v>
      </c>
      <c r="P1249" s="32">
        <f t="shared" si="112"/>
        <v>85063.17300000001</v>
      </c>
      <c r="Q1249" s="32">
        <v>80.56</v>
      </c>
      <c r="R1249" s="32">
        <v>1.73</v>
      </c>
      <c r="S1249" s="14"/>
      <c r="T1249" s="109"/>
      <c r="U1249" s="14" t="s">
        <v>270</v>
      </c>
      <c r="V1249" s="14" t="s">
        <v>691</v>
      </c>
      <c r="W1249" s="222"/>
    </row>
    <row r="1250" spans="1:23" ht="37.5">
      <c r="B1250" s="55"/>
      <c r="C1250" s="14" t="s">
        <v>291</v>
      </c>
      <c r="D1250" s="15">
        <v>43</v>
      </c>
      <c r="E1250" s="16">
        <v>31</v>
      </c>
      <c r="F1250" s="130" t="s">
        <v>962</v>
      </c>
      <c r="G1250" s="16">
        <v>1959</v>
      </c>
      <c r="H1250" s="16" t="s">
        <v>37</v>
      </c>
      <c r="I1250" s="14" t="s">
        <v>38</v>
      </c>
      <c r="J1250" s="14">
        <v>2</v>
      </c>
      <c r="K1250" s="21">
        <f>L1250*1.8</f>
        <v>1504.0800000000002</v>
      </c>
      <c r="L1250" s="21">
        <v>835.6</v>
      </c>
      <c r="M1250" s="130" t="s">
        <v>46</v>
      </c>
      <c r="N1250" s="51">
        <f>K1250*Q1250</f>
        <v>240652.80000000002</v>
      </c>
      <c r="O1250" s="32">
        <f t="shared" ref="O1250:O1262" si="116">K1250*R1250</f>
        <v>23403.484800000002</v>
      </c>
      <c r="P1250" s="32">
        <f t="shared" si="112"/>
        <v>264056.28480000002</v>
      </c>
      <c r="Q1250" s="32">
        <v>160</v>
      </c>
      <c r="R1250" s="32">
        <v>15.56</v>
      </c>
      <c r="S1250" s="87"/>
      <c r="T1250" s="330"/>
      <c r="U1250" s="14" t="s">
        <v>270</v>
      </c>
      <c r="V1250" s="14" t="s">
        <v>691</v>
      </c>
    </row>
    <row r="1251" spans="1:23" ht="37.5">
      <c r="C1251" s="14" t="s">
        <v>306</v>
      </c>
      <c r="D1251" s="15">
        <v>44</v>
      </c>
      <c r="E1251" s="16">
        <v>32</v>
      </c>
      <c r="F1251" s="68" t="s">
        <v>963</v>
      </c>
      <c r="G1251" s="16">
        <v>1964</v>
      </c>
      <c r="H1251" s="16">
        <v>2009</v>
      </c>
      <c r="I1251" s="16" t="s">
        <v>38</v>
      </c>
      <c r="J1251" s="16">
        <v>4</v>
      </c>
      <c r="K1251" s="21">
        <v>3540.8</v>
      </c>
      <c r="L1251" s="21">
        <v>1982.8</v>
      </c>
      <c r="M1251" s="22" t="s">
        <v>46</v>
      </c>
      <c r="N1251" s="32">
        <f t="shared" ref="N1251:N1264" si="117">Q1251*K1251</f>
        <v>566528</v>
      </c>
      <c r="O1251" s="32">
        <f t="shared" si="116"/>
        <v>55094.848000000005</v>
      </c>
      <c r="P1251" s="32">
        <f t="shared" si="112"/>
        <v>621622.848</v>
      </c>
      <c r="Q1251" s="32">
        <v>160</v>
      </c>
      <c r="R1251" s="32">
        <v>15.56</v>
      </c>
      <c r="S1251" s="14"/>
      <c r="T1251" s="109"/>
      <c r="U1251" s="14" t="s">
        <v>270</v>
      </c>
      <c r="V1251" s="14" t="s">
        <v>691</v>
      </c>
      <c r="W1251" s="222"/>
    </row>
    <row r="1252" spans="1:23" ht="37.5">
      <c r="C1252" s="14" t="s">
        <v>306</v>
      </c>
      <c r="D1252" s="15">
        <v>45</v>
      </c>
      <c r="E1252" s="16">
        <v>33</v>
      </c>
      <c r="F1252" s="68" t="s">
        <v>964</v>
      </c>
      <c r="G1252" s="16">
        <v>1965</v>
      </c>
      <c r="H1252" s="16">
        <v>2009</v>
      </c>
      <c r="I1252" s="16" t="s">
        <v>38</v>
      </c>
      <c r="J1252" s="16">
        <v>5</v>
      </c>
      <c r="K1252" s="21">
        <v>4094.1</v>
      </c>
      <c r="L1252" s="21">
        <v>2500.3000000000002</v>
      </c>
      <c r="M1252" s="22" t="s">
        <v>46</v>
      </c>
      <c r="N1252" s="32">
        <f t="shared" si="117"/>
        <v>655056</v>
      </c>
      <c r="O1252" s="32">
        <f t="shared" si="116"/>
        <v>63704.196000000004</v>
      </c>
      <c r="P1252" s="32">
        <f t="shared" si="112"/>
        <v>718760.196</v>
      </c>
      <c r="Q1252" s="32">
        <v>160</v>
      </c>
      <c r="R1252" s="32">
        <v>15.56</v>
      </c>
      <c r="S1252" s="14"/>
      <c r="T1252" s="109"/>
      <c r="U1252" s="14" t="s">
        <v>270</v>
      </c>
      <c r="V1252" s="14" t="s">
        <v>691</v>
      </c>
      <c r="W1252" s="222"/>
    </row>
    <row r="1253" spans="1:23" ht="37.5">
      <c r="C1253" s="14" t="s">
        <v>289</v>
      </c>
      <c r="D1253" s="15">
        <v>46</v>
      </c>
      <c r="E1253" s="16">
        <v>34</v>
      </c>
      <c r="F1253" s="68" t="s">
        <v>965</v>
      </c>
      <c r="G1253" s="16">
        <v>1969</v>
      </c>
      <c r="H1253" s="16">
        <v>1999</v>
      </c>
      <c r="I1253" s="16" t="s">
        <v>38</v>
      </c>
      <c r="J1253" s="16">
        <v>2</v>
      </c>
      <c r="K1253" s="21">
        <f>L1253*1.8</f>
        <v>1928.16</v>
      </c>
      <c r="L1253" s="21">
        <v>1071.2</v>
      </c>
      <c r="M1253" s="22" t="s">
        <v>46</v>
      </c>
      <c r="N1253" s="32">
        <f t="shared" si="117"/>
        <v>329715.36</v>
      </c>
      <c r="O1253" s="32">
        <f t="shared" si="116"/>
        <v>30484.209600000002</v>
      </c>
      <c r="P1253" s="32">
        <f t="shared" si="112"/>
        <v>360199.56959999999</v>
      </c>
      <c r="Q1253" s="32">
        <v>171</v>
      </c>
      <c r="R1253" s="32">
        <v>15.81</v>
      </c>
      <c r="S1253" s="14"/>
      <c r="T1253" s="109"/>
      <c r="U1253" s="14" t="s">
        <v>270</v>
      </c>
      <c r="V1253" s="14" t="s">
        <v>691</v>
      </c>
      <c r="W1253" s="222"/>
    </row>
    <row r="1254" spans="1:23" ht="37.5">
      <c r="C1254" s="14" t="s">
        <v>306</v>
      </c>
      <c r="D1254" s="15">
        <v>47</v>
      </c>
      <c r="E1254" s="16">
        <v>35</v>
      </c>
      <c r="F1254" s="68" t="s">
        <v>966</v>
      </c>
      <c r="G1254" s="16">
        <v>1964</v>
      </c>
      <c r="H1254" s="16">
        <v>2009</v>
      </c>
      <c r="I1254" s="16" t="s">
        <v>38</v>
      </c>
      <c r="J1254" s="16">
        <v>4</v>
      </c>
      <c r="K1254" s="21">
        <v>2346.3000000000002</v>
      </c>
      <c r="L1254" s="21">
        <v>1332</v>
      </c>
      <c r="M1254" s="22" t="s">
        <v>46</v>
      </c>
      <c r="N1254" s="32">
        <f t="shared" si="117"/>
        <v>375408</v>
      </c>
      <c r="O1254" s="32">
        <f t="shared" si="116"/>
        <v>36508.428000000007</v>
      </c>
      <c r="P1254" s="32">
        <f t="shared" si="112"/>
        <v>411916.42800000001</v>
      </c>
      <c r="Q1254" s="32">
        <v>160</v>
      </c>
      <c r="R1254" s="32">
        <v>15.56</v>
      </c>
      <c r="S1254" s="14"/>
      <c r="T1254" s="109"/>
      <c r="U1254" s="14" t="s">
        <v>270</v>
      </c>
      <c r="V1254" s="14" t="s">
        <v>691</v>
      </c>
      <c r="W1254" s="222"/>
    </row>
    <row r="1255" spans="1:23" ht="37.5">
      <c r="C1255" s="14" t="s">
        <v>306</v>
      </c>
      <c r="D1255" s="15">
        <v>48</v>
      </c>
      <c r="E1255" s="16">
        <v>36</v>
      </c>
      <c r="F1255" s="68" t="s">
        <v>967</v>
      </c>
      <c r="G1255" s="16">
        <v>56</v>
      </c>
      <c r="H1255" s="16">
        <v>2009</v>
      </c>
      <c r="I1255" s="16" t="s">
        <v>38</v>
      </c>
      <c r="J1255" s="16">
        <v>4</v>
      </c>
      <c r="K1255" s="21">
        <f>L1255*1.8</f>
        <v>2465.2799999999997</v>
      </c>
      <c r="L1255" s="21">
        <v>1369.6</v>
      </c>
      <c r="M1255" s="22" t="s">
        <v>46</v>
      </c>
      <c r="N1255" s="32">
        <f t="shared" si="117"/>
        <v>394444.79999999993</v>
      </c>
      <c r="O1255" s="32">
        <f t="shared" si="116"/>
        <v>38359.756799999996</v>
      </c>
      <c r="P1255" s="32">
        <f t="shared" si="112"/>
        <v>432804.5567999999</v>
      </c>
      <c r="Q1255" s="32">
        <v>160</v>
      </c>
      <c r="R1255" s="32">
        <v>15.56</v>
      </c>
      <c r="S1255" s="14"/>
      <c r="T1255" s="109"/>
      <c r="U1255" s="14" t="s">
        <v>270</v>
      </c>
      <c r="V1255" s="14" t="s">
        <v>691</v>
      </c>
      <c r="W1255" s="222"/>
    </row>
    <row r="1256" spans="1:23" ht="37.5">
      <c r="C1256" s="14" t="s">
        <v>306</v>
      </c>
      <c r="D1256" s="15">
        <v>49</v>
      </c>
      <c r="E1256" s="16">
        <v>37</v>
      </c>
      <c r="F1256" s="68" t="s">
        <v>968</v>
      </c>
      <c r="G1256" s="16">
        <v>1965</v>
      </c>
      <c r="H1256" s="16">
        <v>2009</v>
      </c>
      <c r="I1256" s="16" t="s">
        <v>38</v>
      </c>
      <c r="J1256" s="16">
        <v>4</v>
      </c>
      <c r="K1256" s="21">
        <v>2314.9</v>
      </c>
      <c r="L1256" s="21">
        <v>1257.2</v>
      </c>
      <c r="M1256" s="22" t="s">
        <v>46</v>
      </c>
      <c r="N1256" s="32">
        <f t="shared" si="117"/>
        <v>370384</v>
      </c>
      <c r="O1256" s="32">
        <f t="shared" si="116"/>
        <v>36019.844000000005</v>
      </c>
      <c r="P1256" s="32">
        <f t="shared" si="112"/>
        <v>406403.84399999998</v>
      </c>
      <c r="Q1256" s="32">
        <v>160</v>
      </c>
      <c r="R1256" s="32">
        <v>15.56</v>
      </c>
      <c r="S1256" s="14"/>
      <c r="T1256" s="109"/>
      <c r="U1256" s="14" t="s">
        <v>270</v>
      </c>
      <c r="V1256" s="14" t="s">
        <v>691</v>
      </c>
      <c r="W1256" s="222"/>
    </row>
    <row r="1257" spans="1:23" ht="37.5">
      <c r="C1257" s="14" t="s">
        <v>306</v>
      </c>
      <c r="D1257" s="15">
        <v>50</v>
      </c>
      <c r="E1257" s="16">
        <v>38</v>
      </c>
      <c r="F1257" s="68" t="s">
        <v>969</v>
      </c>
      <c r="G1257" s="16">
        <v>1965</v>
      </c>
      <c r="H1257" s="16" t="s">
        <v>37</v>
      </c>
      <c r="I1257" s="16" t="s">
        <v>491</v>
      </c>
      <c r="J1257" s="16">
        <v>4</v>
      </c>
      <c r="K1257" s="21">
        <v>2326.77</v>
      </c>
      <c r="L1257" s="21">
        <v>1086.47</v>
      </c>
      <c r="M1257" s="22" t="s">
        <v>46</v>
      </c>
      <c r="N1257" s="32">
        <f t="shared" si="117"/>
        <v>360649.35</v>
      </c>
      <c r="O1257" s="32">
        <f t="shared" si="116"/>
        <v>35971.864200000004</v>
      </c>
      <c r="P1257" s="32">
        <f t="shared" si="112"/>
        <v>396621.21419999999</v>
      </c>
      <c r="Q1257" s="32">
        <v>155</v>
      </c>
      <c r="R1257" s="32">
        <v>15.46</v>
      </c>
      <c r="S1257" s="14"/>
      <c r="T1257" s="109"/>
      <c r="U1257" s="14" t="s">
        <v>270</v>
      </c>
      <c r="V1257" s="14" t="s">
        <v>691</v>
      </c>
      <c r="W1257" s="222"/>
    </row>
    <row r="1258" spans="1:23" ht="37.5">
      <c r="C1258" s="14" t="s">
        <v>306</v>
      </c>
      <c r="D1258" s="15">
        <v>51</v>
      </c>
      <c r="E1258" s="16">
        <v>39</v>
      </c>
      <c r="F1258" s="68" t="s">
        <v>970</v>
      </c>
      <c r="G1258" s="16">
        <v>1970</v>
      </c>
      <c r="H1258" s="16" t="s">
        <v>37</v>
      </c>
      <c r="I1258" s="16" t="s">
        <v>38</v>
      </c>
      <c r="J1258" s="16">
        <v>5</v>
      </c>
      <c r="K1258" s="21">
        <f>L1258*1.8</f>
        <v>10453.5</v>
      </c>
      <c r="L1258" s="21">
        <v>5807.5</v>
      </c>
      <c r="M1258" s="22" t="s">
        <v>46</v>
      </c>
      <c r="N1258" s="32">
        <f t="shared" si="117"/>
        <v>1672560</v>
      </c>
      <c r="O1258" s="32">
        <f t="shared" si="116"/>
        <v>162656.46</v>
      </c>
      <c r="P1258" s="32">
        <f t="shared" si="112"/>
        <v>1835216.46</v>
      </c>
      <c r="Q1258" s="32">
        <v>160</v>
      </c>
      <c r="R1258" s="32">
        <v>15.56</v>
      </c>
      <c r="S1258" s="14"/>
      <c r="T1258" s="109"/>
      <c r="U1258" s="14" t="s">
        <v>270</v>
      </c>
      <c r="V1258" s="14" t="s">
        <v>691</v>
      </c>
      <c r="W1258" s="222" t="s">
        <v>481</v>
      </c>
    </row>
    <row r="1259" spans="1:23" ht="37.5">
      <c r="C1259" s="14" t="s">
        <v>306</v>
      </c>
      <c r="D1259" s="15">
        <v>52</v>
      </c>
      <c r="E1259" s="16">
        <v>40</v>
      </c>
      <c r="F1259" s="68" t="s">
        <v>971</v>
      </c>
      <c r="G1259" s="16">
        <v>1964</v>
      </c>
      <c r="H1259" s="16" t="s">
        <v>37</v>
      </c>
      <c r="I1259" s="16" t="s">
        <v>491</v>
      </c>
      <c r="J1259" s="16">
        <v>5</v>
      </c>
      <c r="K1259" s="21">
        <f>L1259*1.8</f>
        <v>4440.5640000000003</v>
      </c>
      <c r="L1259" s="21">
        <v>2466.98</v>
      </c>
      <c r="M1259" s="22" t="s">
        <v>46</v>
      </c>
      <c r="N1259" s="32">
        <f t="shared" si="117"/>
        <v>688287.42</v>
      </c>
      <c r="O1259" s="32">
        <f t="shared" si="116"/>
        <v>68651.119440000009</v>
      </c>
      <c r="P1259" s="32">
        <f t="shared" si="112"/>
        <v>756938.53944000008</v>
      </c>
      <c r="Q1259" s="32">
        <v>155</v>
      </c>
      <c r="R1259" s="32">
        <v>15.46</v>
      </c>
      <c r="S1259" s="14"/>
      <c r="T1259" s="109"/>
      <c r="U1259" s="14" t="s">
        <v>270</v>
      </c>
      <c r="V1259" s="14" t="s">
        <v>691</v>
      </c>
      <c r="W1259" s="222"/>
    </row>
    <row r="1260" spans="1:23" ht="37.5">
      <c r="C1260" s="14" t="s">
        <v>306</v>
      </c>
      <c r="D1260" s="15">
        <v>53</v>
      </c>
      <c r="E1260" s="16">
        <v>41</v>
      </c>
      <c r="F1260" s="68" t="s">
        <v>972</v>
      </c>
      <c r="G1260" s="16">
        <v>1969</v>
      </c>
      <c r="H1260" s="16" t="s">
        <v>37</v>
      </c>
      <c r="I1260" s="16" t="s">
        <v>38</v>
      </c>
      <c r="J1260" s="16">
        <v>5</v>
      </c>
      <c r="K1260" s="21">
        <v>6510.4</v>
      </c>
      <c r="L1260" s="21">
        <v>3913</v>
      </c>
      <c r="M1260" s="22" t="s">
        <v>46</v>
      </c>
      <c r="N1260" s="32">
        <f t="shared" si="117"/>
        <v>1041664</v>
      </c>
      <c r="O1260" s="32">
        <f t="shared" si="116"/>
        <v>101301.82399999999</v>
      </c>
      <c r="P1260" s="32">
        <f t="shared" si="112"/>
        <v>1142965.824</v>
      </c>
      <c r="Q1260" s="32">
        <v>160</v>
      </c>
      <c r="R1260" s="32">
        <v>15.56</v>
      </c>
      <c r="S1260" s="14"/>
      <c r="T1260" s="109"/>
      <c r="U1260" s="14" t="s">
        <v>270</v>
      </c>
      <c r="V1260" s="14" t="s">
        <v>691</v>
      </c>
      <c r="W1260" s="222"/>
    </row>
    <row r="1261" spans="1:23" ht="37.5">
      <c r="A1261" s="57" t="s">
        <v>973</v>
      </c>
      <c r="C1261" s="14" t="s">
        <v>323</v>
      </c>
      <c r="D1261" s="15">
        <v>54</v>
      </c>
      <c r="E1261" s="16">
        <v>42</v>
      </c>
      <c r="F1261" s="130" t="s">
        <v>974</v>
      </c>
      <c r="G1261" s="16">
        <v>1950</v>
      </c>
      <c r="H1261" s="16" t="s">
        <v>37</v>
      </c>
      <c r="I1261" s="16" t="s">
        <v>38</v>
      </c>
      <c r="J1261" s="16">
        <v>2</v>
      </c>
      <c r="K1261" s="21">
        <f>L1261*1.8</f>
        <v>850.68000000000006</v>
      </c>
      <c r="L1261" s="21">
        <v>472.6</v>
      </c>
      <c r="M1261" s="130" t="s">
        <v>46</v>
      </c>
      <c r="N1261" s="51">
        <f t="shared" si="117"/>
        <v>110588.40000000001</v>
      </c>
      <c r="O1261" s="32">
        <f t="shared" si="116"/>
        <v>13491.784800000001</v>
      </c>
      <c r="P1261" s="32">
        <f t="shared" si="112"/>
        <v>124080.18480000002</v>
      </c>
      <c r="Q1261" s="21">
        <v>130</v>
      </c>
      <c r="R1261" s="32">
        <v>15.86</v>
      </c>
      <c r="S1261" s="14"/>
      <c r="T1261" s="151"/>
      <c r="U1261" s="14" t="s">
        <v>270</v>
      </c>
      <c r="V1261" s="14" t="s">
        <v>691</v>
      </c>
    </row>
    <row r="1262" spans="1:23" ht="37.5">
      <c r="A1262" s="57" t="s">
        <v>973</v>
      </c>
      <c r="C1262" s="14" t="s">
        <v>323</v>
      </c>
      <c r="D1262" s="15">
        <v>55</v>
      </c>
      <c r="E1262" s="16">
        <v>43</v>
      </c>
      <c r="F1262" s="130" t="s">
        <v>975</v>
      </c>
      <c r="G1262" s="16">
        <v>1972</v>
      </c>
      <c r="H1262" s="16" t="s">
        <v>37</v>
      </c>
      <c r="I1262" s="16" t="s">
        <v>38</v>
      </c>
      <c r="J1262" s="16">
        <v>2</v>
      </c>
      <c r="K1262" s="21">
        <f>L1262*1.8</f>
        <v>838.80000000000007</v>
      </c>
      <c r="L1262" s="21">
        <v>466</v>
      </c>
      <c r="M1262" s="152" t="s">
        <v>46</v>
      </c>
      <c r="N1262" s="51">
        <f t="shared" si="117"/>
        <v>109044.00000000001</v>
      </c>
      <c r="O1262" s="32">
        <f t="shared" si="116"/>
        <v>13303.368</v>
      </c>
      <c r="P1262" s="32">
        <f t="shared" si="112"/>
        <v>122347.36800000002</v>
      </c>
      <c r="Q1262" s="21">
        <v>130</v>
      </c>
      <c r="R1262" s="32">
        <v>15.86</v>
      </c>
      <c r="S1262" s="14"/>
      <c r="T1262" s="151"/>
      <c r="U1262" s="14" t="s">
        <v>270</v>
      </c>
      <c r="V1262" s="14" t="s">
        <v>691</v>
      </c>
    </row>
    <row r="1263" spans="1:23" ht="37.5">
      <c r="A1263" s="57" t="s">
        <v>973</v>
      </c>
      <c r="C1263" s="14" t="s">
        <v>323</v>
      </c>
      <c r="D1263" s="15">
        <v>56</v>
      </c>
      <c r="E1263" s="16">
        <v>44</v>
      </c>
      <c r="F1263" s="152" t="s">
        <v>976</v>
      </c>
      <c r="G1263" s="16">
        <v>1947</v>
      </c>
      <c r="H1263" s="16" t="s">
        <v>37</v>
      </c>
      <c r="I1263" s="16" t="s">
        <v>67</v>
      </c>
      <c r="J1263" s="16">
        <v>2</v>
      </c>
      <c r="K1263" s="21">
        <f>L1263*1.8</f>
        <v>902.88000000000011</v>
      </c>
      <c r="L1263" s="21">
        <v>501.6</v>
      </c>
      <c r="M1263" s="152" t="s">
        <v>46</v>
      </c>
      <c r="N1263" s="51">
        <f t="shared" si="117"/>
        <v>117374.40000000001</v>
      </c>
      <c r="O1263" s="32">
        <f>R1263*K1263</f>
        <v>14319.676800000001</v>
      </c>
      <c r="P1263" s="32">
        <f t="shared" si="112"/>
        <v>131694.07680000001</v>
      </c>
      <c r="Q1263" s="21">
        <v>130</v>
      </c>
      <c r="R1263" s="32">
        <v>15.86</v>
      </c>
      <c r="S1263" s="14"/>
      <c r="T1263" s="151"/>
      <c r="U1263" s="14" t="s">
        <v>270</v>
      </c>
      <c r="V1263" s="14" t="s">
        <v>691</v>
      </c>
    </row>
    <row r="1264" spans="1:23" ht="37.5">
      <c r="A1264" s="57" t="s">
        <v>973</v>
      </c>
      <c r="C1264" s="14" t="s">
        <v>323</v>
      </c>
      <c r="D1264" s="15">
        <v>57</v>
      </c>
      <c r="E1264" s="16">
        <v>45</v>
      </c>
      <c r="F1264" s="130" t="s">
        <v>977</v>
      </c>
      <c r="G1264" s="16">
        <v>1950</v>
      </c>
      <c r="H1264" s="16" t="s">
        <v>37</v>
      </c>
      <c r="I1264" s="16" t="s">
        <v>67</v>
      </c>
      <c r="J1264" s="16">
        <v>2</v>
      </c>
      <c r="K1264" s="21">
        <f>L1264*1.8</f>
        <v>889.56</v>
      </c>
      <c r="L1264" s="21">
        <v>494.2</v>
      </c>
      <c r="M1264" s="130" t="s">
        <v>46</v>
      </c>
      <c r="N1264" s="51">
        <f t="shared" si="117"/>
        <v>115642.79999999999</v>
      </c>
      <c r="O1264" s="32">
        <f>K1264*R1264</f>
        <v>14108.421599999998</v>
      </c>
      <c r="P1264" s="32">
        <f t="shared" si="112"/>
        <v>129751.22159999999</v>
      </c>
      <c r="Q1264" s="21">
        <v>130</v>
      </c>
      <c r="R1264" s="32">
        <v>15.86</v>
      </c>
      <c r="S1264" s="14"/>
      <c r="T1264" s="151"/>
      <c r="U1264" s="14" t="s">
        <v>270</v>
      </c>
      <c r="V1264" s="14" t="s">
        <v>691</v>
      </c>
    </row>
    <row r="1265" spans="2:84" ht="37.5">
      <c r="B1265" s="1" t="s">
        <v>978</v>
      </c>
      <c r="C1265" s="14" t="s">
        <v>323</v>
      </c>
      <c r="D1265" s="15">
        <v>58</v>
      </c>
      <c r="E1265" s="16">
        <v>46</v>
      </c>
      <c r="F1265" s="130" t="s">
        <v>979</v>
      </c>
      <c r="G1265" s="16" t="s">
        <v>37</v>
      </c>
      <c r="H1265" s="16" t="s">
        <v>37</v>
      </c>
      <c r="I1265" s="16" t="s">
        <v>67</v>
      </c>
      <c r="J1265" s="16">
        <v>2</v>
      </c>
      <c r="K1265" s="21">
        <v>397.4</v>
      </c>
      <c r="L1265" s="21">
        <v>181.4</v>
      </c>
      <c r="M1265" s="130" t="s">
        <v>46</v>
      </c>
      <c r="N1265" s="51">
        <f>K1265*Q1265</f>
        <v>51662</v>
      </c>
      <c r="O1265" s="32">
        <f>K1265*R1265</f>
        <v>6302.7639999999992</v>
      </c>
      <c r="P1265" s="32">
        <f t="shared" si="112"/>
        <v>57964.763999999996</v>
      </c>
      <c r="Q1265" s="21">
        <v>130</v>
      </c>
      <c r="R1265" s="32">
        <v>15.86</v>
      </c>
      <c r="S1265" s="14"/>
      <c r="T1265" s="151"/>
      <c r="U1265" s="14" t="s">
        <v>270</v>
      </c>
      <c r="V1265" s="14" t="s">
        <v>691</v>
      </c>
    </row>
    <row r="1266" spans="2:84" s="213" customFormat="1" ht="37.5">
      <c r="B1266" s="213" t="s">
        <v>487</v>
      </c>
      <c r="C1266" s="213" t="s">
        <v>306</v>
      </c>
      <c r="D1266" s="15">
        <v>59</v>
      </c>
      <c r="E1266" s="16">
        <v>47</v>
      </c>
      <c r="F1266" s="152" t="s">
        <v>980</v>
      </c>
      <c r="G1266" s="129">
        <v>1967</v>
      </c>
      <c r="H1266" s="16" t="s">
        <v>37</v>
      </c>
      <c r="I1266" s="129" t="s">
        <v>87</v>
      </c>
      <c r="J1266" s="129">
        <v>5</v>
      </c>
      <c r="K1266" s="131">
        <v>5524.4</v>
      </c>
      <c r="L1266" s="131">
        <v>3563.7</v>
      </c>
      <c r="M1266" s="152" t="s">
        <v>234</v>
      </c>
      <c r="N1266" s="131">
        <f>Q1266*K1266</f>
        <v>5826639.9239999996</v>
      </c>
      <c r="O1266" s="131">
        <f>K1266*R1266</f>
        <v>124685.708</v>
      </c>
      <c r="P1266" s="131">
        <f t="shared" si="112"/>
        <v>5951325.6319999993</v>
      </c>
      <c r="Q1266" s="131">
        <v>1054.71</v>
      </c>
      <c r="R1266" s="129">
        <v>22.57</v>
      </c>
      <c r="S1266" s="129" t="s">
        <v>220</v>
      </c>
      <c r="T1266" s="129" t="s">
        <v>470</v>
      </c>
      <c r="U1266" s="14" t="s">
        <v>270</v>
      </c>
      <c r="V1266" s="14" t="s">
        <v>691</v>
      </c>
      <c r="W1266" s="210"/>
      <c r="X1266" s="211"/>
      <c r="Y1266" s="211"/>
      <c r="Z1266" s="211"/>
      <c r="AA1266" s="211"/>
      <c r="AB1266" s="211"/>
      <c r="AC1266" s="211"/>
      <c r="AD1266" s="211"/>
      <c r="AE1266" s="211"/>
      <c r="AF1266" s="211"/>
      <c r="AG1266" s="211"/>
      <c r="AH1266" s="211"/>
      <c r="AI1266" s="211"/>
      <c r="AJ1266" s="211"/>
      <c r="AK1266" s="211"/>
      <c r="AL1266" s="211"/>
      <c r="AM1266" s="211"/>
      <c r="AN1266" s="211"/>
      <c r="AO1266" s="211"/>
      <c r="AP1266" s="211"/>
      <c r="AQ1266" s="211"/>
      <c r="AR1266" s="211"/>
      <c r="AS1266" s="211"/>
      <c r="AT1266" s="211"/>
      <c r="AU1266" s="211"/>
      <c r="AV1266" s="211"/>
      <c r="AW1266" s="211"/>
      <c r="AX1266" s="211"/>
      <c r="AY1266" s="211"/>
      <c r="AZ1266" s="211"/>
      <c r="BA1266" s="211"/>
      <c r="BB1266" s="211"/>
      <c r="BC1266" s="211"/>
      <c r="BD1266" s="211"/>
      <c r="BE1266" s="211"/>
      <c r="BF1266" s="211"/>
      <c r="BG1266" s="211"/>
      <c r="BH1266" s="211"/>
      <c r="BI1266" s="211"/>
      <c r="BJ1266" s="211"/>
      <c r="BK1266" s="211"/>
      <c r="BL1266" s="211"/>
      <c r="BM1266" s="211"/>
      <c r="BN1266" s="211"/>
      <c r="BO1266" s="211"/>
      <c r="BP1266" s="211"/>
      <c r="BQ1266" s="211"/>
      <c r="BR1266" s="211"/>
      <c r="BS1266" s="211"/>
      <c r="BT1266" s="211"/>
      <c r="BU1266" s="211"/>
      <c r="BV1266" s="211"/>
      <c r="BW1266" s="211"/>
      <c r="BX1266" s="211"/>
      <c r="BY1266" s="211"/>
      <c r="BZ1266" s="211"/>
      <c r="CA1266" s="211"/>
      <c r="CB1266" s="211"/>
      <c r="CC1266" s="211"/>
      <c r="CD1266" s="211"/>
      <c r="CE1266" s="211"/>
      <c r="CF1266" s="212"/>
    </row>
    <row r="1267" spans="2:84" ht="37.5">
      <c r="C1267" s="14" t="s">
        <v>323</v>
      </c>
      <c r="D1267" s="15">
        <v>60</v>
      </c>
      <c r="E1267" s="16">
        <v>48</v>
      </c>
      <c r="F1267" s="68" t="s">
        <v>981</v>
      </c>
      <c r="G1267" s="16" t="s">
        <v>37</v>
      </c>
      <c r="H1267" s="16" t="s">
        <v>37</v>
      </c>
      <c r="I1267" s="16" t="s">
        <v>38</v>
      </c>
      <c r="J1267" s="16">
        <v>2</v>
      </c>
      <c r="K1267" s="21">
        <f>L1267*1.8</f>
        <v>216.72000000000003</v>
      </c>
      <c r="L1267" s="21">
        <v>120.4</v>
      </c>
      <c r="M1267" s="22" t="s">
        <v>46</v>
      </c>
      <c r="N1267" s="32">
        <f>Q1267*K1267</f>
        <v>27441.086400000004</v>
      </c>
      <c r="O1267" s="32">
        <f>K1267*R1267</f>
        <v>3424.1760000000004</v>
      </c>
      <c r="P1267" s="32">
        <f t="shared" si="112"/>
        <v>30865.262400000003</v>
      </c>
      <c r="Q1267" s="32">
        <v>126.62</v>
      </c>
      <c r="R1267" s="32">
        <v>15.8</v>
      </c>
      <c r="S1267" s="14"/>
      <c r="T1267" s="109"/>
      <c r="U1267" s="14" t="s">
        <v>270</v>
      </c>
      <c r="V1267" s="14" t="s">
        <v>691</v>
      </c>
      <c r="W1267" s="222"/>
    </row>
    <row r="1268" spans="2:84" ht="37.5" customHeight="1">
      <c r="C1268" s="14" t="s">
        <v>306</v>
      </c>
      <c r="D1268" s="15">
        <v>61</v>
      </c>
      <c r="E1268" s="16">
        <v>49</v>
      </c>
      <c r="F1268" s="130" t="s">
        <v>982</v>
      </c>
      <c r="G1268" s="16">
        <v>1970</v>
      </c>
      <c r="H1268" s="16" t="s">
        <v>37</v>
      </c>
      <c r="I1268" s="62" t="s">
        <v>38</v>
      </c>
      <c r="J1268" s="60">
        <v>3</v>
      </c>
      <c r="K1268" s="21">
        <v>955.8</v>
      </c>
      <c r="L1268" s="21">
        <v>401.2</v>
      </c>
      <c r="M1268" s="130" t="s">
        <v>49</v>
      </c>
      <c r="N1268" s="51">
        <f>K1268*Q1268</f>
        <v>407170.8</v>
      </c>
      <c r="O1268" s="32">
        <f>K1268*R1268</f>
        <v>15847.163999999997</v>
      </c>
      <c r="P1268" s="32">
        <f t="shared" si="112"/>
        <v>423017.96399999998</v>
      </c>
      <c r="Q1268" s="32">
        <v>426</v>
      </c>
      <c r="R1268" s="32">
        <v>16.579999999999998</v>
      </c>
      <c r="S1268" s="14"/>
      <c r="T1268" s="151"/>
      <c r="U1268" s="14" t="s">
        <v>270</v>
      </c>
      <c r="V1268" s="14" t="s">
        <v>691</v>
      </c>
    </row>
    <row r="1269" spans="2:84" ht="56.25">
      <c r="C1269" s="14"/>
      <c r="D1269" s="15">
        <v>62</v>
      </c>
      <c r="E1269" s="16"/>
      <c r="F1269" s="130"/>
      <c r="G1269" s="16"/>
      <c r="H1269" s="16"/>
      <c r="I1269" s="62"/>
      <c r="J1269" s="60"/>
      <c r="K1269" s="21"/>
      <c r="L1269" s="21"/>
      <c r="M1269" s="130" t="s">
        <v>88</v>
      </c>
      <c r="N1269" s="51">
        <f>K1268*Q1269</f>
        <v>152928</v>
      </c>
      <c r="O1269" s="32">
        <f>K1268*R1269</f>
        <v>14872.248</v>
      </c>
      <c r="P1269" s="32">
        <f t="shared" si="112"/>
        <v>167800.24799999999</v>
      </c>
      <c r="Q1269" s="32">
        <v>160</v>
      </c>
      <c r="R1269" s="32">
        <v>15.56</v>
      </c>
      <c r="S1269" s="14"/>
      <c r="T1269" s="151"/>
      <c r="U1269" s="14" t="s">
        <v>270</v>
      </c>
      <c r="V1269" s="14" t="s">
        <v>691</v>
      </c>
    </row>
    <row r="1270" spans="2:84" ht="37.5" customHeight="1">
      <c r="C1270" s="14"/>
      <c r="D1270" s="15">
        <v>63</v>
      </c>
      <c r="E1270" s="16"/>
      <c r="F1270" s="130"/>
      <c r="G1270" s="16"/>
      <c r="H1270" s="16"/>
      <c r="I1270" s="62"/>
      <c r="J1270" s="60"/>
      <c r="K1270" s="21"/>
      <c r="L1270" s="21"/>
      <c r="M1270" s="130" t="s">
        <v>57</v>
      </c>
      <c r="N1270" s="51">
        <f>K1268*Q1270</f>
        <v>33959.574000000001</v>
      </c>
      <c r="O1270" s="32">
        <f>K1268*R1270</f>
        <v>10905.678</v>
      </c>
      <c r="P1270" s="32">
        <f t="shared" si="112"/>
        <v>44865.252</v>
      </c>
      <c r="Q1270" s="32">
        <v>35.53</v>
      </c>
      <c r="R1270" s="32">
        <v>11.41</v>
      </c>
      <c r="S1270" s="14"/>
      <c r="T1270" s="151"/>
      <c r="U1270" s="14" t="s">
        <v>270</v>
      </c>
      <c r="V1270" s="14" t="s">
        <v>691</v>
      </c>
    </row>
    <row r="1271" spans="2:84" ht="37.5">
      <c r="C1271" s="14" t="s">
        <v>323</v>
      </c>
      <c r="D1271" s="15">
        <v>64</v>
      </c>
      <c r="E1271" s="16">
        <v>50</v>
      </c>
      <c r="F1271" s="130" t="s">
        <v>983</v>
      </c>
      <c r="G1271" s="16">
        <v>1940</v>
      </c>
      <c r="H1271" s="16" t="s">
        <v>37</v>
      </c>
      <c r="I1271" s="16" t="s">
        <v>67</v>
      </c>
      <c r="J1271" s="16">
        <v>2</v>
      </c>
      <c r="K1271" s="21">
        <f t="shared" ref="K1271:K1281" si="118">L1271*1.8</f>
        <v>1127.5920000000001</v>
      </c>
      <c r="L1271" s="21">
        <v>626.44000000000005</v>
      </c>
      <c r="M1271" s="130" t="s">
        <v>46</v>
      </c>
      <c r="N1271" s="51">
        <f>Q1271*K1271</f>
        <v>146586.96000000002</v>
      </c>
      <c r="O1271" s="32">
        <f>K1271*R1271</f>
        <v>17883.609120000001</v>
      </c>
      <c r="P1271" s="32">
        <f t="shared" si="112"/>
        <v>164470.56912000003</v>
      </c>
      <c r="Q1271" s="21">
        <v>130</v>
      </c>
      <c r="R1271" s="32">
        <v>15.86</v>
      </c>
      <c r="S1271" s="14"/>
      <c r="T1271" s="151"/>
      <c r="U1271" s="14" t="s">
        <v>270</v>
      </c>
      <c r="V1271" s="14" t="s">
        <v>691</v>
      </c>
    </row>
    <row r="1272" spans="2:84" ht="37.5">
      <c r="C1272" s="14" t="s">
        <v>306</v>
      </c>
      <c r="D1272" s="15">
        <v>65</v>
      </c>
      <c r="E1272" s="16">
        <v>51</v>
      </c>
      <c r="F1272" s="68" t="s">
        <v>984</v>
      </c>
      <c r="G1272" s="16">
        <v>1984</v>
      </c>
      <c r="H1272" s="16" t="s">
        <v>37</v>
      </c>
      <c r="I1272" s="16" t="s">
        <v>87</v>
      </c>
      <c r="J1272" s="16">
        <v>5</v>
      </c>
      <c r="K1272" s="21">
        <f t="shared" si="118"/>
        <v>9266.94</v>
      </c>
      <c r="L1272" s="21">
        <v>5148.3</v>
      </c>
      <c r="M1272" s="22" t="s">
        <v>46</v>
      </c>
      <c r="N1272" s="32">
        <f>Q1272*K1272</f>
        <v>1424514.0168000001</v>
      </c>
      <c r="O1272" s="32">
        <f>K1272*R1272</f>
        <v>143730.23940000002</v>
      </c>
      <c r="P1272" s="32">
        <f t="shared" si="112"/>
        <v>1568244.2562000002</v>
      </c>
      <c r="Q1272" s="32">
        <v>153.72</v>
      </c>
      <c r="R1272" s="32">
        <v>15.51</v>
      </c>
      <c r="S1272" s="14"/>
      <c r="T1272" s="109"/>
      <c r="U1272" s="14" t="s">
        <v>270</v>
      </c>
      <c r="V1272" s="14" t="s">
        <v>691</v>
      </c>
      <c r="W1272" s="222"/>
    </row>
    <row r="1273" spans="2:84" ht="37.5">
      <c r="C1273" s="14" t="s">
        <v>306</v>
      </c>
      <c r="D1273" s="15">
        <v>66</v>
      </c>
      <c r="E1273" s="16">
        <v>52</v>
      </c>
      <c r="F1273" s="68" t="s">
        <v>985</v>
      </c>
      <c r="G1273" s="16">
        <v>1980</v>
      </c>
      <c r="H1273" s="16" t="s">
        <v>37</v>
      </c>
      <c r="I1273" s="16" t="s">
        <v>38</v>
      </c>
      <c r="J1273" s="16">
        <v>5</v>
      </c>
      <c r="K1273" s="21">
        <f t="shared" si="118"/>
        <v>10614.96</v>
      </c>
      <c r="L1273" s="21">
        <v>5897.2</v>
      </c>
      <c r="M1273" s="22" t="s">
        <v>46</v>
      </c>
      <c r="N1273" s="32">
        <f>Q1273*K1273</f>
        <v>1698393.5999999999</v>
      </c>
      <c r="O1273" s="32">
        <f>K1273*R1273</f>
        <v>165168.7776</v>
      </c>
      <c r="P1273" s="32">
        <f t="shared" si="112"/>
        <v>1863562.3775999998</v>
      </c>
      <c r="Q1273" s="32">
        <v>160</v>
      </c>
      <c r="R1273" s="32">
        <v>15.56</v>
      </c>
      <c r="S1273" s="14"/>
      <c r="T1273" s="109"/>
      <c r="U1273" s="14" t="s">
        <v>270</v>
      </c>
      <c r="V1273" s="14" t="s">
        <v>691</v>
      </c>
      <c r="W1273" s="222"/>
    </row>
    <row r="1274" spans="2:84" ht="37.5">
      <c r="C1274" s="14" t="s">
        <v>306</v>
      </c>
      <c r="D1274" s="15">
        <v>67</v>
      </c>
      <c r="E1274" s="16">
        <v>53</v>
      </c>
      <c r="F1274" s="68" t="s">
        <v>986</v>
      </c>
      <c r="G1274" s="16">
        <v>1984</v>
      </c>
      <c r="H1274" s="16" t="s">
        <v>37</v>
      </c>
      <c r="I1274" s="16" t="s">
        <v>87</v>
      </c>
      <c r="J1274" s="16">
        <v>5</v>
      </c>
      <c r="K1274" s="21">
        <f t="shared" si="118"/>
        <v>10404</v>
      </c>
      <c r="L1274" s="21">
        <v>5780</v>
      </c>
      <c r="M1274" s="22" t="s">
        <v>46</v>
      </c>
      <c r="N1274" s="32">
        <f>Q1274*K1274</f>
        <v>1599302.88</v>
      </c>
      <c r="O1274" s="32">
        <f>K1274*R1274</f>
        <v>161366.04</v>
      </c>
      <c r="P1274" s="32">
        <f t="shared" si="112"/>
        <v>1760668.92</v>
      </c>
      <c r="Q1274" s="32">
        <v>153.72</v>
      </c>
      <c r="R1274" s="32">
        <v>15.51</v>
      </c>
      <c r="S1274" s="14"/>
      <c r="T1274" s="109"/>
      <c r="U1274" s="14" t="s">
        <v>270</v>
      </c>
      <c r="V1274" s="14" t="s">
        <v>691</v>
      </c>
      <c r="W1274" s="222"/>
    </row>
    <row r="1275" spans="2:84" s="5" customFormat="1" ht="37.5">
      <c r="C1275" s="14" t="s">
        <v>306</v>
      </c>
      <c r="D1275" s="15">
        <v>68</v>
      </c>
      <c r="E1275" s="16">
        <v>54</v>
      </c>
      <c r="F1275" s="130" t="s">
        <v>987</v>
      </c>
      <c r="G1275" s="16">
        <v>1971</v>
      </c>
      <c r="H1275" s="16" t="s">
        <v>37</v>
      </c>
      <c r="I1275" s="14" t="s">
        <v>38</v>
      </c>
      <c r="J1275" s="16">
        <v>5</v>
      </c>
      <c r="K1275" s="21">
        <f t="shared" si="118"/>
        <v>6766.92</v>
      </c>
      <c r="L1275" s="21">
        <v>3759.4</v>
      </c>
      <c r="M1275" s="130" t="s">
        <v>46</v>
      </c>
      <c r="N1275" s="51">
        <f>K1275*Q1275</f>
        <v>1082707.2</v>
      </c>
      <c r="O1275" s="32">
        <f>K1275*R1275</f>
        <v>105293.2752</v>
      </c>
      <c r="P1275" s="32">
        <f t="shared" si="112"/>
        <v>1188000.4752</v>
      </c>
      <c r="Q1275" s="32">
        <v>160</v>
      </c>
      <c r="R1275" s="32">
        <v>15.56</v>
      </c>
      <c r="S1275" s="14"/>
      <c r="T1275" s="151"/>
      <c r="U1275" s="14" t="s">
        <v>270</v>
      </c>
      <c r="V1275" s="14" t="s">
        <v>691</v>
      </c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</row>
    <row r="1276" spans="2:84" s="5" customFormat="1" ht="37.5">
      <c r="C1276" s="14" t="s">
        <v>306</v>
      </c>
      <c r="D1276" s="15">
        <v>69</v>
      </c>
      <c r="E1276" s="16">
        <v>55</v>
      </c>
      <c r="F1276" s="130" t="s">
        <v>988</v>
      </c>
      <c r="G1276" s="16">
        <v>80</v>
      </c>
      <c r="H1276" s="16" t="s">
        <v>37</v>
      </c>
      <c r="I1276" s="14" t="s">
        <v>38</v>
      </c>
      <c r="J1276" s="16">
        <v>5</v>
      </c>
      <c r="K1276" s="21">
        <f t="shared" si="118"/>
        <v>5846.4000000000005</v>
      </c>
      <c r="L1276" s="21">
        <v>3248</v>
      </c>
      <c r="M1276" s="130" t="s">
        <v>46</v>
      </c>
      <c r="N1276" s="51">
        <v>489925.38</v>
      </c>
      <c r="O1276" s="32">
        <v>48715.744000000006</v>
      </c>
      <c r="P1276" s="32">
        <f t="shared" si="112"/>
        <v>538641.12400000007</v>
      </c>
      <c r="Q1276" s="32">
        <v>160</v>
      </c>
      <c r="R1276" s="32">
        <v>15.56</v>
      </c>
      <c r="S1276" s="14"/>
      <c r="T1276" s="151"/>
      <c r="U1276" s="14" t="s">
        <v>270</v>
      </c>
      <c r="V1276" s="14" t="s">
        <v>691</v>
      </c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</row>
    <row r="1277" spans="2:84" s="5" customFormat="1" ht="37.5">
      <c r="C1277" s="14" t="s">
        <v>306</v>
      </c>
      <c r="D1277" s="15">
        <v>70</v>
      </c>
      <c r="E1277" s="16">
        <v>56</v>
      </c>
      <c r="F1277" s="130" t="s">
        <v>989</v>
      </c>
      <c r="G1277" s="16">
        <v>1975</v>
      </c>
      <c r="H1277" s="16" t="s">
        <v>37</v>
      </c>
      <c r="I1277" s="14" t="s">
        <v>38</v>
      </c>
      <c r="J1277" s="16">
        <v>5</v>
      </c>
      <c r="K1277" s="21">
        <f t="shared" si="118"/>
        <v>7098.12</v>
      </c>
      <c r="L1277" s="21">
        <v>3943.4</v>
      </c>
      <c r="M1277" s="130" t="s">
        <v>46</v>
      </c>
      <c r="N1277" s="51">
        <v>583565.46</v>
      </c>
      <c r="O1277" s="32">
        <v>58026.848000000005</v>
      </c>
      <c r="P1277" s="32">
        <f t="shared" ref="P1277:P1340" si="119">N1277+O1277</f>
        <v>641592.30799999996</v>
      </c>
      <c r="Q1277" s="32">
        <v>160</v>
      </c>
      <c r="R1277" s="32">
        <v>15.56</v>
      </c>
      <c r="S1277" s="14"/>
      <c r="T1277" s="151"/>
      <c r="U1277" s="14" t="s">
        <v>270</v>
      </c>
      <c r="V1277" s="14" t="s">
        <v>691</v>
      </c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</row>
    <row r="1278" spans="2:84" s="5" customFormat="1" ht="37.5">
      <c r="C1278" s="14" t="s">
        <v>306</v>
      </c>
      <c r="D1278" s="15">
        <v>71</v>
      </c>
      <c r="E1278" s="16">
        <v>57</v>
      </c>
      <c r="F1278" s="130" t="s">
        <v>990</v>
      </c>
      <c r="G1278" s="16">
        <v>1972</v>
      </c>
      <c r="H1278" s="16" t="s">
        <v>37</v>
      </c>
      <c r="I1278" s="14" t="s">
        <v>38</v>
      </c>
      <c r="J1278" s="16">
        <v>5</v>
      </c>
      <c r="K1278" s="21">
        <f t="shared" si="118"/>
        <v>6973.7400000000007</v>
      </c>
      <c r="L1278" s="21">
        <v>3874.3</v>
      </c>
      <c r="M1278" s="130" t="s">
        <v>46</v>
      </c>
      <c r="N1278" s="51">
        <v>582888.43499999994</v>
      </c>
      <c r="O1278" s="32">
        <v>57959.528000000006</v>
      </c>
      <c r="P1278" s="32">
        <f t="shared" si="119"/>
        <v>640847.96299999999</v>
      </c>
      <c r="Q1278" s="32">
        <v>160</v>
      </c>
      <c r="R1278" s="32">
        <v>15.56</v>
      </c>
      <c r="S1278" s="14"/>
      <c r="T1278" s="151"/>
      <c r="U1278" s="14" t="s">
        <v>270</v>
      </c>
      <c r="V1278" s="14" t="s">
        <v>691</v>
      </c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</row>
    <row r="1279" spans="2:84" s="7" customFormat="1" ht="37.5">
      <c r="C1279" s="14" t="s">
        <v>306</v>
      </c>
      <c r="D1279" s="15">
        <v>72</v>
      </c>
      <c r="E1279" s="16">
        <v>58</v>
      </c>
      <c r="F1279" s="130" t="s">
        <v>991</v>
      </c>
      <c r="G1279" s="16">
        <v>1973</v>
      </c>
      <c r="H1279" s="16" t="s">
        <v>37</v>
      </c>
      <c r="I1279" s="14" t="s">
        <v>38</v>
      </c>
      <c r="J1279" s="16">
        <v>5</v>
      </c>
      <c r="K1279" s="21">
        <f t="shared" si="118"/>
        <v>11281.140000000001</v>
      </c>
      <c r="L1279" s="21">
        <v>6267.3</v>
      </c>
      <c r="M1279" s="130" t="s">
        <v>46</v>
      </c>
      <c r="N1279" s="51">
        <v>942915.28499999992</v>
      </c>
      <c r="O1279" s="32">
        <v>93758.808000000005</v>
      </c>
      <c r="P1279" s="32">
        <f t="shared" si="119"/>
        <v>1036674.0929999999</v>
      </c>
      <c r="Q1279" s="32">
        <v>160</v>
      </c>
      <c r="R1279" s="32">
        <v>15.56</v>
      </c>
      <c r="S1279" s="14"/>
      <c r="T1279" s="151"/>
      <c r="U1279" s="14" t="s">
        <v>270</v>
      </c>
      <c r="V1279" s="14" t="s">
        <v>691</v>
      </c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</row>
    <row r="1280" spans="2:84" ht="37.5">
      <c r="C1280" s="14" t="s">
        <v>323</v>
      </c>
      <c r="D1280" s="15">
        <v>73</v>
      </c>
      <c r="E1280" s="16">
        <v>59</v>
      </c>
      <c r="F1280" s="68" t="s">
        <v>992</v>
      </c>
      <c r="G1280" s="16" t="s">
        <v>37</v>
      </c>
      <c r="H1280" s="16" t="s">
        <v>37</v>
      </c>
      <c r="I1280" s="16" t="s">
        <v>67</v>
      </c>
      <c r="J1280" s="16">
        <v>2</v>
      </c>
      <c r="K1280" s="21">
        <f t="shared" si="118"/>
        <v>513.36</v>
      </c>
      <c r="L1280" s="21">
        <v>285.2</v>
      </c>
      <c r="M1280" s="22" t="s">
        <v>46</v>
      </c>
      <c r="N1280" s="32">
        <f>Q1280*K1280</f>
        <v>66736.800000000003</v>
      </c>
      <c r="O1280" s="32">
        <f>K1280*R1280</f>
        <v>8141.8895999999995</v>
      </c>
      <c r="P1280" s="32">
        <f t="shared" si="119"/>
        <v>74878.689599999998</v>
      </c>
      <c r="Q1280" s="32">
        <v>130</v>
      </c>
      <c r="R1280" s="32">
        <v>15.86</v>
      </c>
      <c r="S1280" s="14"/>
      <c r="T1280" s="109"/>
      <c r="U1280" s="14" t="s">
        <v>270</v>
      </c>
      <c r="V1280" s="14" t="s">
        <v>691</v>
      </c>
      <c r="W1280" s="222"/>
    </row>
    <row r="1281" spans="1:84" ht="37.5">
      <c r="C1281" s="14" t="s">
        <v>323</v>
      </c>
      <c r="D1281" s="15">
        <v>74</v>
      </c>
      <c r="E1281" s="16">
        <v>60</v>
      </c>
      <c r="F1281" s="68" t="s">
        <v>993</v>
      </c>
      <c r="G1281" s="16" t="s">
        <v>37</v>
      </c>
      <c r="H1281" s="16" t="s">
        <v>37</v>
      </c>
      <c r="I1281" s="16" t="s">
        <v>67</v>
      </c>
      <c r="J1281" s="16">
        <v>2</v>
      </c>
      <c r="K1281" s="21">
        <f t="shared" si="118"/>
        <v>497.15999999999997</v>
      </c>
      <c r="L1281" s="21">
        <v>276.2</v>
      </c>
      <c r="M1281" s="22" t="s">
        <v>46</v>
      </c>
      <c r="N1281" s="32">
        <f>Q1281*K1281</f>
        <v>64630.799999999996</v>
      </c>
      <c r="O1281" s="32">
        <f>K1281*R1281</f>
        <v>7884.9575999999988</v>
      </c>
      <c r="P1281" s="32">
        <f t="shared" si="119"/>
        <v>72515.757599999997</v>
      </c>
      <c r="Q1281" s="32">
        <v>130</v>
      </c>
      <c r="R1281" s="32">
        <v>15.86</v>
      </c>
      <c r="S1281" s="14"/>
      <c r="T1281" s="109"/>
      <c r="U1281" s="14" t="s">
        <v>270</v>
      </c>
      <c r="V1281" s="14" t="s">
        <v>691</v>
      </c>
      <c r="W1281" s="222"/>
    </row>
    <row r="1282" spans="1:84" s="7" customFormat="1" ht="37.5">
      <c r="C1282" s="21" t="s">
        <v>323</v>
      </c>
      <c r="D1282" s="15">
        <v>75</v>
      </c>
      <c r="E1282" s="16">
        <v>61</v>
      </c>
      <c r="F1282" s="130" t="s">
        <v>994</v>
      </c>
      <c r="G1282" s="16">
        <v>1930</v>
      </c>
      <c r="H1282" s="16" t="s">
        <v>37</v>
      </c>
      <c r="I1282" s="21" t="s">
        <v>67</v>
      </c>
      <c r="J1282" s="16">
        <v>2</v>
      </c>
      <c r="K1282" s="21">
        <v>1030.5</v>
      </c>
      <c r="L1282" s="21">
        <v>586.6</v>
      </c>
      <c r="M1282" s="130" t="s">
        <v>46</v>
      </c>
      <c r="N1282" s="21">
        <f>K1282*Q1282</f>
        <v>133965</v>
      </c>
      <c r="O1282" s="21">
        <f>K1282*R1282</f>
        <v>16343.73</v>
      </c>
      <c r="P1282" s="32">
        <f t="shared" si="119"/>
        <v>150308.73000000001</v>
      </c>
      <c r="Q1282" s="131">
        <v>130</v>
      </c>
      <c r="R1282" s="131">
        <v>15.86</v>
      </c>
      <c r="S1282" s="129"/>
      <c r="T1282" s="151"/>
      <c r="U1282" s="14" t="s">
        <v>270</v>
      </c>
      <c r="V1282" s="14" t="s">
        <v>691</v>
      </c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</row>
    <row r="1283" spans="1:84" s="331" customFormat="1" ht="37.5">
      <c r="B1283" s="331" t="s">
        <v>487</v>
      </c>
      <c r="C1283" s="331" t="s">
        <v>306</v>
      </c>
      <c r="D1283" s="248">
        <v>78</v>
      </c>
      <c r="E1283" s="226">
        <v>62</v>
      </c>
      <c r="F1283" s="166" t="s">
        <v>995</v>
      </c>
      <c r="G1283" s="165">
        <v>1975</v>
      </c>
      <c r="H1283" s="16" t="s">
        <v>37</v>
      </c>
      <c r="I1283" s="165" t="s">
        <v>38</v>
      </c>
      <c r="J1283" s="165">
        <v>4</v>
      </c>
      <c r="K1283" s="168">
        <v>5280.4</v>
      </c>
      <c r="L1283" s="168">
        <v>3079</v>
      </c>
      <c r="M1283" s="166" t="s">
        <v>234</v>
      </c>
      <c r="N1283" s="168">
        <f t="shared" ref="N1283:N1289" si="120">Q1283*K1283</f>
        <v>5569290.6839999994</v>
      </c>
      <c r="O1283" s="168">
        <f>K1283*R1283</f>
        <v>119178.628</v>
      </c>
      <c r="P1283" s="168">
        <f t="shared" si="119"/>
        <v>5688469.311999999</v>
      </c>
      <c r="Q1283" s="168">
        <v>1054.71</v>
      </c>
      <c r="R1283" s="165">
        <v>22.57</v>
      </c>
      <c r="S1283" s="165" t="s">
        <v>220</v>
      </c>
      <c r="T1283" s="165" t="s">
        <v>470</v>
      </c>
      <c r="U1283" s="196" t="s">
        <v>270</v>
      </c>
      <c r="V1283" s="196" t="s">
        <v>691</v>
      </c>
      <c r="W1283" s="332"/>
      <c r="X1283" s="211"/>
      <c r="Y1283" s="211"/>
      <c r="Z1283" s="211"/>
      <c r="AA1283" s="211"/>
      <c r="AB1283" s="211"/>
      <c r="AC1283" s="211"/>
      <c r="AD1283" s="211"/>
      <c r="AE1283" s="211"/>
      <c r="AF1283" s="211"/>
      <c r="AG1283" s="211"/>
      <c r="AH1283" s="211"/>
      <c r="AI1283" s="211"/>
      <c r="AJ1283" s="211"/>
      <c r="AK1283" s="211"/>
      <c r="AL1283" s="211"/>
      <c r="AM1283" s="211"/>
      <c r="AN1283" s="211"/>
      <c r="AO1283" s="211"/>
      <c r="AP1283" s="211"/>
      <c r="AQ1283" s="211"/>
      <c r="AR1283" s="211"/>
      <c r="AS1283" s="211"/>
      <c r="AT1283" s="211"/>
      <c r="AU1283" s="211"/>
      <c r="AV1283" s="211"/>
      <c r="AW1283" s="211"/>
      <c r="AX1283" s="211"/>
      <c r="AY1283" s="211"/>
      <c r="AZ1283" s="211"/>
      <c r="BA1283" s="211"/>
      <c r="BB1283" s="211"/>
      <c r="BC1283" s="211"/>
      <c r="BD1283" s="211"/>
      <c r="BE1283" s="211"/>
      <c r="BF1283" s="211"/>
      <c r="BG1283" s="211"/>
      <c r="BH1283" s="211"/>
      <c r="BI1283" s="211"/>
      <c r="BJ1283" s="211"/>
      <c r="BK1283" s="211"/>
      <c r="BL1283" s="211"/>
      <c r="BM1283" s="211"/>
      <c r="BN1283" s="211"/>
      <c r="BO1283" s="211"/>
      <c r="BP1283" s="211"/>
      <c r="BQ1283" s="211"/>
      <c r="BR1283" s="211"/>
      <c r="BS1283" s="211"/>
      <c r="BT1283" s="211"/>
      <c r="BU1283" s="211"/>
      <c r="BV1283" s="211"/>
      <c r="BW1283" s="211"/>
      <c r="BX1283" s="211"/>
      <c r="BY1283" s="211"/>
      <c r="BZ1283" s="211"/>
      <c r="CA1283" s="211"/>
      <c r="CB1283" s="211"/>
      <c r="CC1283" s="211"/>
      <c r="CD1283" s="211"/>
      <c r="CE1283" s="211"/>
      <c r="CF1283" s="333"/>
    </row>
    <row r="1284" spans="1:84" s="189" customFormat="1" ht="39.75" customHeight="1">
      <c r="A1284" s="188" t="s">
        <v>484</v>
      </c>
      <c r="D1284" s="190"/>
      <c r="E1284" s="191">
        <v>63</v>
      </c>
      <c r="F1284" s="195" t="s">
        <v>996</v>
      </c>
      <c r="G1284" s="191">
        <v>1985</v>
      </c>
      <c r="H1284" s="16" t="s">
        <v>37</v>
      </c>
      <c r="I1284" s="191" t="s">
        <v>87</v>
      </c>
      <c r="J1284" s="191">
        <v>5</v>
      </c>
      <c r="K1284" s="194">
        <v>7863.3</v>
      </c>
      <c r="L1284" s="194">
        <v>5265.5</v>
      </c>
      <c r="M1284" s="195" t="s">
        <v>234</v>
      </c>
      <c r="N1284" s="194">
        <f t="shared" si="120"/>
        <v>8293501.1430000002</v>
      </c>
      <c r="O1284" s="194">
        <f>K1284*R1284</f>
        <v>177474.68100000001</v>
      </c>
      <c r="P1284" s="194">
        <f t="shared" si="119"/>
        <v>8470975.824000001</v>
      </c>
      <c r="Q1284" s="131">
        <v>1054.71</v>
      </c>
      <c r="R1284" s="129">
        <v>22.57</v>
      </c>
      <c r="S1284" s="129" t="s">
        <v>470</v>
      </c>
      <c r="T1284" s="129" t="s">
        <v>471</v>
      </c>
      <c r="U1284" s="196" t="s">
        <v>270</v>
      </c>
      <c r="V1284" s="196" t="s">
        <v>691</v>
      </c>
    </row>
    <row r="1285" spans="1:84" s="189" customFormat="1" ht="37.5" customHeight="1">
      <c r="A1285" s="188" t="s">
        <v>484</v>
      </c>
      <c r="D1285" s="190"/>
      <c r="E1285" s="191">
        <v>64</v>
      </c>
      <c r="F1285" s="195" t="s">
        <v>997</v>
      </c>
      <c r="G1285" s="191">
        <v>1985</v>
      </c>
      <c r="H1285" s="16" t="s">
        <v>37</v>
      </c>
      <c r="I1285" s="191" t="s">
        <v>87</v>
      </c>
      <c r="J1285" s="191">
        <v>5</v>
      </c>
      <c r="K1285" s="194">
        <v>6919</v>
      </c>
      <c r="L1285" s="194">
        <v>4193.8999999999996</v>
      </c>
      <c r="M1285" s="195" t="s">
        <v>234</v>
      </c>
      <c r="N1285" s="194">
        <f t="shared" si="120"/>
        <v>7297538.4900000002</v>
      </c>
      <c r="O1285" s="194">
        <f>R1285*K1285</f>
        <v>156161.83000000002</v>
      </c>
      <c r="P1285" s="194">
        <f t="shared" si="119"/>
        <v>7453700.3200000003</v>
      </c>
      <c r="Q1285" s="131">
        <v>1054.71</v>
      </c>
      <c r="R1285" s="129">
        <v>22.57</v>
      </c>
      <c r="S1285" s="129" t="s">
        <v>470</v>
      </c>
      <c r="T1285" s="129" t="s">
        <v>471</v>
      </c>
      <c r="U1285" s="196" t="s">
        <v>270</v>
      </c>
      <c r="V1285" s="196" t="s">
        <v>691</v>
      </c>
    </row>
    <row r="1286" spans="1:84" s="211" customFormat="1" ht="37.5">
      <c r="B1286" s="334" t="s">
        <v>484</v>
      </c>
      <c r="C1286" s="94" t="s">
        <v>306</v>
      </c>
      <c r="D1286" s="15">
        <v>80</v>
      </c>
      <c r="E1286" s="16">
        <v>65</v>
      </c>
      <c r="F1286" s="130" t="s">
        <v>998</v>
      </c>
      <c r="G1286" s="129">
        <v>1991</v>
      </c>
      <c r="H1286" s="16" t="s">
        <v>37</v>
      </c>
      <c r="I1286" s="129" t="s">
        <v>87</v>
      </c>
      <c r="J1286" s="129">
        <v>5</v>
      </c>
      <c r="K1286" s="131">
        <v>7056.7</v>
      </c>
      <c r="L1286" s="131">
        <v>4126.8999999999996</v>
      </c>
      <c r="M1286" s="130" t="s">
        <v>234</v>
      </c>
      <c r="N1286" s="131">
        <f t="shared" si="120"/>
        <v>7442772.057</v>
      </c>
      <c r="O1286" s="131">
        <f>K1286*R1286</f>
        <v>159269.71900000001</v>
      </c>
      <c r="P1286" s="131">
        <f t="shared" si="119"/>
        <v>7602041.7759999996</v>
      </c>
      <c r="Q1286" s="131">
        <v>1054.71</v>
      </c>
      <c r="R1286" s="129">
        <v>22.57</v>
      </c>
      <c r="S1286" s="129" t="s">
        <v>220</v>
      </c>
      <c r="T1286" s="129" t="s">
        <v>470</v>
      </c>
      <c r="U1286" s="14" t="s">
        <v>270</v>
      </c>
      <c r="V1286" s="14" t="s">
        <v>691</v>
      </c>
    </row>
    <row r="1287" spans="1:84" s="211" customFormat="1" ht="37.5">
      <c r="B1287" s="334" t="s">
        <v>484</v>
      </c>
      <c r="C1287" s="94" t="s">
        <v>306</v>
      </c>
      <c r="D1287" s="15">
        <v>81</v>
      </c>
      <c r="E1287" s="16">
        <v>66</v>
      </c>
      <c r="F1287" s="130" t="s">
        <v>999</v>
      </c>
      <c r="G1287" s="129">
        <v>1989</v>
      </c>
      <c r="H1287" s="16" t="s">
        <v>37</v>
      </c>
      <c r="I1287" s="129" t="s">
        <v>87</v>
      </c>
      <c r="J1287" s="129">
        <v>5</v>
      </c>
      <c r="K1287" s="131">
        <v>5304.1</v>
      </c>
      <c r="L1287" s="131">
        <v>3122.4</v>
      </c>
      <c r="M1287" s="130" t="s">
        <v>234</v>
      </c>
      <c r="N1287" s="131">
        <f t="shared" si="120"/>
        <v>5594287.3110000007</v>
      </c>
      <c r="O1287" s="131">
        <f>K1287*R1287</f>
        <v>119713.53700000001</v>
      </c>
      <c r="P1287" s="131">
        <f t="shared" si="119"/>
        <v>5714000.8480000012</v>
      </c>
      <c r="Q1287" s="129">
        <v>1054.71</v>
      </c>
      <c r="R1287" s="129">
        <v>22.57</v>
      </c>
      <c r="S1287" s="129" t="s">
        <v>220</v>
      </c>
      <c r="T1287" s="129" t="s">
        <v>470</v>
      </c>
      <c r="U1287" s="14" t="s">
        <v>270</v>
      </c>
      <c r="V1287" s="14" t="s">
        <v>691</v>
      </c>
    </row>
    <row r="1288" spans="1:84" s="7" customFormat="1" ht="37.5">
      <c r="C1288" s="21" t="s">
        <v>287</v>
      </c>
      <c r="D1288" s="15">
        <v>82</v>
      </c>
      <c r="E1288" s="16">
        <v>67</v>
      </c>
      <c r="F1288" s="130" t="s">
        <v>1000</v>
      </c>
      <c r="G1288" s="16">
        <v>1961</v>
      </c>
      <c r="H1288" s="16" t="s">
        <v>37</v>
      </c>
      <c r="I1288" s="21" t="s">
        <v>38</v>
      </c>
      <c r="J1288" s="16">
        <v>2</v>
      </c>
      <c r="K1288" s="21">
        <v>953.2</v>
      </c>
      <c r="L1288" s="21">
        <v>510.1</v>
      </c>
      <c r="M1288" s="22" t="s">
        <v>46</v>
      </c>
      <c r="N1288" s="21">
        <f t="shared" si="120"/>
        <v>162997.20000000001</v>
      </c>
      <c r="O1288" s="21">
        <f>K1288*R1288</f>
        <v>15070.092000000001</v>
      </c>
      <c r="P1288" s="32">
        <f t="shared" si="119"/>
        <v>178067.29200000002</v>
      </c>
      <c r="Q1288" s="21">
        <v>171</v>
      </c>
      <c r="R1288" s="21">
        <v>15.81</v>
      </c>
      <c r="S1288" s="129"/>
      <c r="T1288" s="151"/>
      <c r="U1288" s="14" t="s">
        <v>270</v>
      </c>
      <c r="V1288" s="14" t="s">
        <v>691</v>
      </c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</row>
    <row r="1289" spans="1:84" s="7" customFormat="1" ht="37.5">
      <c r="C1289" s="21" t="s">
        <v>289</v>
      </c>
      <c r="D1289" s="15">
        <v>83</v>
      </c>
      <c r="E1289" s="16">
        <v>68</v>
      </c>
      <c r="F1289" s="22" t="s">
        <v>1001</v>
      </c>
      <c r="G1289" s="16">
        <v>1954</v>
      </c>
      <c r="H1289" s="16" t="s">
        <v>37</v>
      </c>
      <c r="I1289" s="16" t="s">
        <v>574</v>
      </c>
      <c r="J1289" s="16">
        <v>2</v>
      </c>
      <c r="K1289" s="21">
        <v>928.5</v>
      </c>
      <c r="L1289" s="21">
        <v>515.70000000000005</v>
      </c>
      <c r="M1289" s="22" t="s">
        <v>46</v>
      </c>
      <c r="N1289" s="52">
        <f t="shared" si="120"/>
        <v>158773.5</v>
      </c>
      <c r="O1289" s="32">
        <f>R1289*K1289</f>
        <v>14679.585000000001</v>
      </c>
      <c r="P1289" s="32">
        <f t="shared" si="119"/>
        <v>173453.08499999999</v>
      </c>
      <c r="Q1289" s="32">
        <v>171</v>
      </c>
      <c r="R1289" s="32">
        <v>15.81</v>
      </c>
      <c r="S1289" s="14"/>
      <c r="T1289" s="151"/>
      <c r="U1289" s="14" t="s">
        <v>270</v>
      </c>
      <c r="V1289" s="14" t="s">
        <v>691</v>
      </c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</row>
    <row r="1290" spans="1:84" s="7" customFormat="1" ht="37.5">
      <c r="C1290" s="21" t="s">
        <v>289</v>
      </c>
      <c r="D1290" s="15">
        <v>84</v>
      </c>
      <c r="E1290" s="16">
        <v>69</v>
      </c>
      <c r="F1290" s="22" t="s">
        <v>1002</v>
      </c>
      <c r="G1290" s="16">
        <v>1953</v>
      </c>
      <c r="H1290" s="16" t="s">
        <v>37</v>
      </c>
      <c r="I1290" s="16" t="s">
        <v>38</v>
      </c>
      <c r="J1290" s="16">
        <v>2</v>
      </c>
      <c r="K1290" s="21">
        <v>925.4</v>
      </c>
      <c r="L1290" s="21">
        <v>505.5</v>
      </c>
      <c r="M1290" s="22" t="s">
        <v>46</v>
      </c>
      <c r="N1290" s="52">
        <f>K1290*Q1290</f>
        <v>158243.4</v>
      </c>
      <c r="O1290" s="32">
        <f>K1290*R1290</f>
        <v>14630.574000000001</v>
      </c>
      <c r="P1290" s="32">
        <f t="shared" si="119"/>
        <v>172873.97399999999</v>
      </c>
      <c r="Q1290" s="32">
        <v>171</v>
      </c>
      <c r="R1290" s="32">
        <v>15.81</v>
      </c>
      <c r="S1290" s="14"/>
      <c r="T1290" s="151"/>
      <c r="U1290" s="14" t="s">
        <v>270</v>
      </c>
      <c r="V1290" s="14" t="s">
        <v>691</v>
      </c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</row>
    <row r="1291" spans="1:84" s="7" customFormat="1" ht="36" customHeight="1">
      <c r="C1291" s="228" t="s">
        <v>289</v>
      </c>
      <c r="D1291" s="248">
        <v>85</v>
      </c>
      <c r="E1291" s="226">
        <v>70</v>
      </c>
      <c r="F1291" s="249" t="s">
        <v>1003</v>
      </c>
      <c r="G1291" s="226">
        <v>1953</v>
      </c>
      <c r="H1291" s="16" t="s">
        <v>37</v>
      </c>
      <c r="I1291" s="226" t="s">
        <v>574</v>
      </c>
      <c r="J1291" s="226">
        <v>2</v>
      </c>
      <c r="K1291" s="228">
        <f>L1291*1.8</f>
        <v>907.29000000000008</v>
      </c>
      <c r="L1291" s="228">
        <v>504.05</v>
      </c>
      <c r="M1291" s="249" t="s">
        <v>46</v>
      </c>
      <c r="N1291" s="335">
        <f>K1291*Q1291</f>
        <v>155146.59000000003</v>
      </c>
      <c r="O1291" s="229">
        <f>K1291*R1291</f>
        <v>14344.254900000002</v>
      </c>
      <c r="P1291" s="229">
        <f t="shared" si="119"/>
        <v>169490.84490000003</v>
      </c>
      <c r="Q1291" s="229">
        <v>171</v>
      </c>
      <c r="R1291" s="229">
        <v>15.81</v>
      </c>
      <c r="S1291" s="196"/>
      <c r="T1291" s="230"/>
      <c r="U1291" s="196" t="s">
        <v>270</v>
      </c>
      <c r="V1291" s="196" t="s">
        <v>691</v>
      </c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</row>
    <row r="1292" spans="1:84" s="232" customFormat="1" ht="32.25" customHeight="1">
      <c r="A1292" s="231" t="s">
        <v>484</v>
      </c>
      <c r="D1292" s="190"/>
      <c r="E1292" s="191">
        <v>71</v>
      </c>
      <c r="F1292" s="195" t="s">
        <v>1004</v>
      </c>
      <c r="G1292" s="191">
        <v>1987</v>
      </c>
      <c r="H1292" s="16" t="s">
        <v>37</v>
      </c>
      <c r="I1292" s="191" t="s">
        <v>38</v>
      </c>
      <c r="J1292" s="191">
        <v>5</v>
      </c>
      <c r="K1292" s="194">
        <v>5765.4</v>
      </c>
      <c r="L1292" s="194">
        <v>2584.5</v>
      </c>
      <c r="M1292" s="192" t="s">
        <v>234</v>
      </c>
      <c r="N1292" s="336">
        <f t="shared" ref="N1292:N1299" si="121">Q1292*K1292</f>
        <v>6239315.8799999999</v>
      </c>
      <c r="O1292" s="194">
        <f>R1292*K1292</f>
        <v>133526.66399999999</v>
      </c>
      <c r="P1292" s="194">
        <f t="shared" si="119"/>
        <v>6372842.5439999998</v>
      </c>
      <c r="Q1292" s="194">
        <v>1082.2</v>
      </c>
      <c r="R1292" s="194">
        <v>23.16</v>
      </c>
      <c r="S1292" s="152" t="s">
        <v>470</v>
      </c>
      <c r="T1292" s="152" t="s">
        <v>471</v>
      </c>
      <c r="U1292" s="196" t="s">
        <v>270</v>
      </c>
      <c r="V1292" s="196" t="s">
        <v>691</v>
      </c>
    </row>
    <row r="1293" spans="1:84" ht="37.5">
      <c r="C1293" s="20" t="s">
        <v>306</v>
      </c>
      <c r="D1293" s="200">
        <v>86</v>
      </c>
      <c r="E1293" s="201">
        <v>72</v>
      </c>
      <c r="F1293" s="328" t="s">
        <v>1005</v>
      </c>
      <c r="G1293" s="201">
        <v>1981</v>
      </c>
      <c r="H1293" s="16" t="s">
        <v>37</v>
      </c>
      <c r="I1293" s="201" t="s">
        <v>87</v>
      </c>
      <c r="J1293" s="201">
        <v>5</v>
      </c>
      <c r="K1293" s="202">
        <f>L1293*1.8</f>
        <v>5229.3599999999997</v>
      </c>
      <c r="L1293" s="202">
        <v>2905.2</v>
      </c>
      <c r="M1293" s="329" t="s">
        <v>46</v>
      </c>
      <c r="N1293" s="204">
        <f t="shared" si="121"/>
        <v>803857.21919999993</v>
      </c>
      <c r="O1293" s="204">
        <f t="shared" ref="O1293:O1299" si="122">K1293*R1293</f>
        <v>81107.373599999992</v>
      </c>
      <c r="P1293" s="204">
        <f t="shared" si="119"/>
        <v>884964.59279999998</v>
      </c>
      <c r="Q1293" s="204">
        <v>153.72</v>
      </c>
      <c r="R1293" s="204">
        <v>15.51</v>
      </c>
      <c r="S1293" s="20"/>
      <c r="T1293" s="337"/>
      <c r="U1293" s="20" t="s">
        <v>270</v>
      </c>
      <c r="V1293" s="20" t="s">
        <v>691</v>
      </c>
      <c r="W1293" s="222"/>
    </row>
    <row r="1294" spans="1:84" ht="37.5">
      <c r="C1294" s="14" t="s">
        <v>306</v>
      </c>
      <c r="D1294" s="15">
        <v>87</v>
      </c>
      <c r="E1294" s="16">
        <v>73</v>
      </c>
      <c r="F1294" s="68" t="s">
        <v>1006</v>
      </c>
      <c r="G1294" s="16">
        <v>1981</v>
      </c>
      <c r="H1294" s="16" t="s">
        <v>37</v>
      </c>
      <c r="I1294" s="16" t="s">
        <v>87</v>
      </c>
      <c r="J1294" s="16">
        <v>5</v>
      </c>
      <c r="K1294" s="21">
        <f>L1294*1.8</f>
        <v>5138.6400000000003</v>
      </c>
      <c r="L1294" s="21">
        <v>2854.8</v>
      </c>
      <c r="M1294" s="22" t="s">
        <v>46</v>
      </c>
      <c r="N1294" s="32">
        <f t="shared" si="121"/>
        <v>759542.37840000005</v>
      </c>
      <c r="O1294" s="32">
        <f t="shared" si="122"/>
        <v>76617.122400000007</v>
      </c>
      <c r="P1294" s="32">
        <f t="shared" si="119"/>
        <v>836159.50080000004</v>
      </c>
      <c r="Q1294" s="32">
        <v>147.81</v>
      </c>
      <c r="R1294" s="32">
        <v>14.91</v>
      </c>
      <c r="S1294" s="14"/>
      <c r="T1294" s="109"/>
      <c r="U1294" s="14" t="s">
        <v>270</v>
      </c>
      <c r="V1294" s="14" t="s">
        <v>691</v>
      </c>
      <c r="W1294" s="222"/>
    </row>
    <row r="1295" spans="1:84" ht="37.5">
      <c r="B1295" s="71" t="s">
        <v>1007</v>
      </c>
      <c r="C1295" s="14" t="s">
        <v>323</v>
      </c>
      <c r="D1295" s="15">
        <v>88</v>
      </c>
      <c r="E1295" s="16">
        <v>74</v>
      </c>
      <c r="F1295" s="68" t="s">
        <v>1008</v>
      </c>
      <c r="G1295" s="16">
        <v>1961</v>
      </c>
      <c r="H1295" s="16" t="s">
        <v>37</v>
      </c>
      <c r="I1295" s="16" t="s">
        <v>67</v>
      </c>
      <c r="J1295" s="16">
        <v>2</v>
      </c>
      <c r="K1295" s="21">
        <f>L1295*1.8</f>
        <v>547.20000000000005</v>
      </c>
      <c r="L1295" s="21">
        <v>304</v>
      </c>
      <c r="M1295" s="22" t="s">
        <v>46</v>
      </c>
      <c r="N1295" s="32">
        <f t="shared" si="121"/>
        <v>71136</v>
      </c>
      <c r="O1295" s="32">
        <f t="shared" si="122"/>
        <v>8678.5920000000006</v>
      </c>
      <c r="P1295" s="32">
        <f t="shared" si="119"/>
        <v>79814.592000000004</v>
      </c>
      <c r="Q1295" s="32">
        <v>130</v>
      </c>
      <c r="R1295" s="32">
        <v>15.86</v>
      </c>
      <c r="S1295" s="14"/>
      <c r="T1295" s="109"/>
      <c r="U1295" s="14" t="s">
        <v>270</v>
      </c>
      <c r="V1295" s="14" t="s">
        <v>691</v>
      </c>
      <c r="W1295" s="222"/>
    </row>
    <row r="1296" spans="1:84" ht="37.5">
      <c r="B1296" s="71" t="s">
        <v>1007</v>
      </c>
      <c r="C1296" s="14" t="s">
        <v>323</v>
      </c>
      <c r="D1296" s="15">
        <v>89</v>
      </c>
      <c r="E1296" s="16">
        <v>75</v>
      </c>
      <c r="F1296" s="68" t="s">
        <v>1009</v>
      </c>
      <c r="G1296" s="16">
        <v>1961</v>
      </c>
      <c r="H1296" s="16" t="s">
        <v>37</v>
      </c>
      <c r="I1296" s="16" t="s">
        <v>67</v>
      </c>
      <c r="J1296" s="16">
        <v>2</v>
      </c>
      <c r="K1296" s="21">
        <f>L1296*1.8</f>
        <v>549</v>
      </c>
      <c r="L1296" s="21">
        <v>305</v>
      </c>
      <c r="M1296" s="22" t="s">
        <v>46</v>
      </c>
      <c r="N1296" s="32">
        <f t="shared" si="121"/>
        <v>71370</v>
      </c>
      <c r="O1296" s="32">
        <f t="shared" si="122"/>
        <v>8707.14</v>
      </c>
      <c r="P1296" s="32">
        <f t="shared" si="119"/>
        <v>80077.14</v>
      </c>
      <c r="Q1296" s="32">
        <v>130</v>
      </c>
      <c r="R1296" s="32">
        <v>15.86</v>
      </c>
      <c r="S1296" s="14"/>
      <c r="T1296" s="109"/>
      <c r="U1296" s="14" t="s">
        <v>270</v>
      </c>
      <c r="V1296" s="14" t="s">
        <v>691</v>
      </c>
      <c r="W1296" s="222"/>
    </row>
    <row r="1297" spans="1:44" ht="34.5" customHeight="1">
      <c r="B1297" s="14" t="s">
        <v>611</v>
      </c>
      <c r="C1297" s="2" t="s">
        <v>289</v>
      </c>
      <c r="D1297" s="15">
        <v>90</v>
      </c>
      <c r="E1297" s="16">
        <v>76</v>
      </c>
      <c r="F1297" s="68" t="s">
        <v>1010</v>
      </c>
      <c r="G1297" s="16" t="s">
        <v>37</v>
      </c>
      <c r="H1297" s="16" t="s">
        <v>37</v>
      </c>
      <c r="I1297" s="16" t="s">
        <v>67</v>
      </c>
      <c r="J1297" s="16">
        <v>2</v>
      </c>
      <c r="K1297" s="21">
        <f>L1297*1.8</f>
        <v>435.6</v>
      </c>
      <c r="L1297" s="21">
        <v>242</v>
      </c>
      <c r="M1297" s="22" t="s">
        <v>234</v>
      </c>
      <c r="N1297" s="32">
        <f t="shared" si="121"/>
        <v>653400</v>
      </c>
      <c r="O1297" s="32">
        <f t="shared" si="122"/>
        <v>17519.832000000002</v>
      </c>
      <c r="P1297" s="32">
        <f t="shared" si="119"/>
        <v>670919.83200000005</v>
      </c>
      <c r="Q1297" s="32">
        <v>1500</v>
      </c>
      <c r="R1297" s="32">
        <v>40.22</v>
      </c>
      <c r="S1297" s="14"/>
      <c r="T1297" s="109"/>
      <c r="U1297" s="14" t="s">
        <v>270</v>
      </c>
      <c r="V1297" s="14" t="s">
        <v>691</v>
      </c>
      <c r="W1297" s="222"/>
    </row>
    <row r="1298" spans="1:44" s="78" customFormat="1" ht="34.5" customHeight="1">
      <c r="A1298" s="231" t="s">
        <v>484</v>
      </c>
      <c r="B1298" s="338"/>
      <c r="C1298" s="338" t="s">
        <v>423</v>
      </c>
      <c r="D1298" s="108"/>
      <c r="E1298" s="80">
        <v>77</v>
      </c>
      <c r="F1298" s="81" t="s">
        <v>1011</v>
      </c>
      <c r="G1298" s="80">
        <v>1962</v>
      </c>
      <c r="H1298" s="80" t="s">
        <v>37</v>
      </c>
      <c r="I1298" s="80" t="s">
        <v>38</v>
      </c>
      <c r="J1298" s="80">
        <v>5</v>
      </c>
      <c r="K1298" s="82">
        <v>3760.6</v>
      </c>
      <c r="L1298" s="82">
        <v>2587.8000000000002</v>
      </c>
      <c r="M1298" s="133" t="s">
        <v>108</v>
      </c>
      <c r="N1298" s="84">
        <f t="shared" si="121"/>
        <v>2467141.63</v>
      </c>
      <c r="O1298" s="84">
        <f t="shared" si="122"/>
        <v>52798.823999999993</v>
      </c>
      <c r="P1298" s="84">
        <f t="shared" si="119"/>
        <v>2519940.4539999999</v>
      </c>
      <c r="Q1298" s="84">
        <v>656.05</v>
      </c>
      <c r="R1298" s="84">
        <v>14.04</v>
      </c>
      <c r="S1298" s="79"/>
      <c r="T1298" s="310"/>
      <c r="U1298" s="79" t="s">
        <v>270</v>
      </c>
      <c r="V1298" s="79" t="s">
        <v>691</v>
      </c>
      <c r="W1298" s="326"/>
    </row>
    <row r="1299" spans="1:44" ht="37.5">
      <c r="C1299" s="14" t="s">
        <v>306</v>
      </c>
      <c r="D1299" s="15">
        <v>92</v>
      </c>
      <c r="E1299" s="16">
        <v>78</v>
      </c>
      <c r="F1299" s="68" t="s">
        <v>1012</v>
      </c>
      <c r="G1299" s="16">
        <v>1976</v>
      </c>
      <c r="H1299" s="16" t="s">
        <v>37</v>
      </c>
      <c r="I1299" s="16" t="s">
        <v>38</v>
      </c>
      <c r="J1299" s="16">
        <v>5</v>
      </c>
      <c r="K1299" s="21">
        <f>L1299*1.8</f>
        <v>7079.76</v>
      </c>
      <c r="L1299" s="21">
        <v>3933.2</v>
      </c>
      <c r="M1299" s="22" t="s">
        <v>46</v>
      </c>
      <c r="N1299" s="32">
        <f t="shared" si="121"/>
        <v>1132761.6000000001</v>
      </c>
      <c r="O1299" s="32">
        <f t="shared" si="122"/>
        <v>110161.0656</v>
      </c>
      <c r="P1299" s="32">
        <f t="shared" si="119"/>
        <v>1242922.6656000002</v>
      </c>
      <c r="Q1299" s="32">
        <v>160</v>
      </c>
      <c r="R1299" s="32">
        <v>15.56</v>
      </c>
      <c r="S1299" s="14"/>
      <c r="T1299" s="109"/>
      <c r="U1299" s="14" t="s">
        <v>270</v>
      </c>
      <c r="V1299" s="14" t="s">
        <v>691</v>
      </c>
      <c r="W1299" s="222"/>
    </row>
    <row r="1300" spans="1:44">
      <c r="C1300" s="14"/>
      <c r="D1300" s="15">
        <v>93</v>
      </c>
      <c r="E1300" s="16"/>
      <c r="F1300" s="68"/>
      <c r="G1300" s="16"/>
      <c r="H1300" s="16"/>
      <c r="I1300" s="16"/>
      <c r="J1300" s="16"/>
      <c r="K1300" s="21"/>
      <c r="L1300" s="21"/>
      <c r="M1300" s="22" t="s">
        <v>234</v>
      </c>
      <c r="N1300" s="32">
        <f>Q1300*K1299</f>
        <v>7467093.6696000006</v>
      </c>
      <c r="O1300" s="32">
        <f>K1299*R1300</f>
        <v>159790.1832</v>
      </c>
      <c r="P1300" s="32">
        <f t="shared" si="119"/>
        <v>7626883.8528000005</v>
      </c>
      <c r="Q1300" s="32">
        <v>1054.71</v>
      </c>
      <c r="R1300" s="32">
        <v>22.57</v>
      </c>
      <c r="S1300" s="14"/>
      <c r="T1300" s="109"/>
      <c r="U1300" s="14" t="s">
        <v>270</v>
      </c>
      <c r="V1300" s="14" t="s">
        <v>691</v>
      </c>
      <c r="W1300" s="222"/>
    </row>
    <row r="1301" spans="1:44" ht="37.5">
      <c r="C1301" s="14" t="s">
        <v>306</v>
      </c>
      <c r="D1301" s="15">
        <v>94</v>
      </c>
      <c r="E1301" s="16">
        <v>79</v>
      </c>
      <c r="F1301" s="68" t="s">
        <v>1013</v>
      </c>
      <c r="G1301" s="16">
        <v>1975</v>
      </c>
      <c r="H1301" s="16" t="s">
        <v>37</v>
      </c>
      <c r="I1301" s="16" t="s">
        <v>38</v>
      </c>
      <c r="J1301" s="16">
        <v>5</v>
      </c>
      <c r="K1301" s="21">
        <f>L1301*1.8</f>
        <v>7066.08</v>
      </c>
      <c r="L1301" s="21">
        <v>3925.6</v>
      </c>
      <c r="M1301" s="22" t="s">
        <v>46</v>
      </c>
      <c r="N1301" s="32">
        <f>Q1301*K1301</f>
        <v>1130572.8</v>
      </c>
      <c r="O1301" s="32">
        <f>K1301*R1301</f>
        <v>109948.20480000001</v>
      </c>
      <c r="P1301" s="32">
        <f t="shared" si="119"/>
        <v>1240521.0048</v>
      </c>
      <c r="Q1301" s="32">
        <v>160</v>
      </c>
      <c r="R1301" s="32">
        <v>15.56</v>
      </c>
      <c r="S1301" s="14"/>
      <c r="T1301" s="109"/>
      <c r="U1301" s="14" t="s">
        <v>270</v>
      </c>
      <c r="V1301" s="14" t="s">
        <v>691</v>
      </c>
      <c r="W1301" s="222"/>
    </row>
    <row r="1302" spans="1:44">
      <c r="C1302" s="14"/>
      <c r="D1302" s="15">
        <v>95</v>
      </c>
      <c r="E1302" s="16"/>
      <c r="F1302" s="68"/>
      <c r="G1302" s="16"/>
      <c r="H1302" s="16"/>
      <c r="I1302" s="16"/>
      <c r="J1302" s="16"/>
      <c r="K1302" s="21"/>
      <c r="L1302" s="21"/>
      <c r="M1302" s="22" t="s">
        <v>234</v>
      </c>
      <c r="N1302" s="32">
        <f>Q1302*K1301</f>
        <v>7646911.7760000005</v>
      </c>
      <c r="O1302" s="32">
        <f>K1301*R1302</f>
        <v>163650.41279999999</v>
      </c>
      <c r="P1302" s="32">
        <f t="shared" si="119"/>
        <v>7810562.1888000006</v>
      </c>
      <c r="Q1302" s="32">
        <v>1082.2</v>
      </c>
      <c r="R1302" s="32">
        <v>23.16</v>
      </c>
      <c r="S1302" s="14"/>
      <c r="T1302" s="109"/>
      <c r="U1302" s="14" t="s">
        <v>270</v>
      </c>
      <c r="V1302" s="14" t="s">
        <v>691</v>
      </c>
      <c r="W1302" s="222"/>
    </row>
    <row r="1303" spans="1:44" ht="37.5">
      <c r="B1303" s="1" t="s">
        <v>611</v>
      </c>
      <c r="C1303" s="14" t="s">
        <v>1014</v>
      </c>
      <c r="D1303" s="15">
        <v>96</v>
      </c>
      <c r="E1303" s="16">
        <v>80</v>
      </c>
      <c r="F1303" s="68" t="s">
        <v>1015</v>
      </c>
      <c r="G1303" s="16">
        <v>1956</v>
      </c>
      <c r="H1303" s="16" t="s">
        <v>37</v>
      </c>
      <c r="I1303" s="16" t="s">
        <v>67</v>
      </c>
      <c r="J1303" s="16">
        <v>2</v>
      </c>
      <c r="K1303" s="21">
        <v>667.25</v>
      </c>
      <c r="L1303" s="21">
        <v>325</v>
      </c>
      <c r="M1303" s="22" t="s">
        <v>46</v>
      </c>
      <c r="N1303" s="32">
        <f t="shared" ref="N1303:N1311" si="123">Q1303*K1303</f>
        <v>116768.75</v>
      </c>
      <c r="O1303" s="32">
        <f t="shared" ref="O1303:O1315" si="124">K1303*R1303</f>
        <v>10589.2575</v>
      </c>
      <c r="P1303" s="32">
        <f t="shared" si="119"/>
        <v>127358.00750000001</v>
      </c>
      <c r="Q1303" s="32">
        <v>175</v>
      </c>
      <c r="R1303" s="32">
        <v>15.87</v>
      </c>
      <c r="S1303" s="14"/>
      <c r="T1303" s="109"/>
      <c r="U1303" s="14" t="s">
        <v>270</v>
      </c>
      <c r="V1303" s="14" t="s">
        <v>691</v>
      </c>
      <c r="W1303" s="222"/>
    </row>
    <row r="1304" spans="1:44" ht="37.5">
      <c r="B1304" s="1" t="s">
        <v>611</v>
      </c>
      <c r="C1304" s="14" t="s">
        <v>1014</v>
      </c>
      <c r="D1304" s="15">
        <v>97</v>
      </c>
      <c r="E1304" s="16">
        <v>81</v>
      </c>
      <c r="F1304" s="68" t="s">
        <v>1016</v>
      </c>
      <c r="G1304" s="16">
        <v>1954</v>
      </c>
      <c r="H1304" s="16" t="s">
        <v>37</v>
      </c>
      <c r="I1304" s="16" t="s">
        <v>67</v>
      </c>
      <c r="J1304" s="16">
        <v>2</v>
      </c>
      <c r="K1304" s="21">
        <f>L1304*1.8</f>
        <v>273.24</v>
      </c>
      <c r="L1304" s="21">
        <v>151.80000000000001</v>
      </c>
      <c r="M1304" s="22" t="s">
        <v>46</v>
      </c>
      <c r="N1304" s="32">
        <f t="shared" si="123"/>
        <v>47817</v>
      </c>
      <c r="O1304" s="32">
        <f t="shared" si="124"/>
        <v>4336.3188</v>
      </c>
      <c r="P1304" s="32">
        <f t="shared" si="119"/>
        <v>52153.318800000001</v>
      </c>
      <c r="Q1304" s="32">
        <v>175</v>
      </c>
      <c r="R1304" s="32">
        <v>15.87</v>
      </c>
      <c r="S1304" s="14"/>
      <c r="T1304" s="109"/>
      <c r="U1304" s="14" t="s">
        <v>270</v>
      </c>
      <c r="V1304" s="14" t="s">
        <v>691</v>
      </c>
      <c r="W1304" s="222"/>
    </row>
    <row r="1305" spans="1:44" ht="37.5">
      <c r="C1305" s="14" t="s">
        <v>306</v>
      </c>
      <c r="D1305" s="15">
        <v>98</v>
      </c>
      <c r="E1305" s="16">
        <v>82</v>
      </c>
      <c r="F1305" s="68" t="s">
        <v>1017</v>
      </c>
      <c r="G1305" s="16">
        <v>1970</v>
      </c>
      <c r="H1305" s="16" t="s">
        <v>37</v>
      </c>
      <c r="I1305" s="16" t="s">
        <v>38</v>
      </c>
      <c r="J1305" s="16">
        <v>5</v>
      </c>
      <c r="K1305" s="21">
        <f>L1305*1.8</f>
        <v>7301.52</v>
      </c>
      <c r="L1305" s="21">
        <v>4056.4</v>
      </c>
      <c r="M1305" s="22" t="s">
        <v>46</v>
      </c>
      <c r="N1305" s="32">
        <f t="shared" si="123"/>
        <v>1168243.2000000002</v>
      </c>
      <c r="O1305" s="32">
        <f t="shared" si="124"/>
        <v>113611.65120000001</v>
      </c>
      <c r="P1305" s="32">
        <f t="shared" si="119"/>
        <v>1281854.8512000002</v>
      </c>
      <c r="Q1305" s="32">
        <v>160</v>
      </c>
      <c r="R1305" s="32">
        <v>15.56</v>
      </c>
      <c r="S1305" s="14"/>
      <c r="T1305" s="109"/>
      <c r="U1305" s="14" t="s">
        <v>270</v>
      </c>
      <c r="V1305" s="14" t="s">
        <v>691</v>
      </c>
      <c r="W1305" s="222"/>
    </row>
    <row r="1306" spans="1:44" ht="37.5">
      <c r="C1306" s="14" t="s">
        <v>329</v>
      </c>
      <c r="D1306" s="15">
        <v>99</v>
      </c>
      <c r="E1306" s="16">
        <v>83</v>
      </c>
      <c r="F1306" s="68" t="s">
        <v>1018</v>
      </c>
      <c r="G1306" s="16">
        <v>1958</v>
      </c>
      <c r="H1306" s="16" t="s">
        <v>37</v>
      </c>
      <c r="I1306" s="16" t="s">
        <v>67</v>
      </c>
      <c r="J1306" s="16">
        <v>2</v>
      </c>
      <c r="K1306" s="21">
        <v>1500.6</v>
      </c>
      <c r="L1306" s="21">
        <v>781</v>
      </c>
      <c r="M1306" s="22" t="s">
        <v>46</v>
      </c>
      <c r="N1306" s="32">
        <f t="shared" si="123"/>
        <v>262605</v>
      </c>
      <c r="O1306" s="32">
        <f t="shared" si="124"/>
        <v>23814.521999999997</v>
      </c>
      <c r="P1306" s="32">
        <f t="shared" si="119"/>
        <v>286419.522</v>
      </c>
      <c r="Q1306" s="32">
        <v>175</v>
      </c>
      <c r="R1306" s="32">
        <v>15.87</v>
      </c>
      <c r="S1306" s="14"/>
      <c r="T1306" s="109"/>
      <c r="U1306" s="14" t="s">
        <v>270</v>
      </c>
      <c r="V1306" s="14" t="s">
        <v>691</v>
      </c>
      <c r="W1306" s="222"/>
    </row>
    <row r="1307" spans="1:44" ht="37.5">
      <c r="C1307" s="14" t="s">
        <v>306</v>
      </c>
      <c r="D1307" s="15">
        <v>100</v>
      </c>
      <c r="E1307" s="16">
        <v>84</v>
      </c>
      <c r="F1307" s="68" t="s">
        <v>1019</v>
      </c>
      <c r="G1307" s="16">
        <v>1966</v>
      </c>
      <c r="H1307" s="16" t="s">
        <v>37</v>
      </c>
      <c r="I1307" s="16" t="s">
        <v>38</v>
      </c>
      <c r="J1307" s="16">
        <v>5</v>
      </c>
      <c r="K1307" s="21">
        <v>5643.5</v>
      </c>
      <c r="L1307" s="21">
        <v>3516.1</v>
      </c>
      <c r="M1307" s="22" t="s">
        <v>46</v>
      </c>
      <c r="N1307" s="32">
        <f t="shared" si="123"/>
        <v>902960</v>
      </c>
      <c r="O1307" s="32">
        <f t="shared" si="124"/>
        <v>87812.86</v>
      </c>
      <c r="P1307" s="32">
        <f t="shared" si="119"/>
        <v>990772.86</v>
      </c>
      <c r="Q1307" s="32">
        <v>160</v>
      </c>
      <c r="R1307" s="32">
        <v>15.56</v>
      </c>
      <c r="S1307" s="14"/>
      <c r="T1307" s="109"/>
      <c r="U1307" s="14" t="s">
        <v>270</v>
      </c>
      <c r="V1307" s="14" t="s">
        <v>691</v>
      </c>
      <c r="W1307" s="222"/>
    </row>
    <row r="1308" spans="1:44" ht="57" customHeight="1">
      <c r="C1308" s="14" t="s">
        <v>306</v>
      </c>
      <c r="D1308" s="15">
        <v>101</v>
      </c>
      <c r="E1308" s="16">
        <v>85</v>
      </c>
      <c r="F1308" s="68" t="s">
        <v>1020</v>
      </c>
      <c r="G1308" s="16">
        <v>1974</v>
      </c>
      <c r="H1308" s="16" t="s">
        <v>37</v>
      </c>
      <c r="I1308" s="16" t="s">
        <v>87</v>
      </c>
      <c r="J1308" s="16">
        <v>5</v>
      </c>
      <c r="K1308" s="21">
        <f>L1308*1.8</f>
        <v>6301.62</v>
      </c>
      <c r="L1308" s="21">
        <v>3500.9</v>
      </c>
      <c r="M1308" s="22" t="s">
        <v>46</v>
      </c>
      <c r="N1308" s="32">
        <f t="shared" si="123"/>
        <v>968685.02639999997</v>
      </c>
      <c r="O1308" s="32">
        <f t="shared" si="124"/>
        <v>97738.126199999999</v>
      </c>
      <c r="P1308" s="32">
        <f t="shared" si="119"/>
        <v>1066423.1525999999</v>
      </c>
      <c r="Q1308" s="32">
        <v>153.72</v>
      </c>
      <c r="R1308" s="32">
        <v>15.51</v>
      </c>
      <c r="S1308" s="14"/>
      <c r="T1308" s="109"/>
      <c r="U1308" s="14" t="s">
        <v>270</v>
      </c>
      <c r="V1308" s="14" t="s">
        <v>691</v>
      </c>
      <c r="W1308" s="222"/>
    </row>
    <row r="1309" spans="1:44" ht="42.75" customHeight="1">
      <c r="C1309" s="14" t="s">
        <v>306</v>
      </c>
      <c r="D1309" s="15">
        <v>102</v>
      </c>
      <c r="E1309" s="16">
        <v>86</v>
      </c>
      <c r="F1309" s="68" t="s">
        <v>1021</v>
      </c>
      <c r="G1309" s="16">
        <v>1967</v>
      </c>
      <c r="H1309" s="16" t="s">
        <v>37</v>
      </c>
      <c r="I1309" s="16" t="s">
        <v>38</v>
      </c>
      <c r="J1309" s="16">
        <v>4</v>
      </c>
      <c r="K1309" s="21">
        <f>L1309*1.8</f>
        <v>2259.54</v>
      </c>
      <c r="L1309" s="21">
        <v>1255.3</v>
      </c>
      <c r="M1309" s="22" t="s">
        <v>46</v>
      </c>
      <c r="N1309" s="32">
        <f t="shared" si="123"/>
        <v>361526.4</v>
      </c>
      <c r="O1309" s="32">
        <f t="shared" si="124"/>
        <v>35158.4424</v>
      </c>
      <c r="P1309" s="32">
        <f t="shared" si="119"/>
        <v>396684.84240000002</v>
      </c>
      <c r="Q1309" s="32">
        <v>160</v>
      </c>
      <c r="R1309" s="32">
        <v>15.56</v>
      </c>
      <c r="S1309" s="14"/>
      <c r="T1309" s="109"/>
      <c r="U1309" s="14" t="s">
        <v>270</v>
      </c>
      <c r="V1309" s="14" t="s">
        <v>691</v>
      </c>
      <c r="W1309" s="222"/>
    </row>
    <row r="1310" spans="1:44" ht="50.25" customHeight="1">
      <c r="C1310" s="14" t="s">
        <v>306</v>
      </c>
      <c r="D1310" s="15">
        <v>103</v>
      </c>
      <c r="E1310" s="16">
        <v>87</v>
      </c>
      <c r="F1310" s="68" t="s">
        <v>1022</v>
      </c>
      <c r="G1310" s="16">
        <v>1978</v>
      </c>
      <c r="H1310" s="16" t="s">
        <v>37</v>
      </c>
      <c r="I1310" s="16" t="s">
        <v>38</v>
      </c>
      <c r="J1310" s="16">
        <v>5</v>
      </c>
      <c r="K1310" s="21">
        <f>L1310*1.8</f>
        <v>10740.24</v>
      </c>
      <c r="L1310" s="21">
        <v>5966.8</v>
      </c>
      <c r="M1310" s="22" t="s">
        <v>46</v>
      </c>
      <c r="N1310" s="32">
        <f t="shared" si="123"/>
        <v>1718438.4</v>
      </c>
      <c r="O1310" s="32">
        <f t="shared" si="124"/>
        <v>167118.13440000001</v>
      </c>
      <c r="P1310" s="32">
        <f t="shared" si="119"/>
        <v>1885556.5344</v>
      </c>
      <c r="Q1310" s="32">
        <v>160</v>
      </c>
      <c r="R1310" s="32">
        <v>15.56</v>
      </c>
      <c r="S1310" s="14"/>
      <c r="T1310" s="109"/>
      <c r="U1310" s="14" t="s">
        <v>270</v>
      </c>
      <c r="V1310" s="14" t="s">
        <v>691</v>
      </c>
      <c r="W1310" s="222"/>
    </row>
    <row r="1311" spans="1:44" ht="48.75" customHeight="1">
      <c r="C1311" s="14" t="s">
        <v>306</v>
      </c>
      <c r="D1311" s="15">
        <v>104</v>
      </c>
      <c r="E1311" s="16">
        <v>88</v>
      </c>
      <c r="F1311" s="68" t="s">
        <v>1023</v>
      </c>
      <c r="G1311" s="16">
        <v>1969</v>
      </c>
      <c r="H1311" s="16" t="s">
        <v>37</v>
      </c>
      <c r="I1311" s="16" t="s">
        <v>38</v>
      </c>
      <c r="J1311" s="16">
        <v>5</v>
      </c>
      <c r="K1311" s="21">
        <v>9651.5</v>
      </c>
      <c r="L1311" s="21">
        <v>5647.9</v>
      </c>
      <c r="M1311" s="22" t="s">
        <v>46</v>
      </c>
      <c r="N1311" s="32">
        <f t="shared" si="123"/>
        <v>1544240</v>
      </c>
      <c r="O1311" s="32">
        <f t="shared" si="124"/>
        <v>150177.34</v>
      </c>
      <c r="P1311" s="32">
        <f t="shared" si="119"/>
        <v>1694417.34</v>
      </c>
      <c r="Q1311" s="32">
        <v>160</v>
      </c>
      <c r="R1311" s="32">
        <v>15.56</v>
      </c>
      <c r="S1311" s="14"/>
      <c r="T1311" s="109"/>
      <c r="U1311" s="14" t="s">
        <v>270</v>
      </c>
      <c r="V1311" s="14" t="s">
        <v>691</v>
      </c>
      <c r="W1311" s="222"/>
    </row>
    <row r="1312" spans="1:44" s="7" customFormat="1" ht="56.25">
      <c r="C1312" s="21" t="s">
        <v>291</v>
      </c>
      <c r="D1312" s="15">
        <v>105</v>
      </c>
      <c r="E1312" s="16">
        <v>89</v>
      </c>
      <c r="F1312" s="130" t="s">
        <v>1024</v>
      </c>
      <c r="G1312" s="129">
        <v>1947</v>
      </c>
      <c r="H1312" s="16" t="s">
        <v>37</v>
      </c>
      <c r="I1312" s="129" t="s">
        <v>60</v>
      </c>
      <c r="J1312" s="129">
        <v>2</v>
      </c>
      <c r="K1312" s="131">
        <v>2779</v>
      </c>
      <c r="L1312" s="131">
        <v>1369.3</v>
      </c>
      <c r="M1312" s="130" t="s">
        <v>46</v>
      </c>
      <c r="N1312" s="21">
        <f>K1312*Q1312</f>
        <v>444640</v>
      </c>
      <c r="O1312" s="21">
        <f t="shared" si="124"/>
        <v>43963.78</v>
      </c>
      <c r="P1312" s="32">
        <f t="shared" si="119"/>
        <v>488603.78</v>
      </c>
      <c r="Q1312" s="131">
        <v>160</v>
      </c>
      <c r="R1312" s="131">
        <v>15.82</v>
      </c>
      <c r="S1312" s="129"/>
      <c r="T1312" s="151"/>
      <c r="U1312" s="14" t="s">
        <v>270</v>
      </c>
      <c r="V1312" s="14" t="s">
        <v>691</v>
      </c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</row>
    <row r="1313" spans="1:44" s="7" customFormat="1" ht="37.5">
      <c r="C1313" s="21" t="s">
        <v>289</v>
      </c>
      <c r="D1313" s="15">
        <v>106</v>
      </c>
      <c r="E1313" s="16">
        <v>90</v>
      </c>
      <c r="F1313" s="130" t="s">
        <v>1025</v>
      </c>
      <c r="G1313" s="129">
        <v>1952</v>
      </c>
      <c r="H1313" s="16" t="s">
        <v>37</v>
      </c>
      <c r="I1313" s="129" t="s">
        <v>67</v>
      </c>
      <c r="J1313" s="129">
        <v>2</v>
      </c>
      <c r="K1313" s="131">
        <v>1015.8</v>
      </c>
      <c r="L1313" s="131">
        <v>576.79999999999995</v>
      </c>
      <c r="M1313" s="130" t="s">
        <v>46</v>
      </c>
      <c r="N1313" s="21">
        <f>K1313*Q1313</f>
        <v>193002</v>
      </c>
      <c r="O1313" s="21">
        <f t="shared" si="124"/>
        <v>16283.274000000001</v>
      </c>
      <c r="P1313" s="32">
        <f t="shared" si="119"/>
        <v>209285.274</v>
      </c>
      <c r="Q1313" s="131">
        <v>190</v>
      </c>
      <c r="R1313" s="131">
        <v>16.03</v>
      </c>
      <c r="S1313" s="129"/>
      <c r="T1313" s="151"/>
      <c r="U1313" s="14" t="s">
        <v>270</v>
      </c>
      <c r="V1313" s="14" t="s">
        <v>691</v>
      </c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</row>
    <row r="1314" spans="1:44" s="7" customFormat="1" ht="37.5">
      <c r="C1314" s="21" t="s">
        <v>323</v>
      </c>
      <c r="D1314" s="15">
        <v>107</v>
      </c>
      <c r="E1314" s="16">
        <v>91</v>
      </c>
      <c r="F1314" s="130" t="s">
        <v>1026</v>
      </c>
      <c r="G1314" s="129">
        <v>1958</v>
      </c>
      <c r="H1314" s="16" t="s">
        <v>37</v>
      </c>
      <c r="I1314" s="129" t="s">
        <v>67</v>
      </c>
      <c r="J1314" s="129">
        <v>2</v>
      </c>
      <c r="K1314" s="131">
        <v>362.9</v>
      </c>
      <c r="L1314" s="131">
        <v>213.4</v>
      </c>
      <c r="M1314" s="130" t="s">
        <v>46</v>
      </c>
      <c r="N1314" s="21">
        <f>K1314*Q1314</f>
        <v>47177</v>
      </c>
      <c r="O1314" s="21">
        <f t="shared" si="124"/>
        <v>5755.5939999999991</v>
      </c>
      <c r="P1314" s="32">
        <f t="shared" si="119"/>
        <v>52932.593999999997</v>
      </c>
      <c r="Q1314" s="131">
        <v>130</v>
      </c>
      <c r="R1314" s="131">
        <v>15.86</v>
      </c>
      <c r="S1314" s="129"/>
      <c r="T1314" s="151"/>
      <c r="U1314" s="14" t="s">
        <v>270</v>
      </c>
      <c r="V1314" s="14" t="s">
        <v>691</v>
      </c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</row>
    <row r="1315" spans="1:44" s="7" customFormat="1" ht="37.5">
      <c r="C1315" s="21" t="s">
        <v>323</v>
      </c>
      <c r="D1315" s="15">
        <v>108</v>
      </c>
      <c r="E1315" s="16">
        <v>92</v>
      </c>
      <c r="F1315" s="130" t="s">
        <v>1027</v>
      </c>
      <c r="G1315" s="129">
        <v>1952</v>
      </c>
      <c r="H1315" s="16" t="s">
        <v>37</v>
      </c>
      <c r="I1315" s="129" t="s">
        <v>67</v>
      </c>
      <c r="J1315" s="129">
        <v>2</v>
      </c>
      <c r="K1315" s="131">
        <v>421.5</v>
      </c>
      <c r="L1315" s="131">
        <v>177.5</v>
      </c>
      <c r="M1315" s="130" t="s">
        <v>46</v>
      </c>
      <c r="N1315" s="21">
        <f>K1315*Q1315</f>
        <v>54795</v>
      </c>
      <c r="O1315" s="21">
        <f t="shared" si="124"/>
        <v>6684.99</v>
      </c>
      <c r="P1315" s="32">
        <f t="shared" si="119"/>
        <v>61479.99</v>
      </c>
      <c r="Q1315" s="131">
        <v>130</v>
      </c>
      <c r="R1315" s="131">
        <v>15.86</v>
      </c>
      <c r="S1315" s="129"/>
      <c r="T1315" s="151"/>
      <c r="U1315" s="14" t="s">
        <v>270</v>
      </c>
      <c r="V1315" s="14" t="s">
        <v>691</v>
      </c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</row>
    <row r="1316" spans="1:44" s="7" customFormat="1" ht="37.5">
      <c r="C1316" s="21" t="s">
        <v>323</v>
      </c>
      <c r="D1316" s="15">
        <v>109</v>
      </c>
      <c r="E1316" s="16">
        <v>93</v>
      </c>
      <c r="F1316" s="130" t="s">
        <v>239</v>
      </c>
      <c r="G1316" s="129">
        <v>1947</v>
      </c>
      <c r="H1316" s="16" t="s">
        <v>37</v>
      </c>
      <c r="I1316" s="129" t="s">
        <v>67</v>
      </c>
      <c r="J1316" s="129">
        <v>2</v>
      </c>
      <c r="K1316" s="131">
        <v>1105.4000000000001</v>
      </c>
      <c r="L1316" s="131">
        <v>618</v>
      </c>
      <c r="M1316" s="130" t="s">
        <v>46</v>
      </c>
      <c r="N1316" s="21">
        <f>Q1316*K1316</f>
        <v>143702</v>
      </c>
      <c r="O1316" s="21">
        <f>R1316*K1316</f>
        <v>17531.644</v>
      </c>
      <c r="P1316" s="32">
        <f t="shared" si="119"/>
        <v>161233.644</v>
      </c>
      <c r="Q1316" s="131">
        <v>130</v>
      </c>
      <c r="R1316" s="131">
        <v>15.86</v>
      </c>
      <c r="S1316" s="129"/>
      <c r="T1316" s="151"/>
      <c r="U1316" s="14" t="s">
        <v>270</v>
      </c>
      <c r="V1316" s="14" t="s">
        <v>691</v>
      </c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</row>
    <row r="1317" spans="1:44" ht="37.5">
      <c r="C1317" s="21" t="s">
        <v>323</v>
      </c>
      <c r="D1317" s="15">
        <v>111</v>
      </c>
      <c r="E1317" s="16">
        <v>94</v>
      </c>
      <c r="F1317" s="130" t="s">
        <v>1028</v>
      </c>
      <c r="G1317" s="129">
        <v>1917</v>
      </c>
      <c r="H1317" s="16" t="s">
        <v>37</v>
      </c>
      <c r="I1317" s="129" t="s">
        <v>67</v>
      </c>
      <c r="J1317" s="129">
        <v>1</v>
      </c>
      <c r="K1317" s="131">
        <v>563.79999999999995</v>
      </c>
      <c r="L1317" s="131">
        <v>191.8</v>
      </c>
      <c r="M1317" s="130" t="s">
        <v>46</v>
      </c>
      <c r="N1317" s="21">
        <f>K1317*Q1317</f>
        <v>73294</v>
      </c>
      <c r="O1317" s="21">
        <f t="shared" ref="O1317:O1332" si="125">K1317*R1317</f>
        <v>8941.8679999999986</v>
      </c>
      <c r="P1317" s="32">
        <f t="shared" si="119"/>
        <v>82235.868000000002</v>
      </c>
      <c r="Q1317" s="131">
        <v>130</v>
      </c>
      <c r="R1317" s="131">
        <v>15.86</v>
      </c>
      <c r="S1317" s="129"/>
      <c r="T1317" s="151"/>
      <c r="U1317" s="14" t="s">
        <v>270</v>
      </c>
      <c r="V1317" s="14" t="s">
        <v>691</v>
      </c>
    </row>
    <row r="1318" spans="1:44" ht="37.5">
      <c r="C1318" s="21" t="s">
        <v>323</v>
      </c>
      <c r="D1318" s="15">
        <v>112</v>
      </c>
      <c r="E1318" s="16">
        <v>95</v>
      </c>
      <c r="F1318" s="130" t="s">
        <v>1029</v>
      </c>
      <c r="G1318" s="129">
        <v>1917</v>
      </c>
      <c r="H1318" s="16" t="s">
        <v>37</v>
      </c>
      <c r="I1318" s="129" t="s">
        <v>67</v>
      </c>
      <c r="J1318" s="129">
        <v>2</v>
      </c>
      <c r="K1318" s="131">
        <v>497.9</v>
      </c>
      <c r="L1318" s="131">
        <v>294.39999999999998</v>
      </c>
      <c r="M1318" s="130" t="s">
        <v>46</v>
      </c>
      <c r="N1318" s="21">
        <f>K1318*Q1318</f>
        <v>64727</v>
      </c>
      <c r="O1318" s="21">
        <f t="shared" si="125"/>
        <v>7896.6939999999995</v>
      </c>
      <c r="P1318" s="32">
        <f t="shared" si="119"/>
        <v>72623.694000000003</v>
      </c>
      <c r="Q1318" s="131">
        <v>130</v>
      </c>
      <c r="R1318" s="131">
        <v>15.86</v>
      </c>
      <c r="S1318" s="129"/>
      <c r="T1318" s="151"/>
      <c r="U1318" s="14" t="s">
        <v>270</v>
      </c>
      <c r="V1318" s="14" t="s">
        <v>691</v>
      </c>
    </row>
    <row r="1319" spans="1:44" ht="37.5">
      <c r="C1319" s="14" t="s">
        <v>289</v>
      </c>
      <c r="D1319" s="15">
        <v>113</v>
      </c>
      <c r="E1319" s="16">
        <v>96</v>
      </c>
      <c r="F1319" s="22" t="s">
        <v>1030</v>
      </c>
      <c r="G1319" s="16">
        <v>1930</v>
      </c>
      <c r="H1319" s="16" t="s">
        <v>37</v>
      </c>
      <c r="I1319" s="16" t="s">
        <v>67</v>
      </c>
      <c r="J1319" s="16">
        <v>2</v>
      </c>
      <c r="K1319" s="21">
        <v>893.1</v>
      </c>
      <c r="L1319" s="21">
        <v>507.4</v>
      </c>
      <c r="M1319" s="22" t="s">
        <v>1031</v>
      </c>
      <c r="N1319" s="52">
        <f>Q1319*K1319</f>
        <v>169689</v>
      </c>
      <c r="O1319" s="32">
        <f t="shared" si="125"/>
        <v>14316.393000000002</v>
      </c>
      <c r="P1319" s="32">
        <f t="shared" si="119"/>
        <v>184005.39300000001</v>
      </c>
      <c r="Q1319" s="32">
        <v>190</v>
      </c>
      <c r="R1319" s="32">
        <v>16.03</v>
      </c>
      <c r="S1319" s="14"/>
      <c r="T1319" s="151"/>
      <c r="U1319" s="14" t="s">
        <v>270</v>
      </c>
      <c r="V1319" s="14" t="s">
        <v>691</v>
      </c>
    </row>
    <row r="1320" spans="1:44" ht="37.5">
      <c r="B1320" s="14" t="s">
        <v>611</v>
      </c>
      <c r="C1320" s="21" t="s">
        <v>323</v>
      </c>
      <c r="D1320" s="15">
        <v>114</v>
      </c>
      <c r="E1320" s="16">
        <v>97</v>
      </c>
      <c r="F1320" s="22" t="s">
        <v>1032</v>
      </c>
      <c r="G1320" s="16">
        <v>1959</v>
      </c>
      <c r="H1320" s="16" t="s">
        <v>37</v>
      </c>
      <c r="I1320" s="16" t="s">
        <v>67</v>
      </c>
      <c r="J1320" s="16">
        <v>2</v>
      </c>
      <c r="K1320" s="21">
        <f>L1320*1.8</f>
        <v>1048.68</v>
      </c>
      <c r="L1320" s="21">
        <v>582.6</v>
      </c>
      <c r="M1320" s="22" t="s">
        <v>46</v>
      </c>
      <c r="N1320" s="52">
        <f>K1320*Q1320</f>
        <v>136328.4</v>
      </c>
      <c r="O1320" s="32">
        <f t="shared" si="125"/>
        <v>16632.0648</v>
      </c>
      <c r="P1320" s="32">
        <f t="shared" si="119"/>
        <v>152960.46479999999</v>
      </c>
      <c r="Q1320" s="131">
        <v>130</v>
      </c>
      <c r="R1320" s="131">
        <v>15.86</v>
      </c>
      <c r="S1320" s="14"/>
      <c r="T1320" s="151"/>
      <c r="U1320" s="14" t="s">
        <v>270</v>
      </c>
      <c r="V1320" s="14" t="s">
        <v>691</v>
      </c>
    </row>
    <row r="1321" spans="1:44" ht="37.5">
      <c r="C1321" s="228" t="s">
        <v>323</v>
      </c>
      <c r="D1321" s="248">
        <v>115</v>
      </c>
      <c r="E1321" s="16">
        <v>98</v>
      </c>
      <c r="F1321" s="249" t="s">
        <v>1033</v>
      </c>
      <c r="G1321" s="226">
        <v>1958</v>
      </c>
      <c r="H1321" s="16" t="s">
        <v>37</v>
      </c>
      <c r="I1321" s="226" t="s">
        <v>67</v>
      </c>
      <c r="J1321" s="226">
        <v>2</v>
      </c>
      <c r="K1321" s="228">
        <v>849.3</v>
      </c>
      <c r="L1321" s="228">
        <v>491.7</v>
      </c>
      <c r="M1321" s="249" t="s">
        <v>46</v>
      </c>
      <c r="N1321" s="335">
        <f>Q1321*K1321</f>
        <v>110409</v>
      </c>
      <c r="O1321" s="229">
        <f t="shared" si="125"/>
        <v>13469.897999999999</v>
      </c>
      <c r="P1321" s="229">
        <f t="shared" si="119"/>
        <v>123878.898</v>
      </c>
      <c r="Q1321" s="168">
        <v>130</v>
      </c>
      <c r="R1321" s="168">
        <v>15.86</v>
      </c>
      <c r="S1321" s="196"/>
      <c r="T1321" s="230"/>
      <c r="U1321" s="196" t="s">
        <v>270</v>
      </c>
      <c r="V1321" s="196" t="s">
        <v>691</v>
      </c>
    </row>
    <row r="1322" spans="1:44" s="232" customFormat="1" ht="36.75" customHeight="1">
      <c r="A1322" s="231" t="s">
        <v>484</v>
      </c>
      <c r="D1322" s="190"/>
      <c r="E1322" s="16">
        <v>99</v>
      </c>
      <c r="F1322" s="191" t="s">
        <v>1034</v>
      </c>
      <c r="G1322" s="191">
        <v>1964</v>
      </c>
      <c r="H1322" s="16" t="s">
        <v>37</v>
      </c>
      <c r="I1322" s="191" t="s">
        <v>491</v>
      </c>
      <c r="J1322" s="191">
        <v>4</v>
      </c>
      <c r="K1322" s="194">
        <v>1981.1</v>
      </c>
      <c r="L1322" s="194">
        <v>932.1</v>
      </c>
      <c r="M1322" s="192" t="s">
        <v>108</v>
      </c>
      <c r="N1322" s="194">
        <f>K1322*Q1322</f>
        <v>1299700.6549999998</v>
      </c>
      <c r="O1322" s="194">
        <f t="shared" si="125"/>
        <v>27814.643999999997</v>
      </c>
      <c r="P1322" s="194">
        <f t="shared" si="119"/>
        <v>1327515.2989999999</v>
      </c>
      <c r="Q1322" s="191">
        <v>656.05</v>
      </c>
      <c r="R1322" s="191">
        <v>14.04</v>
      </c>
      <c r="S1322" s="152" t="s">
        <v>470</v>
      </c>
      <c r="T1322" s="152" t="s">
        <v>471</v>
      </c>
      <c r="U1322" s="196" t="s">
        <v>270</v>
      </c>
      <c r="V1322" s="196" t="s">
        <v>691</v>
      </c>
    </row>
    <row r="1323" spans="1:44" ht="37.5">
      <c r="C1323" s="20" t="s">
        <v>306</v>
      </c>
      <c r="D1323" s="200">
        <v>116</v>
      </c>
      <c r="E1323" s="16">
        <v>100</v>
      </c>
      <c r="F1323" s="328" t="s">
        <v>1035</v>
      </c>
      <c r="G1323" s="201">
        <v>1977</v>
      </c>
      <c r="H1323" s="16" t="s">
        <v>37</v>
      </c>
      <c r="I1323" s="201" t="s">
        <v>38</v>
      </c>
      <c r="J1323" s="201">
        <v>5</v>
      </c>
      <c r="K1323" s="202">
        <f t="shared" ref="K1323:K1328" si="126">L1323*1.8</f>
        <v>10444.86</v>
      </c>
      <c r="L1323" s="202">
        <v>5802.7</v>
      </c>
      <c r="M1323" s="329" t="s">
        <v>46</v>
      </c>
      <c r="N1323" s="204">
        <f t="shared" ref="N1323:N1332" si="127">Q1323*K1323</f>
        <v>1671177.6</v>
      </c>
      <c r="O1323" s="204">
        <f t="shared" si="125"/>
        <v>162522.02160000001</v>
      </c>
      <c r="P1323" s="204">
        <f t="shared" si="119"/>
        <v>1833699.6216000002</v>
      </c>
      <c r="Q1323" s="204">
        <v>160</v>
      </c>
      <c r="R1323" s="204">
        <v>15.56</v>
      </c>
      <c r="S1323" s="20"/>
      <c r="T1323" s="337"/>
      <c r="U1323" s="20" t="s">
        <v>270</v>
      </c>
      <c r="V1323" s="20" t="s">
        <v>691</v>
      </c>
      <c r="W1323" s="222"/>
    </row>
    <row r="1324" spans="1:44" ht="37.5">
      <c r="C1324" s="14" t="s">
        <v>306</v>
      </c>
      <c r="D1324" s="15">
        <v>117</v>
      </c>
      <c r="E1324" s="16">
        <v>101</v>
      </c>
      <c r="F1324" s="68" t="s">
        <v>1036</v>
      </c>
      <c r="G1324" s="16">
        <v>1977</v>
      </c>
      <c r="H1324" s="16" t="s">
        <v>37</v>
      </c>
      <c r="I1324" s="16" t="s">
        <v>38</v>
      </c>
      <c r="J1324" s="16">
        <v>5</v>
      </c>
      <c r="K1324" s="21">
        <f t="shared" si="126"/>
        <v>6024.78</v>
      </c>
      <c r="L1324" s="21">
        <v>3347.1</v>
      </c>
      <c r="M1324" s="22" t="s">
        <v>46</v>
      </c>
      <c r="N1324" s="32">
        <f t="shared" si="127"/>
        <v>963964.79999999993</v>
      </c>
      <c r="O1324" s="32">
        <f t="shared" si="125"/>
        <v>93745.576799999995</v>
      </c>
      <c r="P1324" s="32">
        <f t="shared" si="119"/>
        <v>1057710.3768</v>
      </c>
      <c r="Q1324" s="32">
        <v>160</v>
      </c>
      <c r="R1324" s="32">
        <v>15.56</v>
      </c>
      <c r="S1324" s="14"/>
      <c r="T1324" s="109"/>
      <c r="U1324" s="14" t="s">
        <v>270</v>
      </c>
      <c r="V1324" s="14" t="s">
        <v>691</v>
      </c>
      <c r="W1324" s="222"/>
    </row>
    <row r="1325" spans="1:44" ht="37.5">
      <c r="C1325" s="14" t="s">
        <v>306</v>
      </c>
      <c r="D1325" s="15">
        <v>118</v>
      </c>
      <c r="E1325" s="16">
        <v>102</v>
      </c>
      <c r="F1325" s="68" t="s">
        <v>1037</v>
      </c>
      <c r="G1325" s="16">
        <v>1980</v>
      </c>
      <c r="H1325" s="16" t="s">
        <v>37</v>
      </c>
      <c r="I1325" s="16" t="s">
        <v>38</v>
      </c>
      <c r="J1325" s="16">
        <v>5</v>
      </c>
      <c r="K1325" s="21">
        <f t="shared" si="126"/>
        <v>7116.12</v>
      </c>
      <c r="L1325" s="21">
        <v>3953.4</v>
      </c>
      <c r="M1325" s="22" t="s">
        <v>46</v>
      </c>
      <c r="N1325" s="32">
        <f t="shared" si="127"/>
        <v>1138579.2</v>
      </c>
      <c r="O1325" s="32">
        <f t="shared" si="125"/>
        <v>110726.8272</v>
      </c>
      <c r="P1325" s="32">
        <f t="shared" si="119"/>
        <v>1249306.0271999999</v>
      </c>
      <c r="Q1325" s="32">
        <v>160</v>
      </c>
      <c r="R1325" s="32">
        <v>15.56</v>
      </c>
      <c r="S1325" s="14"/>
      <c r="T1325" s="109"/>
      <c r="U1325" s="14" t="s">
        <v>270</v>
      </c>
      <c r="V1325" s="14" t="s">
        <v>691</v>
      </c>
      <c r="W1325" s="222"/>
    </row>
    <row r="1326" spans="1:44" ht="37.5">
      <c r="C1326" s="14" t="s">
        <v>306</v>
      </c>
      <c r="D1326" s="15">
        <v>119</v>
      </c>
      <c r="E1326" s="16">
        <v>103</v>
      </c>
      <c r="F1326" s="68" t="s">
        <v>1038</v>
      </c>
      <c r="G1326" s="16">
        <v>1980</v>
      </c>
      <c r="H1326" s="16" t="s">
        <v>37</v>
      </c>
      <c r="I1326" s="16" t="s">
        <v>38</v>
      </c>
      <c r="J1326" s="16">
        <v>5</v>
      </c>
      <c r="K1326" s="21">
        <f t="shared" si="126"/>
        <v>9864.7199999999993</v>
      </c>
      <c r="L1326" s="21">
        <v>5480.4</v>
      </c>
      <c r="M1326" s="22" t="s">
        <v>46</v>
      </c>
      <c r="N1326" s="32">
        <f t="shared" si="127"/>
        <v>1578355.2</v>
      </c>
      <c r="O1326" s="32">
        <f t="shared" si="125"/>
        <v>153495.04319999999</v>
      </c>
      <c r="P1326" s="32">
        <f t="shared" si="119"/>
        <v>1731850.2431999999</v>
      </c>
      <c r="Q1326" s="32">
        <v>160</v>
      </c>
      <c r="R1326" s="32">
        <v>15.56</v>
      </c>
      <c r="S1326" s="14"/>
      <c r="T1326" s="109"/>
      <c r="U1326" s="14" t="s">
        <v>270</v>
      </c>
      <c r="V1326" s="14" t="s">
        <v>691</v>
      </c>
      <c r="W1326" s="222"/>
    </row>
    <row r="1327" spans="1:44" ht="37.5">
      <c r="C1327" s="14" t="s">
        <v>306</v>
      </c>
      <c r="D1327" s="15">
        <v>120</v>
      </c>
      <c r="E1327" s="16">
        <v>104</v>
      </c>
      <c r="F1327" s="68" t="s">
        <v>1039</v>
      </c>
      <c r="G1327" s="16">
        <v>1982</v>
      </c>
      <c r="H1327" s="16" t="s">
        <v>37</v>
      </c>
      <c r="I1327" s="16" t="s">
        <v>38</v>
      </c>
      <c r="J1327" s="16">
        <v>5</v>
      </c>
      <c r="K1327" s="21">
        <f t="shared" si="126"/>
        <v>8654.4</v>
      </c>
      <c r="L1327" s="21">
        <v>4808</v>
      </c>
      <c r="M1327" s="22" t="s">
        <v>46</v>
      </c>
      <c r="N1327" s="32">
        <f t="shared" si="127"/>
        <v>1384704</v>
      </c>
      <c r="O1327" s="32">
        <f t="shared" si="125"/>
        <v>134662.46400000001</v>
      </c>
      <c r="P1327" s="32">
        <f t="shared" si="119"/>
        <v>1519366.4639999999</v>
      </c>
      <c r="Q1327" s="32">
        <v>160</v>
      </c>
      <c r="R1327" s="32">
        <v>15.56</v>
      </c>
      <c r="S1327" s="14"/>
      <c r="T1327" s="109"/>
      <c r="U1327" s="14" t="s">
        <v>270</v>
      </c>
      <c r="V1327" s="14" t="s">
        <v>691</v>
      </c>
      <c r="W1327" s="222"/>
    </row>
    <row r="1328" spans="1:44" ht="37.5">
      <c r="C1328" s="14" t="s">
        <v>306</v>
      </c>
      <c r="D1328" s="15">
        <v>121</v>
      </c>
      <c r="E1328" s="16">
        <v>105</v>
      </c>
      <c r="F1328" s="68" t="s">
        <v>1040</v>
      </c>
      <c r="G1328" s="16">
        <v>1982</v>
      </c>
      <c r="H1328" s="16" t="s">
        <v>37</v>
      </c>
      <c r="I1328" s="16" t="s">
        <v>38</v>
      </c>
      <c r="J1328" s="16">
        <v>5</v>
      </c>
      <c r="K1328" s="21">
        <f t="shared" si="126"/>
        <v>5369.58</v>
      </c>
      <c r="L1328" s="21">
        <v>2983.1</v>
      </c>
      <c r="M1328" s="69" t="s">
        <v>46</v>
      </c>
      <c r="N1328" s="32">
        <f t="shared" si="127"/>
        <v>859132.8</v>
      </c>
      <c r="O1328" s="32">
        <f t="shared" si="125"/>
        <v>83550.664799999999</v>
      </c>
      <c r="P1328" s="32">
        <f t="shared" si="119"/>
        <v>942683.46480000007</v>
      </c>
      <c r="Q1328" s="32">
        <v>160</v>
      </c>
      <c r="R1328" s="32">
        <v>15.56</v>
      </c>
      <c r="S1328" s="14"/>
      <c r="T1328" s="109"/>
      <c r="U1328" s="14" t="s">
        <v>270</v>
      </c>
      <c r="V1328" s="14" t="s">
        <v>691</v>
      </c>
      <c r="W1328" s="222"/>
    </row>
    <row r="1329" spans="2:23" ht="40.5" customHeight="1">
      <c r="C1329" s="14" t="s">
        <v>306</v>
      </c>
      <c r="D1329" s="15">
        <v>122</v>
      </c>
      <c r="E1329" s="16">
        <v>106</v>
      </c>
      <c r="F1329" s="68" t="s">
        <v>1041</v>
      </c>
      <c r="G1329" s="16">
        <v>1987</v>
      </c>
      <c r="H1329" s="16" t="s">
        <v>37</v>
      </c>
      <c r="I1329" s="16" t="s">
        <v>87</v>
      </c>
      <c r="J1329" s="16">
        <v>5</v>
      </c>
      <c r="K1329" s="21">
        <v>9673.1</v>
      </c>
      <c r="L1329" s="21">
        <v>6294</v>
      </c>
      <c r="M1329" s="69" t="s">
        <v>234</v>
      </c>
      <c r="N1329" s="32">
        <f t="shared" si="127"/>
        <v>10202315.301000001</v>
      </c>
      <c r="O1329" s="32">
        <f t="shared" si="125"/>
        <v>218321.867</v>
      </c>
      <c r="P1329" s="32">
        <f t="shared" si="119"/>
        <v>10420637.168000001</v>
      </c>
      <c r="Q1329" s="32">
        <v>1054.71</v>
      </c>
      <c r="R1329" s="32">
        <v>22.57</v>
      </c>
      <c r="S1329" s="14"/>
      <c r="T1329" s="109"/>
      <c r="U1329" s="14" t="s">
        <v>270</v>
      </c>
      <c r="V1329" s="14" t="s">
        <v>691</v>
      </c>
      <c r="W1329" s="222"/>
    </row>
    <row r="1330" spans="2:23" ht="37.5">
      <c r="C1330" s="14" t="s">
        <v>306</v>
      </c>
      <c r="D1330" s="15">
        <v>123</v>
      </c>
      <c r="E1330" s="16">
        <v>107</v>
      </c>
      <c r="F1330" s="68" t="s">
        <v>1042</v>
      </c>
      <c r="G1330" s="16">
        <v>1970</v>
      </c>
      <c r="H1330" s="16" t="s">
        <v>37</v>
      </c>
      <c r="I1330" s="16" t="s">
        <v>38</v>
      </c>
      <c r="J1330" s="16">
        <v>5</v>
      </c>
      <c r="K1330" s="21">
        <v>6436.6</v>
      </c>
      <c r="L1330" s="21">
        <v>3897.2</v>
      </c>
      <c r="M1330" s="69" t="s">
        <v>46</v>
      </c>
      <c r="N1330" s="32">
        <f t="shared" si="127"/>
        <v>1029856</v>
      </c>
      <c r="O1330" s="32">
        <f t="shared" si="125"/>
        <v>100153.49600000001</v>
      </c>
      <c r="P1330" s="32">
        <f t="shared" si="119"/>
        <v>1130009.496</v>
      </c>
      <c r="Q1330" s="32">
        <v>160</v>
      </c>
      <c r="R1330" s="32">
        <v>15.56</v>
      </c>
      <c r="S1330" s="14"/>
      <c r="T1330" s="14"/>
      <c r="U1330" s="14" t="s">
        <v>270</v>
      </c>
      <c r="V1330" s="14" t="s">
        <v>691</v>
      </c>
      <c r="W1330" s="222"/>
    </row>
    <row r="1331" spans="2:23" ht="37.5">
      <c r="C1331" s="14" t="s">
        <v>306</v>
      </c>
      <c r="D1331" s="15">
        <v>124</v>
      </c>
      <c r="E1331" s="16">
        <v>108</v>
      </c>
      <c r="F1331" s="68" t="s">
        <v>1043</v>
      </c>
      <c r="G1331" s="16">
        <v>1999</v>
      </c>
      <c r="H1331" s="16" t="s">
        <v>37</v>
      </c>
      <c r="I1331" s="16" t="s">
        <v>1044</v>
      </c>
      <c r="J1331" s="16">
        <v>5</v>
      </c>
      <c r="K1331" s="21">
        <v>1380.4</v>
      </c>
      <c r="L1331" s="21">
        <v>762.8</v>
      </c>
      <c r="M1331" s="69" t="s">
        <v>234</v>
      </c>
      <c r="N1331" s="32">
        <f t="shared" si="127"/>
        <v>1455921.6840000001</v>
      </c>
      <c r="O1331" s="32">
        <f t="shared" si="125"/>
        <v>31155.628000000004</v>
      </c>
      <c r="P1331" s="32">
        <f t="shared" si="119"/>
        <v>1487077.3120000002</v>
      </c>
      <c r="Q1331" s="32">
        <v>1054.71</v>
      </c>
      <c r="R1331" s="32">
        <v>22.57</v>
      </c>
      <c r="S1331" s="14"/>
      <c r="T1331" s="14"/>
      <c r="U1331" s="14" t="s">
        <v>270</v>
      </c>
      <c r="V1331" s="14" t="s">
        <v>691</v>
      </c>
      <c r="W1331" s="222"/>
    </row>
    <row r="1332" spans="2:23" ht="37.5">
      <c r="C1332" s="14" t="s">
        <v>306</v>
      </c>
      <c r="D1332" s="15">
        <v>125</v>
      </c>
      <c r="E1332" s="16">
        <v>109</v>
      </c>
      <c r="F1332" s="68" t="s">
        <v>1045</v>
      </c>
      <c r="G1332" s="16">
        <v>1977</v>
      </c>
      <c r="H1332" s="16" t="s">
        <v>37</v>
      </c>
      <c r="I1332" s="16" t="s">
        <v>87</v>
      </c>
      <c r="J1332" s="16">
        <v>5</v>
      </c>
      <c r="K1332" s="21">
        <f>L1332*1.8</f>
        <v>6734.808</v>
      </c>
      <c r="L1332" s="21">
        <v>3741.56</v>
      </c>
      <c r="M1332" s="69" t="s">
        <v>46</v>
      </c>
      <c r="N1332" s="32">
        <f t="shared" si="127"/>
        <v>1035274.68576</v>
      </c>
      <c r="O1332" s="32">
        <f t="shared" si="125"/>
        <v>104456.87208</v>
      </c>
      <c r="P1332" s="32">
        <f t="shared" si="119"/>
        <v>1139731.5578399999</v>
      </c>
      <c r="Q1332" s="32">
        <v>153.72</v>
      </c>
      <c r="R1332" s="32">
        <v>15.51</v>
      </c>
      <c r="S1332" s="14"/>
      <c r="T1332" s="14"/>
      <c r="U1332" s="14" t="s">
        <v>270</v>
      </c>
      <c r="V1332" s="14" t="s">
        <v>691</v>
      </c>
      <c r="W1332" s="222"/>
    </row>
    <row r="1333" spans="2:23">
      <c r="B1333" s="57" t="s">
        <v>1046</v>
      </c>
      <c r="C1333" s="14"/>
      <c r="D1333" s="15">
        <v>126</v>
      </c>
      <c r="E1333" s="16"/>
      <c r="F1333" s="68"/>
      <c r="G1333" s="16"/>
      <c r="H1333" s="16"/>
      <c r="I1333" s="16"/>
      <c r="J1333" s="16"/>
      <c r="K1333" s="21"/>
      <c r="L1333" s="21"/>
      <c r="M1333" s="69" t="s">
        <v>234</v>
      </c>
      <c r="N1333" s="32">
        <f>Q1333*K1332</f>
        <v>7103269.3456800003</v>
      </c>
      <c r="O1333" s="32">
        <f>K1332*R1333</f>
        <v>152004.61655999999</v>
      </c>
      <c r="P1333" s="32">
        <f t="shared" si="119"/>
        <v>7255273.9622400003</v>
      </c>
      <c r="Q1333" s="32">
        <v>1054.71</v>
      </c>
      <c r="R1333" s="32">
        <v>22.57</v>
      </c>
      <c r="S1333" s="14"/>
      <c r="T1333" s="109"/>
      <c r="U1333" s="14" t="s">
        <v>270</v>
      </c>
      <c r="V1333" s="14"/>
      <c r="W1333" s="222"/>
    </row>
    <row r="1334" spans="2:23" s="2" customFormat="1" ht="37.5">
      <c r="C1334" s="14" t="s">
        <v>289</v>
      </c>
      <c r="D1334" s="15">
        <v>128</v>
      </c>
      <c r="E1334" s="16">
        <v>110</v>
      </c>
      <c r="F1334" s="130" t="s">
        <v>1047</v>
      </c>
      <c r="G1334" s="129">
        <v>1960</v>
      </c>
      <c r="H1334" s="16" t="s">
        <v>37</v>
      </c>
      <c r="I1334" s="339" t="s">
        <v>38</v>
      </c>
      <c r="J1334" s="129">
        <v>2</v>
      </c>
      <c r="K1334" s="21">
        <v>1272.8</v>
      </c>
      <c r="L1334" s="21">
        <v>638</v>
      </c>
      <c r="M1334" s="152" t="s">
        <v>46</v>
      </c>
      <c r="N1334" s="21">
        <f>K1334*Q1334</f>
        <v>217648.8</v>
      </c>
      <c r="O1334" s="21">
        <f>K1334*R1334</f>
        <v>20122.968000000001</v>
      </c>
      <c r="P1334" s="32">
        <f t="shared" si="119"/>
        <v>237771.76799999998</v>
      </c>
      <c r="Q1334" s="131">
        <v>171</v>
      </c>
      <c r="R1334" s="131">
        <v>15.81</v>
      </c>
      <c r="S1334" s="129"/>
      <c r="T1334" s="14"/>
      <c r="U1334" s="14" t="s">
        <v>270</v>
      </c>
      <c r="V1334" s="14" t="s">
        <v>691</v>
      </c>
      <c r="W1334" s="2" t="s">
        <v>684</v>
      </c>
    </row>
    <row r="1335" spans="2:23" s="2" customFormat="1" ht="37.5">
      <c r="C1335" s="14" t="s">
        <v>289</v>
      </c>
      <c r="D1335" s="15">
        <v>129</v>
      </c>
      <c r="E1335" s="16">
        <v>111</v>
      </c>
      <c r="F1335" s="130" t="s">
        <v>1048</v>
      </c>
      <c r="G1335" s="129">
        <v>1959</v>
      </c>
      <c r="H1335" s="16" t="s">
        <v>37</v>
      </c>
      <c r="I1335" s="339" t="s">
        <v>38</v>
      </c>
      <c r="J1335" s="129">
        <v>2</v>
      </c>
      <c r="K1335" s="21">
        <v>1269.2</v>
      </c>
      <c r="L1335" s="21">
        <v>646.79999999999995</v>
      </c>
      <c r="M1335" s="152" t="s">
        <v>46</v>
      </c>
      <c r="N1335" s="21">
        <f>K1335*Q1335</f>
        <v>217033.2</v>
      </c>
      <c r="O1335" s="21">
        <f>K1335*R1335</f>
        <v>20066.052</v>
      </c>
      <c r="P1335" s="32">
        <f t="shared" si="119"/>
        <v>237099.25200000001</v>
      </c>
      <c r="Q1335" s="131">
        <v>171</v>
      </c>
      <c r="R1335" s="131">
        <v>15.81</v>
      </c>
      <c r="S1335" s="129"/>
      <c r="T1335" s="14"/>
      <c r="U1335" s="14" t="s">
        <v>270</v>
      </c>
      <c r="V1335" s="14" t="s">
        <v>691</v>
      </c>
      <c r="W1335" s="2" t="s">
        <v>684</v>
      </c>
    </row>
    <row r="1336" spans="2:23" s="2" customFormat="1" ht="37.5">
      <c r="C1336" s="14" t="s">
        <v>289</v>
      </c>
      <c r="D1336" s="15">
        <v>130</v>
      </c>
      <c r="E1336" s="16">
        <v>112</v>
      </c>
      <c r="F1336" s="130" t="s">
        <v>1049</v>
      </c>
      <c r="G1336" s="16">
        <v>1959</v>
      </c>
      <c r="H1336" s="16" t="s">
        <v>37</v>
      </c>
      <c r="I1336" s="16" t="s">
        <v>38</v>
      </c>
      <c r="J1336" s="16">
        <v>2</v>
      </c>
      <c r="K1336" s="21">
        <v>1273.4000000000001</v>
      </c>
      <c r="L1336" s="21">
        <v>634.6</v>
      </c>
      <c r="M1336" s="152" t="s">
        <v>46</v>
      </c>
      <c r="N1336" s="21">
        <f>K1336*Q1336</f>
        <v>217751.40000000002</v>
      </c>
      <c r="O1336" s="21">
        <f>K1336*R1336</f>
        <v>20132.454000000002</v>
      </c>
      <c r="P1336" s="32">
        <f t="shared" si="119"/>
        <v>237883.85400000002</v>
      </c>
      <c r="Q1336" s="131">
        <v>171</v>
      </c>
      <c r="R1336" s="131">
        <v>15.81</v>
      </c>
      <c r="S1336" s="129"/>
      <c r="T1336" s="14"/>
      <c r="U1336" s="14" t="s">
        <v>270</v>
      </c>
      <c r="V1336" s="14" t="s">
        <v>691</v>
      </c>
      <c r="W1336" s="2" t="s">
        <v>684</v>
      </c>
    </row>
    <row r="1337" spans="2:23" ht="37.5">
      <c r="C1337" s="14" t="s">
        <v>306</v>
      </c>
      <c r="D1337" s="15">
        <v>131</v>
      </c>
      <c r="E1337" s="16">
        <v>113</v>
      </c>
      <c r="F1337" s="130" t="s">
        <v>1050</v>
      </c>
      <c r="G1337" s="16">
        <v>1986</v>
      </c>
      <c r="H1337" s="16" t="s">
        <v>37</v>
      </c>
      <c r="I1337" s="14" t="s">
        <v>38</v>
      </c>
      <c r="J1337" s="16">
        <v>5</v>
      </c>
      <c r="K1337" s="21">
        <f>L1337*1.8</f>
        <v>10952.1</v>
      </c>
      <c r="L1337" s="21">
        <v>6084.5</v>
      </c>
      <c r="M1337" s="130" t="s">
        <v>46</v>
      </c>
      <c r="N1337" s="51">
        <v>1510788.8099999998</v>
      </c>
      <c r="O1337" s="32">
        <v>150225.32800000001</v>
      </c>
      <c r="P1337" s="32">
        <f t="shared" si="119"/>
        <v>1661014.1379999998</v>
      </c>
      <c r="Q1337" s="131">
        <v>160</v>
      </c>
      <c r="R1337" s="131">
        <v>15.56</v>
      </c>
      <c r="S1337" s="14"/>
      <c r="T1337" s="151"/>
      <c r="U1337" s="14" t="s">
        <v>270</v>
      </c>
      <c r="V1337" s="14" t="s">
        <v>691</v>
      </c>
    </row>
    <row r="1338" spans="2:23" ht="37.5">
      <c r="C1338" s="14" t="s">
        <v>306</v>
      </c>
      <c r="D1338" s="15">
        <v>132</v>
      </c>
      <c r="E1338" s="16">
        <v>114</v>
      </c>
      <c r="F1338" s="68" t="s">
        <v>1051</v>
      </c>
      <c r="G1338" s="16">
        <v>1981</v>
      </c>
      <c r="H1338" s="16" t="s">
        <v>37</v>
      </c>
      <c r="I1338" s="16" t="s">
        <v>38</v>
      </c>
      <c r="J1338" s="16">
        <v>5</v>
      </c>
      <c r="K1338" s="21">
        <f>L1338*1.8</f>
        <v>4539.42</v>
      </c>
      <c r="L1338" s="21">
        <v>2521.9</v>
      </c>
      <c r="M1338" s="69" t="s">
        <v>46</v>
      </c>
      <c r="N1338" s="32">
        <f>Q1338*K1338</f>
        <v>726307.2</v>
      </c>
      <c r="O1338" s="32">
        <f>K1338*R1338</f>
        <v>70633.375200000009</v>
      </c>
      <c r="P1338" s="32">
        <f t="shared" si="119"/>
        <v>796940.57519999996</v>
      </c>
      <c r="Q1338" s="32">
        <v>160</v>
      </c>
      <c r="R1338" s="32">
        <v>15.56</v>
      </c>
      <c r="S1338" s="14"/>
      <c r="T1338" s="109"/>
      <c r="U1338" s="14" t="s">
        <v>270</v>
      </c>
      <c r="V1338" s="14" t="s">
        <v>691</v>
      </c>
      <c r="W1338" s="222"/>
    </row>
    <row r="1339" spans="2:23" ht="37.5">
      <c r="B1339" s="14" t="s">
        <v>1052</v>
      </c>
      <c r="C1339" s="14" t="s">
        <v>306</v>
      </c>
      <c r="D1339" s="15">
        <v>133</v>
      </c>
      <c r="E1339" s="16">
        <v>115</v>
      </c>
      <c r="F1339" s="68" t="s">
        <v>1053</v>
      </c>
      <c r="G1339" s="16">
        <v>1984</v>
      </c>
      <c r="H1339" s="16" t="s">
        <v>37</v>
      </c>
      <c r="I1339" s="16" t="s">
        <v>87</v>
      </c>
      <c r="J1339" s="16">
        <v>5</v>
      </c>
      <c r="K1339" s="21">
        <f>L1339*1.8</f>
        <v>11080.619999999999</v>
      </c>
      <c r="L1339" s="21">
        <v>6155.9</v>
      </c>
      <c r="M1339" s="69" t="s">
        <v>46</v>
      </c>
      <c r="N1339" s="32">
        <f>Q1339*K1339</f>
        <v>1703312.9063999997</v>
      </c>
      <c r="O1339" s="32">
        <f>K1339*R1339</f>
        <v>171860.41619999998</v>
      </c>
      <c r="P1339" s="32">
        <f t="shared" si="119"/>
        <v>1875173.3225999996</v>
      </c>
      <c r="Q1339" s="32">
        <v>153.72</v>
      </c>
      <c r="R1339" s="32">
        <v>15.51</v>
      </c>
      <c r="S1339" s="14"/>
      <c r="T1339" s="109"/>
      <c r="U1339" s="14" t="s">
        <v>270</v>
      </c>
      <c r="V1339" s="14" t="s">
        <v>691</v>
      </c>
      <c r="W1339" s="222" t="s">
        <v>481</v>
      </c>
    </row>
    <row r="1340" spans="2:23" s="2" customFormat="1" ht="37.5">
      <c r="C1340" s="14" t="s">
        <v>474</v>
      </c>
      <c r="D1340" s="15">
        <v>134</v>
      </c>
      <c r="E1340" s="16">
        <v>116</v>
      </c>
      <c r="F1340" s="22" t="s">
        <v>1054</v>
      </c>
      <c r="G1340" s="16">
        <v>1984</v>
      </c>
      <c r="H1340" s="16">
        <v>2017</v>
      </c>
      <c r="I1340" s="16" t="s">
        <v>38</v>
      </c>
      <c r="J1340" s="16">
        <v>9</v>
      </c>
      <c r="K1340" s="21">
        <f>L1340*1.8</f>
        <v>2342.34</v>
      </c>
      <c r="L1340" s="21">
        <v>1301.3</v>
      </c>
      <c r="M1340" s="69" t="s">
        <v>46</v>
      </c>
      <c r="N1340" s="32">
        <f>Q1340*K1340</f>
        <v>387774.38700000005</v>
      </c>
      <c r="O1340" s="32">
        <f>K1340*R1340</f>
        <v>8315.3070000000007</v>
      </c>
      <c r="P1340" s="32">
        <f t="shared" si="119"/>
        <v>396089.69400000002</v>
      </c>
      <c r="Q1340" s="32">
        <v>165.55</v>
      </c>
      <c r="R1340" s="32">
        <v>3.55</v>
      </c>
      <c r="S1340" s="14"/>
      <c r="T1340" s="14"/>
      <c r="U1340" s="14" t="s">
        <v>270</v>
      </c>
      <c r="V1340" s="14" t="s">
        <v>691</v>
      </c>
    </row>
    <row r="1341" spans="2:23" ht="37.5">
      <c r="C1341" s="14" t="s">
        <v>306</v>
      </c>
      <c r="D1341" s="15">
        <v>135</v>
      </c>
      <c r="E1341" s="16">
        <v>117</v>
      </c>
      <c r="F1341" s="68" t="s">
        <v>1055</v>
      </c>
      <c r="G1341" s="16">
        <v>1981</v>
      </c>
      <c r="H1341" s="16" t="s">
        <v>37</v>
      </c>
      <c r="I1341" s="16" t="s">
        <v>38</v>
      </c>
      <c r="J1341" s="16">
        <v>5</v>
      </c>
      <c r="K1341" s="21">
        <f>L1341*1.8</f>
        <v>6116.58</v>
      </c>
      <c r="L1341" s="21">
        <v>3398.1</v>
      </c>
      <c r="M1341" s="69" t="s">
        <v>46</v>
      </c>
      <c r="N1341" s="32">
        <f>Q1341*K1341</f>
        <v>978652.8</v>
      </c>
      <c r="O1341" s="32">
        <f>K1341*R1341</f>
        <v>95173.984800000006</v>
      </c>
      <c r="P1341" s="32">
        <f>N1341+O1341</f>
        <v>1073826.7848</v>
      </c>
      <c r="Q1341" s="32">
        <v>160</v>
      </c>
      <c r="R1341" s="32">
        <v>15.56</v>
      </c>
      <c r="S1341" s="14"/>
      <c r="T1341" s="109"/>
      <c r="U1341" s="14" t="s">
        <v>270</v>
      </c>
      <c r="V1341" s="14" t="s">
        <v>691</v>
      </c>
      <c r="W1341" s="222"/>
    </row>
  </sheetData>
  <autoFilter ref="B16:AMM16"/>
  <mergeCells count="442">
    <mergeCell ref="R1:V1"/>
    <mergeCell ref="R2:V2"/>
    <mergeCell ref="R3:V3"/>
    <mergeCell ref="R4:V4"/>
    <mergeCell ref="R6:V6"/>
    <mergeCell ref="R7:V7"/>
    <mergeCell ref="R8:V8"/>
    <mergeCell ref="R9:V9"/>
    <mergeCell ref="F10:P10"/>
    <mergeCell ref="F11:U11"/>
    <mergeCell ref="C13:C14"/>
    <mergeCell ref="D13:D14"/>
    <mergeCell ref="E13:E14"/>
    <mergeCell ref="F13:F14"/>
    <mergeCell ref="G13:H13"/>
    <mergeCell ref="I13:I14"/>
    <mergeCell ref="P13:P14"/>
    <mergeCell ref="Q13:Q14"/>
    <mergeCell ref="R13:R14"/>
    <mergeCell ref="S13:S14"/>
    <mergeCell ref="T13:T14"/>
    <mergeCell ref="U13:V13"/>
    <mergeCell ref="J13:J14"/>
    <mergeCell ref="K13:K14"/>
    <mergeCell ref="L13:L14"/>
    <mergeCell ref="M13:M14"/>
    <mergeCell ref="N13:N14"/>
    <mergeCell ref="O13:O14"/>
    <mergeCell ref="K20:K21"/>
    <mergeCell ref="L20:L21"/>
    <mergeCell ref="E22:E23"/>
    <mergeCell ref="F22:F23"/>
    <mergeCell ref="G22:G23"/>
    <mergeCell ref="H22:H23"/>
    <mergeCell ref="I22:I23"/>
    <mergeCell ref="J22:J23"/>
    <mergeCell ref="K22:K23"/>
    <mergeCell ref="L22:L23"/>
    <mergeCell ref="E20:E21"/>
    <mergeCell ref="F20:F21"/>
    <mergeCell ref="G20:G21"/>
    <mergeCell ref="H20:H21"/>
    <mergeCell ref="I20:I21"/>
    <mergeCell ref="J20:J21"/>
    <mergeCell ref="K32:K33"/>
    <mergeCell ref="L32:L33"/>
    <mergeCell ref="E35:E36"/>
    <mergeCell ref="F35:F36"/>
    <mergeCell ref="G35:G36"/>
    <mergeCell ref="H35:H36"/>
    <mergeCell ref="I35:I36"/>
    <mergeCell ref="J35:J36"/>
    <mergeCell ref="K35:K36"/>
    <mergeCell ref="L35:L36"/>
    <mergeCell ref="E32:E33"/>
    <mergeCell ref="F32:F33"/>
    <mergeCell ref="G32:G33"/>
    <mergeCell ref="H32:H33"/>
    <mergeCell ref="I32:I33"/>
    <mergeCell ref="J32:J33"/>
    <mergeCell ref="K39:K40"/>
    <mergeCell ref="L39:L40"/>
    <mergeCell ref="E41:E42"/>
    <mergeCell ref="F41:F42"/>
    <mergeCell ref="G41:G42"/>
    <mergeCell ref="H41:H42"/>
    <mergeCell ref="I41:I42"/>
    <mergeCell ref="J41:J42"/>
    <mergeCell ref="K41:K42"/>
    <mergeCell ref="L41:L42"/>
    <mergeCell ref="E39:E40"/>
    <mergeCell ref="F39:F40"/>
    <mergeCell ref="G39:G40"/>
    <mergeCell ref="H39:H40"/>
    <mergeCell ref="I39:I40"/>
    <mergeCell ref="J39:J40"/>
    <mergeCell ref="K50:K52"/>
    <mergeCell ref="L50:L52"/>
    <mergeCell ref="E53:E55"/>
    <mergeCell ref="F53:F55"/>
    <mergeCell ref="G53:G55"/>
    <mergeCell ref="H53:H55"/>
    <mergeCell ref="I53:I55"/>
    <mergeCell ref="J53:J55"/>
    <mergeCell ref="K53:K55"/>
    <mergeCell ref="L53:L55"/>
    <mergeCell ref="E50:E52"/>
    <mergeCell ref="F50:F52"/>
    <mergeCell ref="G50:G52"/>
    <mergeCell ref="H50:H52"/>
    <mergeCell ref="I50:I52"/>
    <mergeCell ref="J50:J52"/>
    <mergeCell ref="K62:K63"/>
    <mergeCell ref="L62:L63"/>
    <mergeCell ref="E65:E67"/>
    <mergeCell ref="F65:F67"/>
    <mergeCell ref="G65:G67"/>
    <mergeCell ref="H65:H67"/>
    <mergeCell ref="I65:I67"/>
    <mergeCell ref="J65:J67"/>
    <mergeCell ref="K65:K67"/>
    <mergeCell ref="L65:L67"/>
    <mergeCell ref="E62:E63"/>
    <mergeCell ref="F62:F63"/>
    <mergeCell ref="G62:G63"/>
    <mergeCell ref="H62:H63"/>
    <mergeCell ref="I62:I63"/>
    <mergeCell ref="J62:J63"/>
    <mergeCell ref="K69:K73"/>
    <mergeCell ref="L69:L73"/>
    <mergeCell ref="E74:E78"/>
    <mergeCell ref="F74:F78"/>
    <mergeCell ref="G74:G78"/>
    <mergeCell ref="H74:H78"/>
    <mergeCell ref="I74:I78"/>
    <mergeCell ref="J74:J78"/>
    <mergeCell ref="K74:K78"/>
    <mergeCell ref="L74:L78"/>
    <mergeCell ref="E69:E73"/>
    <mergeCell ref="F69:F73"/>
    <mergeCell ref="G69:G73"/>
    <mergeCell ref="H69:H73"/>
    <mergeCell ref="I69:I73"/>
    <mergeCell ref="J69:J73"/>
    <mergeCell ref="K84:K86"/>
    <mergeCell ref="L84:L86"/>
    <mergeCell ref="E91:E92"/>
    <mergeCell ref="F91:F92"/>
    <mergeCell ref="G91:G92"/>
    <mergeCell ref="H91:H92"/>
    <mergeCell ref="I91:I92"/>
    <mergeCell ref="J91:J92"/>
    <mergeCell ref="K91:K92"/>
    <mergeCell ref="L91:L92"/>
    <mergeCell ref="E84:E86"/>
    <mergeCell ref="F84:F86"/>
    <mergeCell ref="G84:G86"/>
    <mergeCell ref="H84:H86"/>
    <mergeCell ref="I84:I86"/>
    <mergeCell ref="J84:J86"/>
    <mergeCell ref="K110:K111"/>
    <mergeCell ref="L110:L111"/>
    <mergeCell ref="E113:E117"/>
    <mergeCell ref="F113:F117"/>
    <mergeCell ref="G113:G117"/>
    <mergeCell ref="H113:H117"/>
    <mergeCell ref="I113:I117"/>
    <mergeCell ref="J113:J117"/>
    <mergeCell ref="K113:K117"/>
    <mergeCell ref="L113:L117"/>
    <mergeCell ref="E110:E111"/>
    <mergeCell ref="F110:F111"/>
    <mergeCell ref="G110:G111"/>
    <mergeCell ref="H110:H111"/>
    <mergeCell ref="I110:I111"/>
    <mergeCell ref="J110:J111"/>
    <mergeCell ref="K118:K122"/>
    <mergeCell ref="L118:L122"/>
    <mergeCell ref="E123:E124"/>
    <mergeCell ref="F123:F124"/>
    <mergeCell ref="G123:G124"/>
    <mergeCell ref="H123:H124"/>
    <mergeCell ref="I123:I124"/>
    <mergeCell ref="J123:J124"/>
    <mergeCell ref="K123:K124"/>
    <mergeCell ref="L123:L124"/>
    <mergeCell ref="E118:E122"/>
    <mergeCell ref="F118:F122"/>
    <mergeCell ref="G118:G122"/>
    <mergeCell ref="H118:H122"/>
    <mergeCell ref="I118:I122"/>
    <mergeCell ref="J118:J122"/>
    <mergeCell ref="K125:K129"/>
    <mergeCell ref="L125:L129"/>
    <mergeCell ref="E131:E135"/>
    <mergeCell ref="F131:F135"/>
    <mergeCell ref="G131:G135"/>
    <mergeCell ref="H131:H135"/>
    <mergeCell ref="I131:I135"/>
    <mergeCell ref="J131:J135"/>
    <mergeCell ref="K131:K135"/>
    <mergeCell ref="L131:L135"/>
    <mergeCell ref="E125:E129"/>
    <mergeCell ref="F125:F129"/>
    <mergeCell ref="G125:G129"/>
    <mergeCell ref="H125:H129"/>
    <mergeCell ref="I125:I129"/>
    <mergeCell ref="J125:J129"/>
    <mergeCell ref="K136:K139"/>
    <mergeCell ref="L136:L139"/>
    <mergeCell ref="E140:E141"/>
    <mergeCell ref="F140:F141"/>
    <mergeCell ref="G140:G141"/>
    <mergeCell ref="H140:H141"/>
    <mergeCell ref="I140:I141"/>
    <mergeCell ref="J140:J141"/>
    <mergeCell ref="K140:K141"/>
    <mergeCell ref="L140:L141"/>
    <mergeCell ref="E136:E139"/>
    <mergeCell ref="F136:F139"/>
    <mergeCell ref="G136:G139"/>
    <mergeCell ref="H136:H139"/>
    <mergeCell ref="I136:I139"/>
    <mergeCell ref="J136:J139"/>
    <mergeCell ref="K143:K145"/>
    <mergeCell ref="L143:L145"/>
    <mergeCell ref="E152:E153"/>
    <mergeCell ref="F152:F153"/>
    <mergeCell ref="G152:G153"/>
    <mergeCell ref="H152:H153"/>
    <mergeCell ref="I152:I153"/>
    <mergeCell ref="J152:J153"/>
    <mergeCell ref="K152:K153"/>
    <mergeCell ref="L152:L153"/>
    <mergeCell ref="E143:E145"/>
    <mergeCell ref="F143:F145"/>
    <mergeCell ref="G143:G145"/>
    <mergeCell ref="H143:H145"/>
    <mergeCell ref="I143:I145"/>
    <mergeCell ref="J143:J145"/>
    <mergeCell ref="K155:K158"/>
    <mergeCell ref="L155:L158"/>
    <mergeCell ref="E159:E162"/>
    <mergeCell ref="F159:F162"/>
    <mergeCell ref="G159:G162"/>
    <mergeCell ref="H159:H162"/>
    <mergeCell ref="I159:I162"/>
    <mergeCell ref="J159:J162"/>
    <mergeCell ref="K159:K162"/>
    <mergeCell ref="L159:L162"/>
    <mergeCell ref="E155:E158"/>
    <mergeCell ref="F155:F158"/>
    <mergeCell ref="G155:G158"/>
    <mergeCell ref="H155:H158"/>
    <mergeCell ref="I155:I158"/>
    <mergeCell ref="J155:J158"/>
    <mergeCell ref="K163:K166"/>
    <mergeCell ref="L163:L166"/>
    <mergeCell ref="E167:E168"/>
    <mergeCell ref="F167:F168"/>
    <mergeCell ref="G167:G168"/>
    <mergeCell ref="H167:H168"/>
    <mergeCell ref="I167:I168"/>
    <mergeCell ref="J167:J168"/>
    <mergeCell ref="K167:K168"/>
    <mergeCell ref="L167:L168"/>
    <mergeCell ref="E163:E166"/>
    <mergeCell ref="F163:F166"/>
    <mergeCell ref="G163:G166"/>
    <mergeCell ref="H163:H166"/>
    <mergeCell ref="I163:I166"/>
    <mergeCell ref="J163:J166"/>
    <mergeCell ref="K169:K170"/>
    <mergeCell ref="L169:L170"/>
    <mergeCell ref="E177:E182"/>
    <mergeCell ref="F177:F182"/>
    <mergeCell ref="G177:G182"/>
    <mergeCell ref="H177:H182"/>
    <mergeCell ref="I177:I182"/>
    <mergeCell ref="J177:J182"/>
    <mergeCell ref="K177:K182"/>
    <mergeCell ref="L177:L182"/>
    <mergeCell ref="E169:E170"/>
    <mergeCell ref="F169:F170"/>
    <mergeCell ref="G169:G170"/>
    <mergeCell ref="H169:H170"/>
    <mergeCell ref="I169:I170"/>
    <mergeCell ref="J169:J170"/>
    <mergeCell ref="K190:K191"/>
    <mergeCell ref="E194:E195"/>
    <mergeCell ref="F194:F195"/>
    <mergeCell ref="G194:G195"/>
    <mergeCell ref="H194:H195"/>
    <mergeCell ref="I194:I195"/>
    <mergeCell ref="J194:J195"/>
    <mergeCell ref="K194:K195"/>
    <mergeCell ref="E190:E191"/>
    <mergeCell ref="F190:F191"/>
    <mergeCell ref="G190:G191"/>
    <mergeCell ref="H190:H191"/>
    <mergeCell ref="I190:I191"/>
    <mergeCell ref="J190:J191"/>
    <mergeCell ref="L194:L195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K210:K211"/>
    <mergeCell ref="L210:L211"/>
    <mergeCell ref="E212:E213"/>
    <mergeCell ref="F212:F213"/>
    <mergeCell ref="G212:G213"/>
    <mergeCell ref="H212:H213"/>
    <mergeCell ref="I212:I213"/>
    <mergeCell ref="J212:J213"/>
    <mergeCell ref="K212:K213"/>
    <mergeCell ref="L212:L213"/>
    <mergeCell ref="E210:E211"/>
    <mergeCell ref="F210:F211"/>
    <mergeCell ref="G210:G211"/>
    <mergeCell ref="H210:H211"/>
    <mergeCell ref="I210:I211"/>
    <mergeCell ref="J210:J211"/>
    <mergeCell ref="K227:K228"/>
    <mergeCell ref="L227:L228"/>
    <mergeCell ref="E263:E264"/>
    <mergeCell ref="F263:F264"/>
    <mergeCell ref="G263:G264"/>
    <mergeCell ref="H263:H264"/>
    <mergeCell ref="I263:I264"/>
    <mergeCell ref="J263:J264"/>
    <mergeCell ref="K263:K264"/>
    <mergeCell ref="L263:L264"/>
    <mergeCell ref="E227:E228"/>
    <mergeCell ref="F227:F228"/>
    <mergeCell ref="G227:G228"/>
    <mergeCell ref="H227:H228"/>
    <mergeCell ref="I227:I228"/>
    <mergeCell ref="J227:J228"/>
    <mergeCell ref="K275:K276"/>
    <mergeCell ref="L275:L276"/>
    <mergeCell ref="E278:E279"/>
    <mergeCell ref="F278:F279"/>
    <mergeCell ref="G278:G279"/>
    <mergeCell ref="H278:H279"/>
    <mergeCell ref="I278:I279"/>
    <mergeCell ref="J278:J279"/>
    <mergeCell ref="K278:K279"/>
    <mergeCell ref="L278:L279"/>
    <mergeCell ref="E275:E276"/>
    <mergeCell ref="F275:F276"/>
    <mergeCell ref="G275:G276"/>
    <mergeCell ref="H275:H276"/>
    <mergeCell ref="I275:I276"/>
    <mergeCell ref="J275:J276"/>
    <mergeCell ref="K534:K537"/>
    <mergeCell ref="L534:L537"/>
    <mergeCell ref="E538:E541"/>
    <mergeCell ref="F538:F541"/>
    <mergeCell ref="G538:G541"/>
    <mergeCell ref="H538:H541"/>
    <mergeCell ref="I538:I541"/>
    <mergeCell ref="J538:J541"/>
    <mergeCell ref="K538:K541"/>
    <mergeCell ref="L538:L541"/>
    <mergeCell ref="E534:E537"/>
    <mergeCell ref="F534:F537"/>
    <mergeCell ref="G534:G537"/>
    <mergeCell ref="H534:H537"/>
    <mergeCell ref="I534:I537"/>
    <mergeCell ref="J534:J537"/>
    <mergeCell ref="K542:K545"/>
    <mergeCell ref="L542:L545"/>
    <mergeCell ref="E555:E559"/>
    <mergeCell ref="F555:F559"/>
    <mergeCell ref="G555:G559"/>
    <mergeCell ref="H555:H559"/>
    <mergeCell ref="I555:I559"/>
    <mergeCell ref="J555:J559"/>
    <mergeCell ref="K555:K559"/>
    <mergeCell ref="L555:L559"/>
    <mergeCell ref="E542:E545"/>
    <mergeCell ref="F542:F545"/>
    <mergeCell ref="G542:G545"/>
    <mergeCell ref="H542:H545"/>
    <mergeCell ref="I542:I545"/>
    <mergeCell ref="J542:J545"/>
    <mergeCell ref="K560:K563"/>
    <mergeCell ref="L560:L563"/>
    <mergeCell ref="E564:E567"/>
    <mergeCell ref="F564:F567"/>
    <mergeCell ref="G564:G567"/>
    <mergeCell ref="H564:H567"/>
    <mergeCell ref="I564:I567"/>
    <mergeCell ref="J564:J567"/>
    <mergeCell ref="K564:K567"/>
    <mergeCell ref="L564:L567"/>
    <mergeCell ref="E560:E563"/>
    <mergeCell ref="F560:F563"/>
    <mergeCell ref="G560:G563"/>
    <mergeCell ref="H560:H563"/>
    <mergeCell ref="I560:I563"/>
    <mergeCell ref="J560:J563"/>
    <mergeCell ref="L568:L571"/>
    <mergeCell ref="E572:E576"/>
    <mergeCell ref="F572:F576"/>
    <mergeCell ref="G572:G576"/>
    <mergeCell ref="H572:H576"/>
    <mergeCell ref="I572:I576"/>
    <mergeCell ref="J572:J576"/>
    <mergeCell ref="K572:K576"/>
    <mergeCell ref="L572:L576"/>
    <mergeCell ref="E568:E571"/>
    <mergeCell ref="F568:F571"/>
    <mergeCell ref="G568:G571"/>
    <mergeCell ref="H568:H571"/>
    <mergeCell ref="J568:J571"/>
    <mergeCell ref="K568:K571"/>
    <mergeCell ref="K577:K582"/>
    <mergeCell ref="L577:L582"/>
    <mergeCell ref="E583:E587"/>
    <mergeCell ref="F583:F587"/>
    <mergeCell ref="G583:G587"/>
    <mergeCell ref="H583:H587"/>
    <mergeCell ref="I583:I587"/>
    <mergeCell ref="J583:J587"/>
    <mergeCell ref="K583:K587"/>
    <mergeCell ref="L583:L587"/>
    <mergeCell ref="E577:E582"/>
    <mergeCell ref="F577:F582"/>
    <mergeCell ref="G577:G582"/>
    <mergeCell ref="H577:H582"/>
    <mergeCell ref="I577:I582"/>
    <mergeCell ref="J577:J582"/>
    <mergeCell ref="C723:C724"/>
    <mergeCell ref="C822:C824"/>
    <mergeCell ref="I647:I648"/>
    <mergeCell ref="J647:J648"/>
    <mergeCell ref="K647:K648"/>
    <mergeCell ref="L647:L648"/>
    <mergeCell ref="B678:B679"/>
    <mergeCell ref="C678:C679"/>
    <mergeCell ref="I645:I646"/>
    <mergeCell ref="J645:J646"/>
    <mergeCell ref="K645:K646"/>
    <mergeCell ref="L645:L646"/>
    <mergeCell ref="B647:B648"/>
    <mergeCell ref="C647:C648"/>
    <mergeCell ref="E647:E648"/>
    <mergeCell ref="F647:F648"/>
    <mergeCell ref="G647:G648"/>
    <mergeCell ref="H647:H648"/>
    <mergeCell ref="B645:B646"/>
    <mergeCell ref="C645:C646"/>
    <mergeCell ref="E645:E646"/>
    <mergeCell ref="F645:F646"/>
    <mergeCell ref="G645:G646"/>
    <mergeCell ref="H645:H646"/>
  </mergeCells>
  <conditionalFormatting sqref="F176">
    <cfRule type="duplicateValues" dxfId="50" priority="14"/>
  </conditionalFormatting>
  <conditionalFormatting sqref="F183">
    <cfRule type="duplicateValues" dxfId="49" priority="13"/>
  </conditionalFormatting>
  <conditionalFormatting sqref="F187">
    <cfRule type="duplicateValues" dxfId="48" priority="12"/>
  </conditionalFormatting>
  <conditionalFormatting sqref="F175">
    <cfRule type="duplicateValues" dxfId="47" priority="11"/>
  </conditionalFormatting>
  <conditionalFormatting sqref="F177">
    <cfRule type="duplicateValues" dxfId="46" priority="10"/>
  </conditionalFormatting>
  <conditionalFormatting sqref="F186">
    <cfRule type="duplicateValues" dxfId="45" priority="9"/>
  </conditionalFormatting>
  <conditionalFormatting sqref="F172">
    <cfRule type="duplicateValues" dxfId="44" priority="8"/>
  </conditionalFormatting>
  <conditionalFormatting sqref="F174">
    <cfRule type="duplicateValues" dxfId="43" priority="7"/>
  </conditionalFormatting>
  <conditionalFormatting sqref="F173">
    <cfRule type="duplicateValues" dxfId="42" priority="6"/>
  </conditionalFormatting>
  <conditionalFormatting sqref="F188">
    <cfRule type="duplicateValues" dxfId="41" priority="5"/>
  </conditionalFormatting>
  <conditionalFormatting sqref="F188">
    <cfRule type="duplicateValues" dxfId="40" priority="4"/>
  </conditionalFormatting>
  <conditionalFormatting sqref="F188">
    <cfRule type="duplicateValues" dxfId="39" priority="3"/>
  </conditionalFormatting>
  <conditionalFormatting sqref="F188">
    <cfRule type="duplicateValues" dxfId="38" priority="2"/>
  </conditionalFormatting>
  <conditionalFormatting sqref="F185">
    <cfRule type="duplicateValues" dxfId="37" priority="1"/>
  </conditionalFormatting>
  <conditionalFormatting sqref="F192">
    <cfRule type="duplicateValues" dxfId="36" priority="15"/>
  </conditionalFormatting>
  <conditionalFormatting sqref="F184 F187">
    <cfRule type="duplicateValues" dxfId="35" priority="16"/>
  </conditionalFormatting>
  <conditionalFormatting sqref="F183:F184 F187 F176">
    <cfRule type="duplicateValues" dxfId="34" priority="17"/>
  </conditionalFormatting>
  <pageMargins left="0.33" right="0.23" top="0.64" bottom="0.5" header="0.31496062992125984" footer="0.2"/>
  <pageSetup paperSize="9" scale="47" fitToHeight="70" orientation="landscape" r:id="rId1"/>
  <headerFooter differentFirst="1">
    <oddHeader>&amp;C&amp;P</oddHeader>
    <oddFooter>&amp;C&amp;P</oddFooter>
  </headerFooter>
  <rowBreaks count="7" manualBreakCount="7">
    <brk id="68" min="2" max="21" man="1"/>
    <brk id="90" min="2" max="21" man="1"/>
    <brk id="141" min="2" max="21" man="1"/>
    <brk id="193" min="2" max="21" man="1"/>
    <brk id="518" min="2" max="21" man="1"/>
    <brk id="541" min="2" max="21" man="1"/>
    <brk id="566" min="2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1346"/>
  <sheetViews>
    <sheetView view="pageBreakPreview" topLeftCell="C1194" zoomScale="60" zoomScaleNormal="63" workbookViewId="0">
      <selection activeCell="I1160" sqref="I1160"/>
    </sheetView>
  </sheetViews>
  <sheetFormatPr defaultColWidth="9.140625" defaultRowHeight="18.75"/>
  <cols>
    <col min="1" max="1" width="8.28515625" style="2" hidden="1" customWidth="1"/>
    <col min="2" max="2" width="8.28515625" style="3" hidden="1" customWidth="1"/>
    <col min="3" max="3" width="8.28515625" style="4" customWidth="1"/>
    <col min="4" max="4" width="44" style="8" customWidth="1"/>
    <col min="5" max="5" width="9.85546875" style="4" customWidth="1"/>
    <col min="6" max="6" width="10.140625" style="4" customWidth="1"/>
    <col min="7" max="7" width="8.28515625" style="2" customWidth="1"/>
    <col min="8" max="8" width="13.5703125" style="4" customWidth="1"/>
    <col min="9" max="9" width="9.140625" style="4" customWidth="1"/>
    <col min="10" max="10" width="17.28515625" style="7" customWidth="1"/>
    <col min="11" max="11" width="16.85546875" style="7" customWidth="1"/>
    <col min="12" max="12" width="26.7109375" style="9" customWidth="1"/>
    <col min="13" max="13" width="22.85546875" style="7" customWidth="1"/>
    <col min="14" max="14" width="20.5703125" style="7" customWidth="1"/>
    <col min="15" max="15" width="22.5703125" style="5" customWidth="1"/>
    <col min="16" max="16" width="21.140625" style="5" customWidth="1"/>
    <col min="17" max="17" width="16.28515625" style="11" customWidth="1"/>
    <col min="18" max="18" width="9.140625" style="2" customWidth="1"/>
    <col min="19" max="19" width="11" style="2" customWidth="1"/>
    <col min="20" max="16384" width="9.140625" style="1"/>
  </cols>
  <sheetData>
    <row r="1" spans="1:19">
      <c r="C1" s="2"/>
      <c r="D1" s="4"/>
      <c r="J1" s="5"/>
      <c r="K1" s="5"/>
      <c r="L1" s="6"/>
      <c r="N1" s="5"/>
      <c r="P1" s="652" t="s">
        <v>1063</v>
      </c>
      <c r="Q1" s="652"/>
      <c r="R1" s="652"/>
      <c r="S1" s="652"/>
    </row>
    <row r="2" spans="1:19">
      <c r="C2" s="2"/>
      <c r="D2" s="4"/>
      <c r="J2" s="5"/>
      <c r="K2" s="5"/>
      <c r="L2" s="6"/>
      <c r="N2" s="5"/>
      <c r="P2" s="652" t="s">
        <v>1060</v>
      </c>
      <c r="Q2" s="652"/>
      <c r="R2" s="652"/>
      <c r="S2" s="652"/>
    </row>
    <row r="3" spans="1:19">
      <c r="C3" s="2"/>
      <c r="D3" s="4"/>
      <c r="J3" s="5"/>
      <c r="K3" s="5"/>
      <c r="L3" s="6"/>
      <c r="N3" s="5"/>
      <c r="P3" s="652" t="s">
        <v>1061</v>
      </c>
      <c r="Q3" s="652"/>
      <c r="R3" s="652"/>
      <c r="S3" s="652"/>
    </row>
    <row r="4" spans="1:19">
      <c r="C4" s="2"/>
      <c r="D4" s="4"/>
      <c r="J4" s="5"/>
      <c r="K4" s="5"/>
      <c r="L4" s="6"/>
      <c r="N4" s="5"/>
      <c r="P4" s="652" t="s">
        <v>1062</v>
      </c>
      <c r="Q4" s="652"/>
      <c r="R4" s="652"/>
      <c r="S4" s="652"/>
    </row>
    <row r="5" spans="1:19">
      <c r="C5" s="2"/>
      <c r="D5" s="4"/>
      <c r="J5" s="5"/>
      <c r="K5" s="5"/>
      <c r="L5" s="6"/>
      <c r="N5" s="5"/>
      <c r="P5" s="652" t="s">
        <v>3</v>
      </c>
      <c r="Q5" s="652"/>
      <c r="R5" s="652"/>
      <c r="S5" s="652"/>
    </row>
    <row r="6" spans="1:19">
      <c r="D6" s="645" t="s">
        <v>8</v>
      </c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10"/>
      <c r="R6" s="5"/>
    </row>
    <row r="7" spans="1:19">
      <c r="D7" s="645" t="s">
        <v>9</v>
      </c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</row>
    <row r="8" spans="1:19">
      <c r="D8" s="645" t="s">
        <v>1064</v>
      </c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  <c r="P8" s="645"/>
      <c r="Q8" s="645"/>
      <c r="R8" s="645"/>
    </row>
    <row r="9" spans="1:19">
      <c r="R9" s="12"/>
    </row>
    <row r="10" spans="1:19" ht="44.25" customHeight="1">
      <c r="A10" s="619" t="s">
        <v>10</v>
      </c>
      <c r="B10" s="646" t="s">
        <v>11</v>
      </c>
      <c r="C10" s="619" t="s">
        <v>12</v>
      </c>
      <c r="D10" s="619" t="s">
        <v>13</v>
      </c>
      <c r="E10" s="619" t="s">
        <v>14</v>
      </c>
      <c r="F10" s="619"/>
      <c r="G10" s="619" t="s">
        <v>10</v>
      </c>
      <c r="H10" s="649" t="s">
        <v>15</v>
      </c>
      <c r="I10" s="649" t="s">
        <v>16</v>
      </c>
      <c r="J10" s="651" t="s">
        <v>17</v>
      </c>
      <c r="K10" s="651" t="s">
        <v>18</v>
      </c>
      <c r="L10" s="619" t="s">
        <v>19</v>
      </c>
      <c r="M10" s="617" t="s">
        <v>20</v>
      </c>
      <c r="N10" s="617" t="s">
        <v>21</v>
      </c>
      <c r="O10" s="617" t="s">
        <v>22</v>
      </c>
      <c r="P10" s="649" t="s">
        <v>23</v>
      </c>
      <c r="Q10" s="649" t="s">
        <v>24</v>
      </c>
      <c r="R10" s="619" t="s">
        <v>27</v>
      </c>
      <c r="S10" s="619"/>
    </row>
    <row r="11" spans="1:19" ht="153">
      <c r="A11" s="619"/>
      <c r="B11" s="646"/>
      <c r="C11" s="619"/>
      <c r="D11" s="619"/>
      <c r="E11" s="13" t="s">
        <v>29</v>
      </c>
      <c r="F11" s="13" t="s">
        <v>30</v>
      </c>
      <c r="G11" s="619"/>
      <c r="H11" s="649"/>
      <c r="I11" s="649"/>
      <c r="J11" s="651"/>
      <c r="K11" s="651"/>
      <c r="L11" s="619"/>
      <c r="M11" s="617"/>
      <c r="N11" s="617"/>
      <c r="O11" s="617"/>
      <c r="P11" s="649"/>
      <c r="Q11" s="649"/>
      <c r="R11" s="13" t="s">
        <v>31</v>
      </c>
      <c r="S11" s="13" t="s">
        <v>32</v>
      </c>
    </row>
    <row r="12" spans="1:19">
      <c r="A12" s="14"/>
      <c r="B12" s="15"/>
      <c r="C12" s="16">
        <v>1</v>
      </c>
      <c r="D12" s="16">
        <v>2</v>
      </c>
      <c r="E12" s="16">
        <v>3</v>
      </c>
      <c r="F12" s="16">
        <v>4</v>
      </c>
      <c r="G12" s="16">
        <v>5</v>
      </c>
      <c r="H12" s="17">
        <v>6</v>
      </c>
      <c r="I12" s="17">
        <v>7</v>
      </c>
      <c r="J12" s="17">
        <v>8</v>
      </c>
      <c r="K12" s="17">
        <v>9</v>
      </c>
      <c r="L12" s="17">
        <v>10</v>
      </c>
      <c r="M12" s="17">
        <v>11</v>
      </c>
      <c r="N12" s="17">
        <v>12</v>
      </c>
      <c r="O12" s="16">
        <v>13</v>
      </c>
      <c r="P12" s="18">
        <v>14</v>
      </c>
      <c r="Q12" s="14">
        <v>15</v>
      </c>
      <c r="R12" s="14">
        <v>16</v>
      </c>
      <c r="S12" s="14">
        <v>17</v>
      </c>
    </row>
    <row r="13" spans="1:19">
      <c r="A13" s="14"/>
      <c r="B13" s="15"/>
      <c r="C13" s="16"/>
      <c r="D13" s="16"/>
      <c r="E13" s="16"/>
      <c r="F13" s="16"/>
      <c r="G13" s="14"/>
      <c r="H13" s="16"/>
      <c r="I13" s="16"/>
      <c r="J13" s="21"/>
      <c r="K13" s="21"/>
      <c r="L13" s="22"/>
      <c r="M13" s="21"/>
      <c r="N13" s="21"/>
      <c r="O13" s="21"/>
      <c r="P13" s="16"/>
      <c r="Q13" s="16"/>
      <c r="R13" s="14"/>
      <c r="S13" s="14"/>
    </row>
    <row r="14" spans="1:19">
      <c r="A14" s="14"/>
      <c r="B14" s="25">
        <f>B21+B23+B26+B45+B55+B57+B97+B99+B101+B126+B138+B143+B150+B167+B193+B201+B204+B297</f>
        <v>264</v>
      </c>
      <c r="C14" s="25">
        <f>C21+C23+C26+C45+C55+C57+C94+C99+C101+C122+C137+C143+C149+C166+C193+C201+C204+C297</f>
        <v>186</v>
      </c>
      <c r="D14" s="26" t="s">
        <v>33</v>
      </c>
      <c r="E14" s="16"/>
      <c r="F14" s="16"/>
      <c r="G14" s="14"/>
      <c r="H14" s="16"/>
      <c r="I14" s="16"/>
      <c r="J14" s="27">
        <f>J15+J205</f>
        <v>584632.78269999998</v>
      </c>
      <c r="K14" s="27"/>
      <c r="L14" s="28"/>
      <c r="M14" s="27">
        <f>M15+M205</f>
        <v>428483899.50116187</v>
      </c>
      <c r="N14" s="27">
        <f>N15+N205</f>
        <v>13786525.081970001</v>
      </c>
      <c r="O14" s="27">
        <f>O15+O205</f>
        <v>442270424.58313203</v>
      </c>
      <c r="P14" s="21"/>
      <c r="Q14" s="29"/>
      <c r="R14" s="14"/>
      <c r="S14" s="14"/>
    </row>
    <row r="15" spans="1:19">
      <c r="A15" s="14"/>
      <c r="B15" s="15"/>
      <c r="C15" s="16"/>
      <c r="D15" s="26" t="s">
        <v>34</v>
      </c>
      <c r="E15" s="16"/>
      <c r="F15" s="16"/>
      <c r="G15" s="14"/>
      <c r="H15" s="16"/>
      <c r="I15" s="16"/>
      <c r="J15" s="31">
        <f>J16+J22+J24+J27+J46+J56+J58+J98+J100+J102+J127+J139+J144+J151+J168+J194+J202</f>
        <v>209960.44270000004</v>
      </c>
      <c r="K15" s="31"/>
      <c r="L15" s="22"/>
      <c r="M15" s="27">
        <f>M16+M22+M24+M27+M46+M56+M58+M98+M100+M102+M127+M139+M144+M151+M168+M194+M202</f>
        <v>101809404.81136198</v>
      </c>
      <c r="N15" s="27">
        <f>N16+N22+N24+N27+N46+N56+N58+N98+N100+N102+N127+N139+N144+N151+N168+N194+N202</f>
        <v>5686634.0310699986</v>
      </c>
      <c r="O15" s="27">
        <f>O16+O22+O24+O27+O46+O56+O58+O98+O100+O102+O127+O139+O144+O151+O168+O194+O202</f>
        <v>107496038.84243199</v>
      </c>
      <c r="P15" s="32"/>
      <c r="Q15" s="29"/>
      <c r="R15" s="14"/>
      <c r="S15" s="14"/>
    </row>
    <row r="16" spans="1:19">
      <c r="A16" s="14"/>
      <c r="B16" s="15"/>
      <c r="C16" s="16"/>
      <c r="D16" s="26" t="s">
        <v>35</v>
      </c>
      <c r="E16" s="33"/>
      <c r="F16" s="33"/>
      <c r="G16" s="14"/>
      <c r="H16" s="33"/>
      <c r="I16" s="33"/>
      <c r="J16" s="31">
        <f>SUM(J17:J21)</f>
        <v>4853.2</v>
      </c>
      <c r="K16" s="31"/>
      <c r="L16" s="34"/>
      <c r="M16" s="27">
        <f>SUM(M17:M21)</f>
        <v>464280.95999999996</v>
      </c>
      <c r="N16" s="31">
        <f>SUM(N17:N21)</f>
        <v>123927.02399999999</v>
      </c>
      <c r="O16" s="31">
        <f>SUM(O17:O21)</f>
        <v>588207.98399999994</v>
      </c>
      <c r="P16" s="32"/>
      <c r="Q16" s="29"/>
      <c r="R16" s="14"/>
      <c r="S16" s="14"/>
    </row>
    <row r="17" spans="1:19" ht="56.25">
      <c r="A17" s="14" t="s">
        <v>269</v>
      </c>
      <c r="B17" s="15">
        <v>1</v>
      </c>
      <c r="C17" s="619">
        <v>1</v>
      </c>
      <c r="D17" s="620" t="s">
        <v>36</v>
      </c>
      <c r="E17" s="619">
        <v>1994</v>
      </c>
      <c r="F17" s="619" t="s">
        <v>37</v>
      </c>
      <c r="G17" s="623" t="s">
        <v>269</v>
      </c>
      <c r="H17" s="619" t="s">
        <v>38</v>
      </c>
      <c r="I17" s="619">
        <v>2</v>
      </c>
      <c r="J17" s="624">
        <v>2039.4999999999998</v>
      </c>
      <c r="K17" s="617">
        <v>678.4</v>
      </c>
      <c r="L17" s="35" t="s">
        <v>39</v>
      </c>
      <c r="M17" s="21">
        <f>J17*P17</f>
        <v>114681.08499999998</v>
      </c>
      <c r="N17" s="32">
        <f>J17*Q17</f>
        <v>28124.704999999994</v>
      </c>
      <c r="O17" s="32">
        <f>M17+N17</f>
        <v>142805.78999999998</v>
      </c>
      <c r="P17" s="32">
        <v>56.23</v>
      </c>
      <c r="Q17" s="32">
        <v>13.79</v>
      </c>
      <c r="R17" s="14" t="s">
        <v>40</v>
      </c>
      <c r="S17" s="14" t="s">
        <v>41</v>
      </c>
    </row>
    <row r="18" spans="1:19" ht="56.25">
      <c r="A18" s="14"/>
      <c r="B18" s="15">
        <v>2</v>
      </c>
      <c r="C18" s="619"/>
      <c r="D18" s="620"/>
      <c r="E18" s="619"/>
      <c r="F18" s="619"/>
      <c r="G18" s="623"/>
      <c r="H18" s="619"/>
      <c r="I18" s="619"/>
      <c r="J18" s="624"/>
      <c r="K18" s="617"/>
      <c r="L18" s="35" t="s">
        <v>42</v>
      </c>
      <c r="M18" s="21">
        <f>J17*P18</f>
        <v>71321.314999999988</v>
      </c>
      <c r="N18" s="32">
        <f>J17*Q18</f>
        <v>27186.534999999996</v>
      </c>
      <c r="O18" s="32">
        <f>M18+N18</f>
        <v>98507.849999999977</v>
      </c>
      <c r="P18" s="32">
        <v>34.97</v>
      </c>
      <c r="Q18" s="32">
        <v>13.33</v>
      </c>
      <c r="R18" s="14" t="s">
        <v>40</v>
      </c>
      <c r="S18" s="14" t="s">
        <v>41</v>
      </c>
    </row>
    <row r="19" spans="1:19" ht="56.25">
      <c r="A19" s="14" t="s">
        <v>269</v>
      </c>
      <c r="B19" s="15">
        <v>3</v>
      </c>
      <c r="C19" s="619">
        <v>2</v>
      </c>
      <c r="D19" s="620" t="s">
        <v>43</v>
      </c>
      <c r="E19" s="619">
        <v>1978</v>
      </c>
      <c r="F19" s="619" t="s">
        <v>37</v>
      </c>
      <c r="G19" s="623" t="s">
        <v>269</v>
      </c>
      <c r="H19" s="619" t="s">
        <v>38</v>
      </c>
      <c r="I19" s="619">
        <v>2</v>
      </c>
      <c r="J19" s="617">
        <v>2165.6999999999998</v>
      </c>
      <c r="K19" s="617">
        <v>849.6</v>
      </c>
      <c r="L19" s="35" t="s">
        <v>39</v>
      </c>
      <c r="M19" s="21">
        <f>J19*P19</f>
        <v>121777.31099999999</v>
      </c>
      <c r="N19" s="32">
        <f>J19*Q19</f>
        <v>29865.002999999997</v>
      </c>
      <c r="O19" s="32">
        <f>M19+N19</f>
        <v>151642.31399999998</v>
      </c>
      <c r="P19" s="32">
        <v>56.23</v>
      </c>
      <c r="Q19" s="32">
        <v>13.79</v>
      </c>
      <c r="R19" s="14" t="s">
        <v>40</v>
      </c>
      <c r="S19" s="14" t="s">
        <v>41</v>
      </c>
    </row>
    <row r="20" spans="1:19" ht="56.25">
      <c r="A20" s="14"/>
      <c r="B20" s="15">
        <v>4</v>
      </c>
      <c r="C20" s="619"/>
      <c r="D20" s="620"/>
      <c r="E20" s="619"/>
      <c r="F20" s="619"/>
      <c r="G20" s="623"/>
      <c r="H20" s="619"/>
      <c r="I20" s="619"/>
      <c r="J20" s="617"/>
      <c r="K20" s="617"/>
      <c r="L20" s="35" t="s">
        <v>42</v>
      </c>
      <c r="M20" s="21">
        <f>J19*P20</f>
        <v>75734.528999999995</v>
      </c>
      <c r="N20" s="32">
        <f>J19*Q20</f>
        <v>28868.780999999999</v>
      </c>
      <c r="O20" s="32">
        <f>M20+N20</f>
        <v>104603.31</v>
      </c>
      <c r="P20" s="32">
        <v>34.97</v>
      </c>
      <c r="Q20" s="32">
        <v>13.33</v>
      </c>
      <c r="R20" s="14" t="s">
        <v>40</v>
      </c>
      <c r="S20" s="14" t="s">
        <v>41</v>
      </c>
    </row>
    <row r="21" spans="1:19" ht="37.5">
      <c r="A21" s="14" t="s">
        <v>323</v>
      </c>
      <c r="B21" s="15">
        <v>5</v>
      </c>
      <c r="C21" s="16">
        <v>3</v>
      </c>
      <c r="D21" s="22" t="s">
        <v>44</v>
      </c>
      <c r="E21" s="16">
        <v>1981</v>
      </c>
      <c r="F21" s="16" t="s">
        <v>37</v>
      </c>
      <c r="G21" s="14" t="s">
        <v>323</v>
      </c>
      <c r="H21" s="16" t="s">
        <v>45</v>
      </c>
      <c r="I21" s="16">
        <v>2</v>
      </c>
      <c r="J21" s="21">
        <v>648</v>
      </c>
      <c r="K21" s="21">
        <v>406.1</v>
      </c>
      <c r="L21" s="35" t="s">
        <v>46</v>
      </c>
      <c r="M21" s="21">
        <f>J21*P21</f>
        <v>80766.720000000001</v>
      </c>
      <c r="N21" s="32">
        <f>J21*Q21</f>
        <v>9882</v>
      </c>
      <c r="O21" s="32">
        <f>M21+N21</f>
        <v>90648.72</v>
      </c>
      <c r="P21" s="32">
        <v>124.64</v>
      </c>
      <c r="Q21" s="32">
        <v>15.25</v>
      </c>
      <c r="R21" s="14" t="s">
        <v>40</v>
      </c>
      <c r="S21" s="14" t="s">
        <v>41</v>
      </c>
    </row>
    <row r="22" spans="1:19">
      <c r="A22" s="14"/>
      <c r="B22" s="15"/>
      <c r="C22" s="16"/>
      <c r="D22" s="26" t="s">
        <v>47</v>
      </c>
      <c r="E22" s="16"/>
      <c r="F22" s="16"/>
      <c r="G22" s="14"/>
      <c r="H22" s="16"/>
      <c r="I22" s="16"/>
      <c r="J22" s="27">
        <f>J23</f>
        <v>2273.1999999999998</v>
      </c>
      <c r="K22" s="31"/>
      <c r="L22" s="34"/>
      <c r="M22" s="27">
        <f>M23</f>
        <v>1014551.8919999999</v>
      </c>
      <c r="N22" s="31">
        <f>N23</f>
        <v>40781.207999999999</v>
      </c>
      <c r="O22" s="31">
        <f>O23</f>
        <v>1055333.0999999999</v>
      </c>
      <c r="P22" s="31"/>
      <c r="Q22" s="32"/>
      <c r="R22" s="14"/>
      <c r="S22" s="14"/>
    </row>
    <row r="23" spans="1:19" ht="37.5">
      <c r="A23" s="14" t="s">
        <v>273</v>
      </c>
      <c r="B23" s="15">
        <v>1</v>
      </c>
      <c r="C23" s="16">
        <v>1</v>
      </c>
      <c r="D23" s="22" t="s">
        <v>48</v>
      </c>
      <c r="E23" s="16">
        <v>1981</v>
      </c>
      <c r="F23" s="16" t="s">
        <v>37</v>
      </c>
      <c r="G23" s="14" t="s">
        <v>273</v>
      </c>
      <c r="H23" s="16" t="s">
        <v>38</v>
      </c>
      <c r="I23" s="16">
        <v>2</v>
      </c>
      <c r="J23" s="21">
        <v>2273.1999999999998</v>
      </c>
      <c r="K23" s="21">
        <v>969.9</v>
      </c>
      <c r="L23" s="35" t="s">
        <v>49</v>
      </c>
      <c r="M23" s="21">
        <f>J23*P23</f>
        <v>1014551.8919999999</v>
      </c>
      <c r="N23" s="32">
        <f>J23*Q23</f>
        <v>40781.207999999999</v>
      </c>
      <c r="O23" s="32">
        <f>M23+N23</f>
        <v>1055333.0999999999</v>
      </c>
      <c r="P23" s="32">
        <v>446.31</v>
      </c>
      <c r="Q23" s="32">
        <v>17.940000000000001</v>
      </c>
      <c r="R23" s="14" t="s">
        <v>40</v>
      </c>
      <c r="S23" s="14" t="s">
        <v>41</v>
      </c>
    </row>
    <row r="24" spans="1:19">
      <c r="A24" s="14"/>
      <c r="B24" s="15"/>
      <c r="C24" s="16"/>
      <c r="D24" s="26" t="s">
        <v>50</v>
      </c>
      <c r="E24" s="33"/>
      <c r="F24" s="33"/>
      <c r="G24" s="14"/>
      <c r="H24" s="33"/>
      <c r="I24" s="33"/>
      <c r="J24" s="31">
        <f>SUM(J25:J26)</f>
        <v>1244.3</v>
      </c>
      <c r="K24" s="31"/>
      <c r="L24" s="26"/>
      <c r="M24" s="27">
        <f>SUM(M25:M26)</f>
        <v>1428189.7619999996</v>
      </c>
      <c r="N24" s="31">
        <f>SUM(N25:N26)</f>
        <v>46031.176999999996</v>
      </c>
      <c r="O24" s="31">
        <f>SUM(O25:O26)</f>
        <v>1474220.9389999998</v>
      </c>
      <c r="P24" s="31"/>
      <c r="Q24" s="32"/>
      <c r="R24" s="14"/>
      <c r="S24" s="14"/>
    </row>
    <row r="25" spans="1:19" ht="37.5">
      <c r="A25" s="14" t="s">
        <v>285</v>
      </c>
      <c r="B25" s="15">
        <v>1</v>
      </c>
      <c r="C25" s="16">
        <v>1</v>
      </c>
      <c r="D25" s="22" t="s">
        <v>51</v>
      </c>
      <c r="E25" s="16">
        <v>1969</v>
      </c>
      <c r="F25" s="16" t="s">
        <v>37</v>
      </c>
      <c r="G25" s="14" t="s">
        <v>285</v>
      </c>
      <c r="H25" s="16" t="s">
        <v>38</v>
      </c>
      <c r="I25" s="16">
        <v>2</v>
      </c>
      <c r="J25" s="21">
        <v>376.7</v>
      </c>
      <c r="K25" s="21">
        <v>211.7</v>
      </c>
      <c r="L25" s="35" t="s">
        <v>52</v>
      </c>
      <c r="M25" s="21">
        <f>J25*P25</f>
        <v>427742.85</v>
      </c>
      <c r="N25" s="32">
        <f>J25*Q25</f>
        <v>14762.873</v>
      </c>
      <c r="O25" s="32">
        <f>M25+N25</f>
        <v>442505.723</v>
      </c>
      <c r="P25" s="32">
        <v>1135.5</v>
      </c>
      <c r="Q25" s="32">
        <v>39.19</v>
      </c>
      <c r="R25" s="14" t="s">
        <v>40</v>
      </c>
      <c r="S25" s="14" t="s">
        <v>41</v>
      </c>
    </row>
    <row r="26" spans="1:19" ht="37.5">
      <c r="A26" s="14" t="s">
        <v>331</v>
      </c>
      <c r="B26" s="15">
        <v>2</v>
      </c>
      <c r="C26" s="16">
        <v>2</v>
      </c>
      <c r="D26" s="22" t="s">
        <v>53</v>
      </c>
      <c r="E26" s="16">
        <v>1969</v>
      </c>
      <c r="F26" s="16" t="s">
        <v>37</v>
      </c>
      <c r="G26" s="14" t="s">
        <v>331</v>
      </c>
      <c r="H26" s="16" t="s">
        <v>38</v>
      </c>
      <c r="I26" s="16">
        <v>2</v>
      </c>
      <c r="J26" s="21">
        <v>867.59999999999991</v>
      </c>
      <c r="K26" s="21">
        <v>578.4</v>
      </c>
      <c r="L26" s="35" t="s">
        <v>52</v>
      </c>
      <c r="M26" s="21">
        <f>J26*P26</f>
        <v>1000446.9119999998</v>
      </c>
      <c r="N26" s="32">
        <f>J26*Q26</f>
        <v>31268.303999999996</v>
      </c>
      <c r="O26" s="32">
        <f>M26+N26</f>
        <v>1031715.2159999998</v>
      </c>
      <c r="P26" s="32">
        <v>1153.1199999999999</v>
      </c>
      <c r="Q26" s="32">
        <v>36.04</v>
      </c>
      <c r="R26" s="14" t="s">
        <v>40</v>
      </c>
      <c r="S26" s="14" t="s">
        <v>41</v>
      </c>
    </row>
    <row r="27" spans="1:19">
      <c r="A27" s="14"/>
      <c r="B27" s="15"/>
      <c r="C27" s="16"/>
      <c r="D27" s="26" t="s">
        <v>54</v>
      </c>
      <c r="E27" s="33"/>
      <c r="F27" s="33"/>
      <c r="G27" s="14"/>
      <c r="H27" s="33"/>
      <c r="I27" s="33"/>
      <c r="J27" s="31">
        <f>SUM(J28:J45)</f>
        <v>18778.59</v>
      </c>
      <c r="K27" s="31"/>
      <c r="L27" s="26"/>
      <c r="M27" s="382">
        <f>SUM(M28:M45)</f>
        <v>8513290.4944999982</v>
      </c>
      <c r="N27" s="66">
        <f>SUM(N28:N45)</f>
        <v>435358.51390000002</v>
      </c>
      <c r="O27" s="66">
        <f>SUM(O28:O45)</f>
        <v>8948649.0083999988</v>
      </c>
      <c r="P27" s="31"/>
      <c r="Q27" s="32"/>
      <c r="R27" s="14"/>
      <c r="S27" s="14"/>
    </row>
    <row r="28" spans="1:19" ht="37.5">
      <c r="A28" s="14" t="s">
        <v>306</v>
      </c>
      <c r="B28" s="15">
        <v>1</v>
      </c>
      <c r="C28" s="16">
        <v>1</v>
      </c>
      <c r="D28" s="22" t="s">
        <v>55</v>
      </c>
      <c r="E28" s="16">
        <v>1981</v>
      </c>
      <c r="F28" s="16" t="s">
        <v>37</v>
      </c>
      <c r="G28" s="14" t="s">
        <v>306</v>
      </c>
      <c r="H28" s="16" t="s">
        <v>38</v>
      </c>
      <c r="I28" s="16">
        <v>3</v>
      </c>
      <c r="J28" s="21">
        <v>1756.1000000000001</v>
      </c>
      <c r="K28" s="21">
        <f>429.6+429.6</f>
        <v>859.2</v>
      </c>
      <c r="L28" s="35" t="s">
        <v>46</v>
      </c>
      <c r="M28" s="21">
        <f>J28*P28</f>
        <v>264205.245</v>
      </c>
      <c r="N28" s="32">
        <f>J28*Q28</f>
        <v>26271.256000000005</v>
      </c>
      <c r="O28" s="32">
        <f t="shared" ref="O28:O45" si="0">M28+N28</f>
        <v>290476.50099999999</v>
      </c>
      <c r="P28" s="32">
        <v>150.44999999999999</v>
      </c>
      <c r="Q28" s="32">
        <v>14.96</v>
      </c>
      <c r="R28" s="14" t="s">
        <v>40</v>
      </c>
      <c r="S28" s="14" t="s">
        <v>41</v>
      </c>
    </row>
    <row r="29" spans="1:19" ht="56.25">
      <c r="A29" s="14" t="s">
        <v>306</v>
      </c>
      <c r="B29" s="15">
        <v>2</v>
      </c>
      <c r="C29" s="619">
        <v>2</v>
      </c>
      <c r="D29" s="620" t="s">
        <v>56</v>
      </c>
      <c r="E29" s="619">
        <v>1980</v>
      </c>
      <c r="F29" s="619" t="s">
        <v>37</v>
      </c>
      <c r="G29" s="623" t="s">
        <v>306</v>
      </c>
      <c r="H29" s="619" t="s">
        <v>38</v>
      </c>
      <c r="I29" s="619">
        <v>3</v>
      </c>
      <c r="J29" s="617">
        <v>1258.8</v>
      </c>
      <c r="K29" s="617">
        <v>820.4</v>
      </c>
      <c r="L29" s="35" t="s">
        <v>39</v>
      </c>
      <c r="M29" s="21">
        <f>J29*P29</f>
        <v>69120.707999999999</v>
      </c>
      <c r="N29" s="32">
        <f>J29*Q29</f>
        <v>15672.059999999998</v>
      </c>
      <c r="O29" s="32">
        <f t="shared" si="0"/>
        <v>84792.767999999996</v>
      </c>
      <c r="P29" s="32">
        <v>54.91</v>
      </c>
      <c r="Q29" s="32">
        <v>12.45</v>
      </c>
      <c r="R29" s="14" t="s">
        <v>40</v>
      </c>
      <c r="S29" s="14" t="s">
        <v>41</v>
      </c>
    </row>
    <row r="30" spans="1:19" ht="56.25">
      <c r="A30" s="14"/>
      <c r="B30" s="15">
        <v>3</v>
      </c>
      <c r="C30" s="619"/>
      <c r="D30" s="620"/>
      <c r="E30" s="619"/>
      <c r="F30" s="619"/>
      <c r="G30" s="623"/>
      <c r="H30" s="619"/>
      <c r="I30" s="619"/>
      <c r="J30" s="617"/>
      <c r="K30" s="617"/>
      <c r="L30" s="35" t="s">
        <v>42</v>
      </c>
      <c r="M30" s="21">
        <f>J29*P30</f>
        <v>43000.607999999993</v>
      </c>
      <c r="N30" s="32">
        <f>J29*Q30</f>
        <v>13809.036</v>
      </c>
      <c r="O30" s="32">
        <f t="shared" si="0"/>
        <v>56809.643999999993</v>
      </c>
      <c r="P30" s="32">
        <v>34.159999999999997</v>
      </c>
      <c r="Q30" s="32">
        <v>10.97</v>
      </c>
      <c r="R30" s="14" t="s">
        <v>40</v>
      </c>
      <c r="S30" s="14" t="s">
        <v>41</v>
      </c>
    </row>
    <row r="31" spans="1:19" ht="37.5">
      <c r="A31" s="14" t="s">
        <v>306</v>
      </c>
      <c r="B31" s="15">
        <v>4</v>
      </c>
      <c r="C31" s="16">
        <v>3</v>
      </c>
      <c r="D31" s="22" t="s">
        <v>58</v>
      </c>
      <c r="E31" s="16">
        <v>1990</v>
      </c>
      <c r="F31" s="16" t="s">
        <v>37</v>
      </c>
      <c r="G31" s="14" t="s">
        <v>306</v>
      </c>
      <c r="H31" s="16" t="s">
        <v>38</v>
      </c>
      <c r="I31" s="16">
        <v>3</v>
      </c>
      <c r="J31" s="21">
        <v>2117.7799999999997</v>
      </c>
      <c r="K31" s="21">
        <v>1042</v>
      </c>
      <c r="L31" s="35" t="s">
        <v>46</v>
      </c>
      <c r="M31" s="21">
        <f>J31*P31</f>
        <v>318620.00099999993</v>
      </c>
      <c r="N31" s="32">
        <f>J31*Q31</f>
        <v>31681.988799999999</v>
      </c>
      <c r="O31" s="32">
        <f t="shared" si="0"/>
        <v>350301.98979999992</v>
      </c>
      <c r="P31" s="32">
        <v>150.44999999999999</v>
      </c>
      <c r="Q31" s="32">
        <v>14.96</v>
      </c>
      <c r="R31" s="14" t="s">
        <v>40</v>
      </c>
      <c r="S31" s="14" t="s">
        <v>41</v>
      </c>
    </row>
    <row r="32" spans="1:19" ht="56.25" customHeight="1">
      <c r="A32" s="14" t="s">
        <v>289</v>
      </c>
      <c r="B32" s="15">
        <v>5</v>
      </c>
      <c r="C32" s="619">
        <v>4</v>
      </c>
      <c r="D32" s="620" t="s">
        <v>59</v>
      </c>
      <c r="E32" s="619">
        <v>1965</v>
      </c>
      <c r="F32" s="619" t="s">
        <v>37</v>
      </c>
      <c r="G32" s="623" t="s">
        <v>289</v>
      </c>
      <c r="H32" s="619" t="s">
        <v>60</v>
      </c>
      <c r="I32" s="619">
        <v>2</v>
      </c>
      <c r="J32" s="617">
        <v>752.8</v>
      </c>
      <c r="K32" s="617">
        <v>423.4</v>
      </c>
      <c r="L32" s="35" t="s">
        <v>52</v>
      </c>
      <c r="M32" s="21">
        <f>J32*P32</f>
        <v>810645.15199999989</v>
      </c>
      <c r="N32" s="32">
        <f>J32*Q32</f>
        <v>28937.631999999998</v>
      </c>
      <c r="O32" s="32">
        <f t="shared" si="0"/>
        <v>839582.78399999987</v>
      </c>
      <c r="P32" s="32">
        <v>1076.8399999999999</v>
      </c>
      <c r="Q32" s="32">
        <v>38.44</v>
      </c>
      <c r="R32" s="14" t="s">
        <v>40</v>
      </c>
      <c r="S32" s="14" t="s">
        <v>41</v>
      </c>
    </row>
    <row r="33" spans="1:44" ht="37.5">
      <c r="A33" s="14"/>
      <c r="B33" s="15">
        <v>6</v>
      </c>
      <c r="C33" s="619"/>
      <c r="D33" s="620"/>
      <c r="E33" s="619"/>
      <c r="F33" s="619"/>
      <c r="G33" s="623"/>
      <c r="H33" s="619"/>
      <c r="I33" s="619"/>
      <c r="J33" s="617"/>
      <c r="K33" s="617"/>
      <c r="L33" s="35" t="s">
        <v>46</v>
      </c>
      <c r="M33" s="90">
        <f>J32*P33</f>
        <v>189901.32799999998</v>
      </c>
      <c r="N33" s="92">
        <f>J32*Q33</f>
        <v>13211.64</v>
      </c>
      <c r="O33" s="92">
        <f t="shared" si="0"/>
        <v>203112.96799999999</v>
      </c>
      <c r="P33" s="92">
        <v>252.26</v>
      </c>
      <c r="Q33" s="92">
        <v>17.55</v>
      </c>
      <c r="R33" s="14" t="s">
        <v>40</v>
      </c>
      <c r="S33" s="14" t="s">
        <v>41</v>
      </c>
    </row>
    <row r="34" spans="1:44" ht="37.5">
      <c r="A34" s="14" t="s">
        <v>280</v>
      </c>
      <c r="B34" s="15">
        <v>7</v>
      </c>
      <c r="C34" s="16">
        <v>5</v>
      </c>
      <c r="D34" s="22" t="s">
        <v>61</v>
      </c>
      <c r="E34" s="16">
        <v>1975</v>
      </c>
      <c r="F34" s="16" t="s">
        <v>37</v>
      </c>
      <c r="G34" s="14" t="s">
        <v>280</v>
      </c>
      <c r="H34" s="16" t="s">
        <v>38</v>
      </c>
      <c r="I34" s="16">
        <v>3</v>
      </c>
      <c r="J34" s="21">
        <v>2224</v>
      </c>
      <c r="K34" s="21">
        <v>1091.7</v>
      </c>
      <c r="L34" s="35" t="s">
        <v>49</v>
      </c>
      <c r="M34" s="21">
        <f>J34*P34</f>
        <v>911150.55999999994</v>
      </c>
      <c r="N34" s="32">
        <f>J34*Q34</f>
        <v>33182.080000000002</v>
      </c>
      <c r="O34" s="32">
        <f t="shared" si="0"/>
        <v>944332.6399999999</v>
      </c>
      <c r="P34" s="32">
        <v>409.69</v>
      </c>
      <c r="Q34" s="32">
        <v>14.92</v>
      </c>
      <c r="R34" s="14" t="s">
        <v>40</v>
      </c>
      <c r="S34" s="14" t="s">
        <v>41</v>
      </c>
    </row>
    <row r="35" spans="1:44" ht="37.5">
      <c r="A35" s="14" t="s">
        <v>280</v>
      </c>
      <c r="B35" s="15">
        <v>8</v>
      </c>
      <c r="C35" s="16">
        <v>6</v>
      </c>
      <c r="D35" s="22" t="s">
        <v>62</v>
      </c>
      <c r="E35" s="16">
        <v>1976</v>
      </c>
      <c r="F35" s="16" t="s">
        <v>37</v>
      </c>
      <c r="G35" s="14" t="s">
        <v>280</v>
      </c>
      <c r="H35" s="16" t="s">
        <v>38</v>
      </c>
      <c r="I35" s="16">
        <v>3</v>
      </c>
      <c r="J35" s="21">
        <v>2200.6</v>
      </c>
      <c r="K35" s="21">
        <v>1083.5</v>
      </c>
      <c r="L35" s="22" t="s">
        <v>49</v>
      </c>
      <c r="M35" s="21">
        <f>J35*P35</f>
        <v>901563.81400000001</v>
      </c>
      <c r="N35" s="32">
        <f>J35*Q35</f>
        <v>32832.951999999997</v>
      </c>
      <c r="O35" s="32">
        <f t="shared" si="0"/>
        <v>934396.76600000006</v>
      </c>
      <c r="P35" s="32">
        <v>409.69</v>
      </c>
      <c r="Q35" s="32">
        <v>14.92</v>
      </c>
      <c r="R35" s="14" t="s">
        <v>40</v>
      </c>
      <c r="S35" s="14" t="s">
        <v>41</v>
      </c>
    </row>
    <row r="36" spans="1:44">
      <c r="A36" s="14" t="s">
        <v>269</v>
      </c>
      <c r="B36" s="15">
        <v>9</v>
      </c>
      <c r="C36" s="619">
        <v>7</v>
      </c>
      <c r="D36" s="620" t="s">
        <v>63</v>
      </c>
      <c r="E36" s="619">
        <v>1970</v>
      </c>
      <c r="F36" s="619" t="s">
        <v>37</v>
      </c>
      <c r="G36" s="623" t="s">
        <v>269</v>
      </c>
      <c r="H36" s="619" t="s">
        <v>38</v>
      </c>
      <c r="I36" s="619">
        <v>2</v>
      </c>
      <c r="J36" s="617">
        <v>671.19999999999993</v>
      </c>
      <c r="K36" s="617">
        <v>352.3</v>
      </c>
      <c r="L36" s="35" t="s">
        <v>52</v>
      </c>
      <c r="M36" s="21">
        <f>J36*P36</f>
        <v>762147.6</v>
      </c>
      <c r="N36" s="32">
        <f>J36*Q36</f>
        <v>26304.327999999994</v>
      </c>
      <c r="O36" s="32">
        <f t="shared" si="0"/>
        <v>788451.92799999996</v>
      </c>
      <c r="P36" s="32">
        <v>1135.5</v>
      </c>
      <c r="Q36" s="32">
        <v>39.19</v>
      </c>
      <c r="R36" s="14" t="s">
        <v>40</v>
      </c>
      <c r="S36" s="14" t="s">
        <v>41</v>
      </c>
    </row>
    <row r="37" spans="1:44" ht="37.5">
      <c r="A37" s="14"/>
      <c r="B37" s="15">
        <v>10</v>
      </c>
      <c r="C37" s="619"/>
      <c r="D37" s="620"/>
      <c r="E37" s="619"/>
      <c r="F37" s="619"/>
      <c r="G37" s="623"/>
      <c r="H37" s="619"/>
      <c r="I37" s="619"/>
      <c r="J37" s="617"/>
      <c r="K37" s="617"/>
      <c r="L37" s="35" t="s">
        <v>46</v>
      </c>
      <c r="M37" s="21">
        <f>J36*P37</f>
        <v>109908.99999999999</v>
      </c>
      <c r="N37" s="32">
        <f>J36*Q37</f>
        <v>10202.239999999998</v>
      </c>
      <c r="O37" s="32">
        <f t="shared" si="0"/>
        <v>120111.23999999999</v>
      </c>
      <c r="P37" s="32">
        <v>163.75</v>
      </c>
      <c r="Q37" s="32">
        <v>15.2</v>
      </c>
      <c r="R37" s="14" t="s">
        <v>40</v>
      </c>
      <c r="S37" s="14" t="s">
        <v>41</v>
      </c>
    </row>
    <row r="38" spans="1:44" ht="37.5">
      <c r="A38" s="14" t="s">
        <v>280</v>
      </c>
      <c r="B38" s="15">
        <v>11</v>
      </c>
      <c r="C38" s="619">
        <v>8</v>
      </c>
      <c r="D38" s="620" t="s">
        <v>64</v>
      </c>
      <c r="E38" s="619">
        <v>1978</v>
      </c>
      <c r="F38" s="619" t="s">
        <v>37</v>
      </c>
      <c r="G38" s="623" t="s">
        <v>280</v>
      </c>
      <c r="H38" s="619" t="s">
        <v>38</v>
      </c>
      <c r="I38" s="619">
        <v>3</v>
      </c>
      <c r="J38" s="617">
        <v>2669.02</v>
      </c>
      <c r="K38" s="617">
        <v>1265.0999999999999</v>
      </c>
      <c r="L38" s="35" t="s">
        <v>49</v>
      </c>
      <c r="M38" s="21">
        <f>J38*P38</f>
        <v>1093470.8037999999</v>
      </c>
      <c r="N38" s="32">
        <f>J38*Q38</f>
        <v>39821.778400000003</v>
      </c>
      <c r="O38" s="32">
        <f t="shared" si="0"/>
        <v>1133292.5821999998</v>
      </c>
      <c r="P38" s="32">
        <v>409.69</v>
      </c>
      <c r="Q38" s="32">
        <v>14.92</v>
      </c>
      <c r="R38" s="14" t="s">
        <v>40</v>
      </c>
      <c r="S38" s="14" t="s">
        <v>41</v>
      </c>
    </row>
    <row r="39" spans="1:44" ht="56.25">
      <c r="A39" s="14"/>
      <c r="B39" s="15">
        <v>12</v>
      </c>
      <c r="C39" s="619"/>
      <c r="D39" s="620"/>
      <c r="E39" s="619"/>
      <c r="F39" s="619"/>
      <c r="G39" s="623"/>
      <c r="H39" s="619"/>
      <c r="I39" s="619"/>
      <c r="J39" s="617"/>
      <c r="K39" s="617"/>
      <c r="L39" s="35" t="s">
        <v>39</v>
      </c>
      <c r="M39" s="21">
        <f>J38*P39</f>
        <v>146555.88819999999</v>
      </c>
      <c r="N39" s="32">
        <f>J38*Q39</f>
        <v>33229.298999999999</v>
      </c>
      <c r="O39" s="32">
        <f t="shared" si="0"/>
        <v>179785.18719999999</v>
      </c>
      <c r="P39" s="32">
        <v>54.91</v>
      </c>
      <c r="Q39" s="32">
        <v>12.45</v>
      </c>
      <c r="R39" s="14" t="s">
        <v>40</v>
      </c>
      <c r="S39" s="14" t="s">
        <v>41</v>
      </c>
    </row>
    <row r="40" spans="1:44" ht="37.5">
      <c r="A40" s="14" t="s">
        <v>269</v>
      </c>
      <c r="B40" s="15">
        <v>13</v>
      </c>
      <c r="C40" s="16">
        <v>9</v>
      </c>
      <c r="D40" s="22" t="s">
        <v>65</v>
      </c>
      <c r="E40" s="16">
        <v>1970</v>
      </c>
      <c r="F40" s="16" t="s">
        <v>37</v>
      </c>
      <c r="G40" s="14" t="s">
        <v>269</v>
      </c>
      <c r="H40" s="16" t="s">
        <v>38</v>
      </c>
      <c r="I40" s="16">
        <v>2</v>
      </c>
      <c r="J40" s="21">
        <v>1483.2800000000002</v>
      </c>
      <c r="K40" s="21">
        <v>596.29999999999995</v>
      </c>
      <c r="L40" s="35" t="s">
        <v>46</v>
      </c>
      <c r="M40" s="21">
        <f t="shared" ref="M40:M45" si="1">J40*P40</f>
        <v>227446.15520000004</v>
      </c>
      <c r="N40" s="32">
        <f t="shared" ref="N40:N45" si="2">J40*Q40</f>
        <v>22545.856000000003</v>
      </c>
      <c r="O40" s="32">
        <f t="shared" si="0"/>
        <v>249992.01120000004</v>
      </c>
      <c r="P40" s="32">
        <v>153.34</v>
      </c>
      <c r="Q40" s="32">
        <v>15.2</v>
      </c>
      <c r="R40" s="14" t="s">
        <v>40</v>
      </c>
      <c r="S40" s="14" t="s">
        <v>41</v>
      </c>
    </row>
    <row r="41" spans="1:44" ht="37.5">
      <c r="A41" s="14" t="s">
        <v>285</v>
      </c>
      <c r="B41" s="15">
        <v>14</v>
      </c>
      <c r="C41" s="16">
        <v>10</v>
      </c>
      <c r="D41" s="22" t="s">
        <v>66</v>
      </c>
      <c r="E41" s="16">
        <v>1961</v>
      </c>
      <c r="F41" s="16" t="s">
        <v>37</v>
      </c>
      <c r="G41" s="14" t="s">
        <v>285</v>
      </c>
      <c r="H41" s="16" t="s">
        <v>67</v>
      </c>
      <c r="I41" s="16">
        <v>2</v>
      </c>
      <c r="J41" s="21">
        <v>547.79999999999995</v>
      </c>
      <c r="K41" s="21">
        <v>313</v>
      </c>
      <c r="L41" s="35" t="s">
        <v>52</v>
      </c>
      <c r="M41" s="21">
        <f t="shared" si="1"/>
        <v>594762.89399999997</v>
      </c>
      <c r="N41" s="32">
        <f t="shared" si="2"/>
        <v>21183.425999999999</v>
      </c>
      <c r="O41" s="32">
        <f t="shared" si="0"/>
        <v>615946.31999999995</v>
      </c>
      <c r="P41" s="32">
        <v>1085.73</v>
      </c>
      <c r="Q41" s="32">
        <v>38.67</v>
      </c>
      <c r="R41" s="14" t="s">
        <v>40</v>
      </c>
      <c r="S41" s="14" t="s">
        <v>41</v>
      </c>
    </row>
    <row r="42" spans="1:44" ht="37.5">
      <c r="A42" s="14" t="s">
        <v>285</v>
      </c>
      <c r="B42" s="15">
        <v>15</v>
      </c>
      <c r="C42" s="16">
        <v>11</v>
      </c>
      <c r="D42" s="22" t="s">
        <v>68</v>
      </c>
      <c r="E42" s="16">
        <v>1961</v>
      </c>
      <c r="F42" s="16" t="s">
        <v>37</v>
      </c>
      <c r="G42" s="14" t="s">
        <v>285</v>
      </c>
      <c r="H42" s="16" t="s">
        <v>38</v>
      </c>
      <c r="I42" s="16">
        <v>2</v>
      </c>
      <c r="J42" s="21">
        <v>543</v>
      </c>
      <c r="K42" s="21">
        <v>304</v>
      </c>
      <c r="L42" s="35" t="s">
        <v>52</v>
      </c>
      <c r="M42" s="21">
        <f t="shared" si="1"/>
        <v>616685.1</v>
      </c>
      <c r="N42" s="32">
        <f t="shared" si="2"/>
        <v>21280.17</v>
      </c>
      <c r="O42" s="32">
        <f t="shared" si="0"/>
        <v>637965.27</v>
      </c>
      <c r="P42" s="32">
        <v>1135.7</v>
      </c>
      <c r="Q42" s="32">
        <v>39.19</v>
      </c>
      <c r="R42" s="14" t="s">
        <v>40</v>
      </c>
      <c r="S42" s="14" t="s">
        <v>41</v>
      </c>
    </row>
    <row r="43" spans="1:44" ht="37.5">
      <c r="A43" s="14" t="s">
        <v>285</v>
      </c>
      <c r="B43" s="15">
        <v>16</v>
      </c>
      <c r="C43" s="16">
        <v>12</v>
      </c>
      <c r="D43" s="22" t="s">
        <v>69</v>
      </c>
      <c r="E43" s="16">
        <v>1981</v>
      </c>
      <c r="F43" s="16" t="s">
        <v>37</v>
      </c>
      <c r="G43" s="14" t="s">
        <v>285</v>
      </c>
      <c r="H43" s="16" t="s">
        <v>38</v>
      </c>
      <c r="I43" s="16">
        <v>2</v>
      </c>
      <c r="J43" s="21">
        <v>1430.7</v>
      </c>
      <c r="K43" s="21">
        <v>846</v>
      </c>
      <c r="L43" s="35" t="s">
        <v>46</v>
      </c>
      <c r="M43" s="21">
        <f t="shared" si="1"/>
        <v>234277.125</v>
      </c>
      <c r="N43" s="32">
        <f t="shared" si="2"/>
        <v>21746.639999999999</v>
      </c>
      <c r="O43" s="32">
        <f t="shared" si="0"/>
        <v>256023.76500000001</v>
      </c>
      <c r="P43" s="32">
        <v>163.75</v>
      </c>
      <c r="Q43" s="32">
        <v>15.2</v>
      </c>
      <c r="R43" s="14" t="s">
        <v>40</v>
      </c>
      <c r="S43" s="14" t="s">
        <v>41</v>
      </c>
    </row>
    <row r="44" spans="1:44" s="7" customFormat="1" ht="37.5">
      <c r="A44" s="21" t="s">
        <v>285</v>
      </c>
      <c r="B44" s="15">
        <v>17</v>
      </c>
      <c r="C44" s="16">
        <v>13</v>
      </c>
      <c r="D44" s="22" t="s">
        <v>70</v>
      </c>
      <c r="E44" s="16">
        <v>1962</v>
      </c>
      <c r="F44" s="16" t="s">
        <v>37</v>
      </c>
      <c r="G44" s="21" t="s">
        <v>285</v>
      </c>
      <c r="H44" s="16" t="s">
        <v>67</v>
      </c>
      <c r="I44" s="16">
        <v>2</v>
      </c>
      <c r="J44" s="21">
        <v>565.21</v>
      </c>
      <c r="K44" s="21">
        <v>327.17</v>
      </c>
      <c r="L44" s="35" t="s">
        <v>52</v>
      </c>
      <c r="M44" s="21">
        <f t="shared" si="1"/>
        <v>613665.45330000005</v>
      </c>
      <c r="N44" s="32">
        <f t="shared" si="2"/>
        <v>21856.670700000002</v>
      </c>
      <c r="O44" s="32">
        <f t="shared" si="0"/>
        <v>635522.12400000007</v>
      </c>
      <c r="P44" s="32">
        <v>1085.73</v>
      </c>
      <c r="Q44" s="32">
        <v>38.67</v>
      </c>
      <c r="R44" s="14" t="s">
        <v>40</v>
      </c>
      <c r="S44" s="14" t="s">
        <v>41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7" customFormat="1" ht="37.5">
      <c r="A45" s="21" t="s">
        <v>285</v>
      </c>
      <c r="B45" s="15">
        <v>18</v>
      </c>
      <c r="C45" s="16">
        <v>14</v>
      </c>
      <c r="D45" s="22" t="s">
        <v>71</v>
      </c>
      <c r="E45" s="16">
        <v>1963</v>
      </c>
      <c r="F45" s="16" t="s">
        <v>37</v>
      </c>
      <c r="G45" s="21" t="s">
        <v>285</v>
      </c>
      <c r="H45" s="16" t="s">
        <v>67</v>
      </c>
      <c r="I45" s="16">
        <v>2</v>
      </c>
      <c r="J45" s="21">
        <v>558.29999999999995</v>
      </c>
      <c r="K45" s="21">
        <v>324.89999999999998</v>
      </c>
      <c r="L45" s="35" t="s">
        <v>52</v>
      </c>
      <c r="M45" s="21">
        <f t="shared" si="1"/>
        <v>606163.05900000001</v>
      </c>
      <c r="N45" s="32">
        <f t="shared" si="2"/>
        <v>21589.460999999999</v>
      </c>
      <c r="O45" s="32">
        <f t="shared" si="0"/>
        <v>627752.52</v>
      </c>
      <c r="P45" s="32">
        <v>1085.73</v>
      </c>
      <c r="Q45" s="32">
        <v>38.67</v>
      </c>
      <c r="R45" s="14" t="s">
        <v>40</v>
      </c>
      <c r="S45" s="14" t="s">
        <v>41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 s="14"/>
      <c r="B46" s="15"/>
      <c r="C46" s="16"/>
      <c r="D46" s="26" t="s">
        <v>72</v>
      </c>
      <c r="E46" s="16"/>
      <c r="F46" s="16"/>
      <c r="G46" s="14"/>
      <c r="H46" s="16"/>
      <c r="I46" s="16"/>
      <c r="J46" s="27">
        <f>SUM(J47:J55)</f>
        <v>17951.599999999999</v>
      </c>
      <c r="K46" s="31"/>
      <c r="L46" s="35"/>
      <c r="M46" s="27">
        <f>SUM(M47:M55)</f>
        <v>11089036.434</v>
      </c>
      <c r="N46" s="31">
        <f>SUM(N47:N55)</f>
        <v>489411.984</v>
      </c>
      <c r="O46" s="31">
        <f>SUM(O47:O55)</f>
        <v>11578448.418</v>
      </c>
      <c r="P46" s="31"/>
      <c r="Q46" s="32"/>
      <c r="R46" s="14"/>
      <c r="S46" s="14"/>
    </row>
    <row r="47" spans="1:44">
      <c r="A47" s="14" t="s">
        <v>306</v>
      </c>
      <c r="B47" s="15">
        <v>1</v>
      </c>
      <c r="C47" s="619">
        <v>1</v>
      </c>
      <c r="D47" s="620" t="s">
        <v>73</v>
      </c>
      <c r="E47" s="619">
        <v>1965</v>
      </c>
      <c r="F47" s="619" t="s">
        <v>37</v>
      </c>
      <c r="G47" s="623" t="s">
        <v>306</v>
      </c>
      <c r="H47" s="619" t="s">
        <v>38</v>
      </c>
      <c r="I47" s="619">
        <v>3</v>
      </c>
      <c r="J47" s="617">
        <v>3495.8999999999996</v>
      </c>
      <c r="K47" s="617">
        <v>2097.5</v>
      </c>
      <c r="L47" s="35" t="s">
        <v>52</v>
      </c>
      <c r="M47" s="21">
        <f>J47*P47</f>
        <v>3637763.6219999995</v>
      </c>
      <c r="N47" s="32">
        <f>J47*Q47</f>
        <v>77853.692999999985</v>
      </c>
      <c r="O47" s="32">
        <f t="shared" ref="O47:O55" si="3">M47+N47</f>
        <v>3715617.3149999995</v>
      </c>
      <c r="P47" s="32">
        <v>1040.58</v>
      </c>
      <c r="Q47" s="32">
        <v>22.27</v>
      </c>
      <c r="R47" s="14" t="s">
        <v>40</v>
      </c>
      <c r="S47" s="14" t="s">
        <v>41</v>
      </c>
    </row>
    <row r="48" spans="1:44" ht="37.5">
      <c r="A48" s="14"/>
      <c r="B48" s="15">
        <v>2</v>
      </c>
      <c r="C48" s="619"/>
      <c r="D48" s="620"/>
      <c r="E48" s="619"/>
      <c r="F48" s="619"/>
      <c r="G48" s="623"/>
      <c r="H48" s="619"/>
      <c r="I48" s="619"/>
      <c r="J48" s="617"/>
      <c r="K48" s="617"/>
      <c r="L48" s="35" t="s">
        <v>46</v>
      </c>
      <c r="M48" s="21">
        <f>J47*P48</f>
        <v>525958.15499999991</v>
      </c>
      <c r="N48" s="32">
        <f>J47*Q48</f>
        <v>52298.663999999997</v>
      </c>
      <c r="O48" s="32">
        <f t="shared" si="3"/>
        <v>578256.8189999999</v>
      </c>
      <c r="P48" s="32">
        <v>150.44999999999999</v>
      </c>
      <c r="Q48" s="32">
        <v>14.96</v>
      </c>
      <c r="R48" s="14" t="s">
        <v>40</v>
      </c>
      <c r="S48" s="14" t="s">
        <v>41</v>
      </c>
    </row>
    <row r="49" spans="1:19" ht="37.5">
      <c r="A49" s="14"/>
      <c r="B49" s="15">
        <v>3</v>
      </c>
      <c r="C49" s="619"/>
      <c r="D49" s="620"/>
      <c r="E49" s="619"/>
      <c r="F49" s="619"/>
      <c r="G49" s="623"/>
      <c r="H49" s="619"/>
      <c r="I49" s="619"/>
      <c r="J49" s="617"/>
      <c r="K49" s="617"/>
      <c r="L49" s="35" t="s">
        <v>49</v>
      </c>
      <c r="M49" s="21">
        <f>J47*P49</f>
        <v>1431990.558</v>
      </c>
      <c r="N49" s="32">
        <f>J47*Q49</f>
        <v>55724.645999999993</v>
      </c>
      <c r="O49" s="32">
        <f t="shared" si="3"/>
        <v>1487715.2039999999</v>
      </c>
      <c r="P49" s="32">
        <v>409.62</v>
      </c>
      <c r="Q49" s="32">
        <v>15.94</v>
      </c>
      <c r="R49" s="14" t="s">
        <v>40</v>
      </c>
      <c r="S49" s="14" t="s">
        <v>41</v>
      </c>
    </row>
    <row r="50" spans="1:19" ht="37.5" customHeight="1">
      <c r="A50" s="14" t="s">
        <v>306</v>
      </c>
      <c r="B50" s="15">
        <v>4</v>
      </c>
      <c r="C50" s="619">
        <v>2</v>
      </c>
      <c r="D50" s="620" t="s">
        <v>74</v>
      </c>
      <c r="E50" s="619">
        <v>1966</v>
      </c>
      <c r="F50" s="619" t="s">
        <v>37</v>
      </c>
      <c r="G50" s="623" t="s">
        <v>306</v>
      </c>
      <c r="H50" s="619" t="s">
        <v>38</v>
      </c>
      <c r="I50" s="619">
        <v>3</v>
      </c>
      <c r="J50" s="617">
        <v>2275</v>
      </c>
      <c r="K50" s="617">
        <v>1365</v>
      </c>
      <c r="L50" s="35" t="s">
        <v>52</v>
      </c>
      <c r="M50" s="21">
        <f>J50*P50</f>
        <v>2367319.5</v>
      </c>
      <c r="N50" s="32">
        <f>J50*Q50</f>
        <v>50664.25</v>
      </c>
      <c r="O50" s="32">
        <f t="shared" si="3"/>
        <v>2417983.75</v>
      </c>
      <c r="P50" s="32">
        <v>1040.58</v>
      </c>
      <c r="Q50" s="32">
        <v>22.27</v>
      </c>
      <c r="R50" s="14" t="s">
        <v>40</v>
      </c>
      <c r="S50" s="14" t="s">
        <v>41</v>
      </c>
    </row>
    <row r="51" spans="1:19" ht="37.5">
      <c r="A51" s="14"/>
      <c r="B51" s="15">
        <v>5</v>
      </c>
      <c r="C51" s="619"/>
      <c r="D51" s="620"/>
      <c r="E51" s="619"/>
      <c r="F51" s="619"/>
      <c r="G51" s="623"/>
      <c r="H51" s="619"/>
      <c r="I51" s="619"/>
      <c r="J51" s="617"/>
      <c r="K51" s="617"/>
      <c r="L51" s="36" t="s">
        <v>49</v>
      </c>
      <c r="M51" s="21">
        <f>J50*P51</f>
        <v>931885.5</v>
      </c>
      <c r="N51" s="32">
        <f>J50*Q51</f>
        <v>36263.5</v>
      </c>
      <c r="O51" s="32">
        <f t="shared" si="3"/>
        <v>968149</v>
      </c>
      <c r="P51" s="32">
        <v>409.62</v>
      </c>
      <c r="Q51" s="32">
        <v>15.94</v>
      </c>
      <c r="R51" s="14" t="s">
        <v>40</v>
      </c>
      <c r="S51" s="14" t="s">
        <v>41</v>
      </c>
    </row>
    <row r="52" spans="1:19" ht="37.5">
      <c r="A52" s="14"/>
      <c r="B52" s="15">
        <v>6</v>
      </c>
      <c r="C52" s="619"/>
      <c r="D52" s="620"/>
      <c r="E52" s="619"/>
      <c r="F52" s="619"/>
      <c r="G52" s="623"/>
      <c r="H52" s="619"/>
      <c r="I52" s="619"/>
      <c r="J52" s="617"/>
      <c r="K52" s="617"/>
      <c r="L52" s="35" t="s">
        <v>46</v>
      </c>
      <c r="M52" s="21">
        <f>J50*P52</f>
        <v>342273.75</v>
      </c>
      <c r="N52" s="32">
        <f>J50*Q52</f>
        <v>34034</v>
      </c>
      <c r="O52" s="32">
        <f t="shared" si="3"/>
        <v>376307.75</v>
      </c>
      <c r="P52" s="32">
        <v>150.44999999999999</v>
      </c>
      <c r="Q52" s="32">
        <v>14.96</v>
      </c>
      <c r="R52" s="14" t="s">
        <v>40</v>
      </c>
      <c r="S52" s="14" t="s">
        <v>41</v>
      </c>
    </row>
    <row r="53" spans="1:19" ht="37.5">
      <c r="A53" s="14" t="s">
        <v>285</v>
      </c>
      <c r="B53" s="15">
        <v>7</v>
      </c>
      <c r="C53" s="16">
        <v>3</v>
      </c>
      <c r="D53" s="22" t="s">
        <v>75</v>
      </c>
      <c r="E53" s="16">
        <v>1978</v>
      </c>
      <c r="F53" s="16" t="s">
        <v>37</v>
      </c>
      <c r="G53" s="14" t="s">
        <v>285</v>
      </c>
      <c r="H53" s="16" t="s">
        <v>67</v>
      </c>
      <c r="I53" s="16">
        <v>1</v>
      </c>
      <c r="J53" s="21">
        <v>1128.9000000000001</v>
      </c>
      <c r="K53" s="21">
        <v>518.6</v>
      </c>
      <c r="L53" s="35" t="s">
        <v>46</v>
      </c>
      <c r="M53" s="21">
        <f>J53*P53</f>
        <v>189102.03900000002</v>
      </c>
      <c r="N53" s="32">
        <f>J53*Q53</f>
        <v>17238.303</v>
      </c>
      <c r="O53" s="32">
        <f t="shared" si="3"/>
        <v>206340.342</v>
      </c>
      <c r="P53" s="32">
        <v>167.51</v>
      </c>
      <c r="Q53" s="32">
        <v>15.27</v>
      </c>
      <c r="R53" s="14" t="s">
        <v>40</v>
      </c>
      <c r="S53" s="14" t="s">
        <v>41</v>
      </c>
    </row>
    <row r="54" spans="1:19" ht="37.5">
      <c r="A54" s="14" t="s">
        <v>306</v>
      </c>
      <c r="B54" s="15">
        <v>8</v>
      </c>
      <c r="C54" s="16">
        <v>4</v>
      </c>
      <c r="D54" s="22" t="s">
        <v>76</v>
      </c>
      <c r="E54" s="16">
        <v>1984</v>
      </c>
      <c r="F54" s="16" t="s">
        <v>37</v>
      </c>
      <c r="G54" s="14" t="s">
        <v>306</v>
      </c>
      <c r="H54" s="16" t="s">
        <v>38</v>
      </c>
      <c r="I54" s="16">
        <v>5</v>
      </c>
      <c r="J54" s="21">
        <v>5493.0999999999995</v>
      </c>
      <c r="K54" s="21">
        <v>3312.7</v>
      </c>
      <c r="L54" s="35" t="s">
        <v>46</v>
      </c>
      <c r="M54" s="21">
        <f>J54*P54</f>
        <v>826436.8949999999</v>
      </c>
      <c r="N54" s="32">
        <f>J54*Q54</f>
        <v>82176.775999999998</v>
      </c>
      <c r="O54" s="32">
        <f t="shared" si="3"/>
        <v>908613.67099999986</v>
      </c>
      <c r="P54" s="32">
        <v>150.44999999999999</v>
      </c>
      <c r="Q54" s="32">
        <v>14.96</v>
      </c>
      <c r="R54" s="14" t="s">
        <v>40</v>
      </c>
      <c r="S54" s="14" t="s">
        <v>41</v>
      </c>
    </row>
    <row r="55" spans="1:19" ht="37.5">
      <c r="A55" s="14" t="s">
        <v>306</v>
      </c>
      <c r="B55" s="15">
        <v>9</v>
      </c>
      <c r="C55" s="16">
        <v>5</v>
      </c>
      <c r="D55" s="22" t="s">
        <v>77</v>
      </c>
      <c r="E55" s="16">
        <v>1974</v>
      </c>
      <c r="F55" s="16" t="s">
        <v>37</v>
      </c>
      <c r="G55" s="14" t="s">
        <v>306</v>
      </c>
      <c r="H55" s="16" t="s">
        <v>38</v>
      </c>
      <c r="I55" s="16">
        <v>5</v>
      </c>
      <c r="J55" s="21">
        <v>5558.7000000000007</v>
      </c>
      <c r="K55" s="21">
        <v>2865.2</v>
      </c>
      <c r="L55" s="35" t="s">
        <v>46</v>
      </c>
      <c r="M55" s="21">
        <f>J55*P55</f>
        <v>836306.41500000004</v>
      </c>
      <c r="N55" s="32">
        <f>J55*Q55</f>
        <v>83158.152000000016</v>
      </c>
      <c r="O55" s="32">
        <f t="shared" si="3"/>
        <v>919464.56700000004</v>
      </c>
      <c r="P55" s="32">
        <v>150.44999999999999</v>
      </c>
      <c r="Q55" s="32">
        <v>14.96</v>
      </c>
      <c r="R55" s="14" t="s">
        <v>40</v>
      </c>
      <c r="S55" s="14" t="s">
        <v>41</v>
      </c>
    </row>
    <row r="56" spans="1:19">
      <c r="A56" s="14"/>
      <c r="B56" s="15"/>
      <c r="C56" s="16"/>
      <c r="D56" s="26" t="s">
        <v>78</v>
      </c>
      <c r="E56" s="16"/>
      <c r="F56" s="16"/>
      <c r="G56" s="14"/>
      <c r="H56" s="16"/>
      <c r="I56" s="16"/>
      <c r="J56" s="27">
        <f>J57</f>
        <v>2671.7999999999997</v>
      </c>
      <c r="K56" s="31"/>
      <c r="L56" s="22"/>
      <c r="M56" s="27">
        <f>M57</f>
        <v>2780221.6439999994</v>
      </c>
      <c r="N56" s="31">
        <f>N57</f>
        <v>59500.98599999999</v>
      </c>
      <c r="O56" s="31">
        <f>SUM(O57:O57)</f>
        <v>2839722.6299999994</v>
      </c>
      <c r="P56" s="31"/>
      <c r="Q56" s="32"/>
      <c r="R56" s="14"/>
      <c r="S56" s="14"/>
    </row>
    <row r="57" spans="1:19" ht="37.5">
      <c r="A57" s="14" t="s">
        <v>280</v>
      </c>
      <c r="B57" s="15">
        <v>1</v>
      </c>
      <c r="C57" s="16">
        <v>1</v>
      </c>
      <c r="D57" s="22" t="s">
        <v>79</v>
      </c>
      <c r="E57" s="16">
        <v>1988</v>
      </c>
      <c r="F57" s="16" t="s">
        <v>37</v>
      </c>
      <c r="G57" s="14" t="s">
        <v>280</v>
      </c>
      <c r="H57" s="16" t="s">
        <v>38</v>
      </c>
      <c r="I57" s="16">
        <v>3</v>
      </c>
      <c r="J57" s="21">
        <v>2671.7999999999997</v>
      </c>
      <c r="K57" s="21">
        <v>1283.0999999999999</v>
      </c>
      <c r="L57" s="35" t="s">
        <v>52</v>
      </c>
      <c r="M57" s="21">
        <f>J57*P57</f>
        <v>2780221.6439999994</v>
      </c>
      <c r="N57" s="32">
        <f>J57*Q57</f>
        <v>59500.98599999999</v>
      </c>
      <c r="O57" s="32">
        <f>M57+N57</f>
        <v>2839722.6299999994</v>
      </c>
      <c r="P57" s="32">
        <v>1040.58</v>
      </c>
      <c r="Q57" s="32">
        <v>22.27</v>
      </c>
      <c r="R57" s="14" t="s">
        <v>40</v>
      </c>
      <c r="S57" s="14" t="s">
        <v>41</v>
      </c>
    </row>
    <row r="58" spans="1:19">
      <c r="A58" s="14"/>
      <c r="B58" s="15"/>
      <c r="C58" s="16"/>
      <c r="D58" s="26" t="s">
        <v>80</v>
      </c>
      <c r="E58" s="16"/>
      <c r="F58" s="16"/>
      <c r="G58" s="14"/>
      <c r="H58" s="16"/>
      <c r="I58" s="16"/>
      <c r="J58" s="27">
        <f>SUM(J59:J97)</f>
        <v>34660.210000000006</v>
      </c>
      <c r="K58" s="31"/>
      <c r="L58" s="22"/>
      <c r="M58" s="382">
        <f>SUM(M59:M97)</f>
        <v>27566724.128899999</v>
      </c>
      <c r="N58" s="66">
        <f>SUM(N59:N97)</f>
        <v>1336139.2140000002</v>
      </c>
      <c r="O58" s="66">
        <f>SUM(O59:O97)</f>
        <v>28902863.342899997</v>
      </c>
      <c r="P58" s="31"/>
      <c r="Q58" s="32"/>
      <c r="R58" s="14"/>
      <c r="S58" s="14"/>
    </row>
    <row r="59" spans="1:19" s="43" customFormat="1" ht="56.25" customHeight="1">
      <c r="A59" s="37" t="s">
        <v>285</v>
      </c>
      <c r="B59" s="38">
        <v>1</v>
      </c>
      <c r="C59" s="656">
        <v>1</v>
      </c>
      <c r="D59" s="658" t="s">
        <v>81</v>
      </c>
      <c r="E59" s="656">
        <v>1963</v>
      </c>
      <c r="F59" s="656" t="s">
        <v>37</v>
      </c>
      <c r="G59" s="659" t="s">
        <v>285</v>
      </c>
      <c r="H59" s="656" t="s">
        <v>60</v>
      </c>
      <c r="I59" s="656">
        <v>2</v>
      </c>
      <c r="J59" s="657">
        <v>1111</v>
      </c>
      <c r="K59" s="657">
        <v>615.1</v>
      </c>
      <c r="L59" s="36" t="s">
        <v>49</v>
      </c>
      <c r="M59" s="383">
        <f>J59*P59</f>
        <v>494717.19</v>
      </c>
      <c r="N59" s="384">
        <f>J59*Q59</f>
        <v>20275.75</v>
      </c>
      <c r="O59" s="384">
        <f t="shared" ref="O59:O94" si="4">M59+N59</f>
        <v>514992.94</v>
      </c>
      <c r="P59" s="384">
        <v>445.29</v>
      </c>
      <c r="Q59" s="384">
        <v>18.25</v>
      </c>
      <c r="R59" s="14" t="s">
        <v>40</v>
      </c>
      <c r="S59" s="14" t="s">
        <v>41</v>
      </c>
    </row>
    <row r="60" spans="1:19" s="43" customFormat="1">
      <c r="A60" s="37"/>
      <c r="B60" s="38">
        <v>2</v>
      </c>
      <c r="C60" s="656"/>
      <c r="D60" s="658"/>
      <c r="E60" s="656"/>
      <c r="F60" s="656"/>
      <c r="G60" s="659"/>
      <c r="H60" s="656"/>
      <c r="I60" s="656"/>
      <c r="J60" s="657"/>
      <c r="K60" s="657"/>
      <c r="L60" s="36" t="s">
        <v>82</v>
      </c>
      <c r="M60" s="383">
        <f>J59*P60</f>
        <v>1666500</v>
      </c>
      <c r="N60" s="384">
        <f>J59*Q60</f>
        <v>44417.78</v>
      </c>
      <c r="O60" s="384">
        <f t="shared" si="4"/>
        <v>1710917.78</v>
      </c>
      <c r="P60" s="384">
        <v>1500</v>
      </c>
      <c r="Q60" s="384">
        <v>39.979999999999997</v>
      </c>
      <c r="R60" s="14" t="s">
        <v>40</v>
      </c>
      <c r="S60" s="14" t="s">
        <v>41</v>
      </c>
    </row>
    <row r="61" spans="1:19" s="43" customFormat="1" ht="44.25" customHeight="1">
      <c r="A61" s="37" t="s">
        <v>269</v>
      </c>
      <c r="B61" s="38">
        <v>3</v>
      </c>
      <c r="C61" s="44">
        <v>2</v>
      </c>
      <c r="D61" s="45" t="s">
        <v>83</v>
      </c>
      <c r="E61" s="44">
        <v>1982</v>
      </c>
      <c r="F61" s="44" t="s">
        <v>37</v>
      </c>
      <c r="G61" s="37" t="s">
        <v>269</v>
      </c>
      <c r="H61" s="44" t="s">
        <v>67</v>
      </c>
      <c r="I61" s="44">
        <v>2</v>
      </c>
      <c r="J61" s="39">
        <v>1408.2</v>
      </c>
      <c r="K61" s="39">
        <v>607.6</v>
      </c>
      <c r="L61" s="36" t="s">
        <v>82</v>
      </c>
      <c r="M61" s="383">
        <f>J61*P61</f>
        <v>2112300</v>
      </c>
      <c r="N61" s="384">
        <f>J61*Q61</f>
        <v>56637.804000000004</v>
      </c>
      <c r="O61" s="384">
        <f t="shared" si="4"/>
        <v>2168937.804</v>
      </c>
      <c r="P61" s="384">
        <v>1500</v>
      </c>
      <c r="Q61" s="384">
        <v>40.22</v>
      </c>
      <c r="R61" s="14" t="s">
        <v>40</v>
      </c>
      <c r="S61" s="14" t="s">
        <v>41</v>
      </c>
    </row>
    <row r="62" spans="1:19" s="43" customFormat="1" ht="56.25">
      <c r="A62" s="37" t="s">
        <v>331</v>
      </c>
      <c r="B62" s="38">
        <v>4</v>
      </c>
      <c r="C62" s="656">
        <v>3</v>
      </c>
      <c r="D62" s="658" t="s">
        <v>84</v>
      </c>
      <c r="E62" s="656">
        <v>1987</v>
      </c>
      <c r="F62" s="656" t="s">
        <v>37</v>
      </c>
      <c r="G62" s="659" t="s">
        <v>331</v>
      </c>
      <c r="H62" s="656" t="s">
        <v>67</v>
      </c>
      <c r="I62" s="656">
        <v>2</v>
      </c>
      <c r="J62" s="657">
        <v>1301.9000000000001</v>
      </c>
      <c r="K62" s="657">
        <v>738.2</v>
      </c>
      <c r="L62" s="36" t="s">
        <v>39</v>
      </c>
      <c r="M62" s="39">
        <f>J62*P62</f>
        <v>70224.486000000004</v>
      </c>
      <c r="N62" s="40">
        <f>J62*Q62</f>
        <v>15154.116000000002</v>
      </c>
      <c r="O62" s="40">
        <f t="shared" si="4"/>
        <v>85378.602000000014</v>
      </c>
      <c r="P62" s="40">
        <v>53.94</v>
      </c>
      <c r="Q62" s="40">
        <v>11.64</v>
      </c>
      <c r="R62" s="14" t="s">
        <v>40</v>
      </c>
      <c r="S62" s="14" t="s">
        <v>41</v>
      </c>
    </row>
    <row r="63" spans="1:19" s="43" customFormat="1" ht="37.5">
      <c r="A63" s="37"/>
      <c r="B63" s="38">
        <v>5</v>
      </c>
      <c r="C63" s="656"/>
      <c r="D63" s="658"/>
      <c r="E63" s="656"/>
      <c r="F63" s="656" t="s">
        <v>37</v>
      </c>
      <c r="G63" s="659"/>
      <c r="H63" s="656"/>
      <c r="I63" s="656"/>
      <c r="J63" s="657"/>
      <c r="K63" s="657"/>
      <c r="L63" s="36" t="s">
        <v>49</v>
      </c>
      <c r="M63" s="39">
        <f>J62*P63</f>
        <v>557421.50400000007</v>
      </c>
      <c r="N63" s="40">
        <f>J62*Q63</f>
        <v>22848.345000000001</v>
      </c>
      <c r="O63" s="40">
        <f t="shared" si="4"/>
        <v>580269.84900000005</v>
      </c>
      <c r="P63" s="40">
        <v>428.16</v>
      </c>
      <c r="Q63" s="40">
        <v>17.55</v>
      </c>
      <c r="R63" s="14" t="s">
        <v>40</v>
      </c>
      <c r="S63" s="14" t="s">
        <v>41</v>
      </c>
    </row>
    <row r="64" spans="1:19" s="43" customFormat="1">
      <c r="A64" s="37"/>
      <c r="B64" s="38">
        <v>6</v>
      </c>
      <c r="C64" s="656"/>
      <c r="D64" s="658"/>
      <c r="E64" s="656"/>
      <c r="F64" s="656" t="s">
        <v>37</v>
      </c>
      <c r="G64" s="659"/>
      <c r="H64" s="656"/>
      <c r="I64" s="656"/>
      <c r="J64" s="657"/>
      <c r="K64" s="657"/>
      <c r="L64" s="36" t="s">
        <v>52</v>
      </c>
      <c r="M64" s="39">
        <f>J62*P64</f>
        <v>1436698.726</v>
      </c>
      <c r="N64" s="40">
        <f>J62*Q64</f>
        <v>46243.488000000005</v>
      </c>
      <c r="O64" s="40">
        <f t="shared" si="4"/>
        <v>1482942.2139999999</v>
      </c>
      <c r="P64" s="40">
        <v>1103.54</v>
      </c>
      <c r="Q64" s="40">
        <v>35.520000000000003</v>
      </c>
      <c r="R64" s="14" t="s">
        <v>40</v>
      </c>
      <c r="S64" s="14" t="s">
        <v>41</v>
      </c>
    </row>
    <row r="65" spans="1:19" s="43" customFormat="1" ht="37.5">
      <c r="A65" s="37" t="s">
        <v>269</v>
      </c>
      <c r="B65" s="38">
        <v>7</v>
      </c>
      <c r="C65" s="44">
        <v>4</v>
      </c>
      <c r="D65" s="45" t="s">
        <v>85</v>
      </c>
      <c r="E65" s="44">
        <v>1978</v>
      </c>
      <c r="F65" s="44" t="s">
        <v>37</v>
      </c>
      <c r="G65" s="37" t="s">
        <v>269</v>
      </c>
      <c r="H65" s="44" t="s">
        <v>38</v>
      </c>
      <c r="I65" s="44">
        <v>2</v>
      </c>
      <c r="J65" s="39">
        <v>2126.6000000000004</v>
      </c>
      <c r="K65" s="39">
        <v>994.6</v>
      </c>
      <c r="L65" s="36" t="s">
        <v>49</v>
      </c>
      <c r="M65" s="39">
        <f>J65*P65</f>
        <v>949122.84600000014</v>
      </c>
      <c r="N65" s="40">
        <f>J65*Q65</f>
        <v>38151.204000000012</v>
      </c>
      <c r="O65" s="40">
        <f t="shared" si="4"/>
        <v>987274.05000000016</v>
      </c>
      <c r="P65" s="39">
        <v>446.31</v>
      </c>
      <c r="Q65" s="40">
        <v>17.940000000000001</v>
      </c>
      <c r="R65" s="14" t="s">
        <v>40</v>
      </c>
      <c r="S65" s="14" t="s">
        <v>41</v>
      </c>
    </row>
    <row r="66" spans="1:19" s="43" customFormat="1" ht="37.5">
      <c r="A66" s="37" t="s">
        <v>306</v>
      </c>
      <c r="B66" s="38">
        <v>8</v>
      </c>
      <c r="C66" s="656">
        <v>5</v>
      </c>
      <c r="D66" s="658" t="s">
        <v>86</v>
      </c>
      <c r="E66" s="656">
        <v>1979</v>
      </c>
      <c r="F66" s="656" t="s">
        <v>37</v>
      </c>
      <c r="G66" s="659" t="s">
        <v>306</v>
      </c>
      <c r="H66" s="656" t="s">
        <v>87</v>
      </c>
      <c r="I66" s="656">
        <v>3</v>
      </c>
      <c r="J66" s="657">
        <v>3256.6</v>
      </c>
      <c r="K66" s="657">
        <v>1649.7</v>
      </c>
      <c r="L66" s="36" t="s">
        <v>46</v>
      </c>
      <c r="M66" s="39">
        <f>J66*P66</f>
        <v>481358.04599999997</v>
      </c>
      <c r="N66" s="40">
        <f>J66*Q66</f>
        <v>48555.906000000003</v>
      </c>
      <c r="O66" s="40">
        <f t="shared" si="4"/>
        <v>529913.95199999993</v>
      </c>
      <c r="P66" s="40">
        <v>147.81</v>
      </c>
      <c r="Q66" s="40">
        <v>14.91</v>
      </c>
      <c r="R66" s="14" t="s">
        <v>40</v>
      </c>
      <c r="S66" s="14" t="s">
        <v>41</v>
      </c>
    </row>
    <row r="67" spans="1:19" s="43" customFormat="1" ht="37.5">
      <c r="A67" s="37"/>
      <c r="B67" s="38">
        <v>9</v>
      </c>
      <c r="C67" s="656"/>
      <c r="D67" s="658"/>
      <c r="E67" s="656"/>
      <c r="F67" s="656" t="s">
        <v>37</v>
      </c>
      <c r="G67" s="659"/>
      <c r="H67" s="656"/>
      <c r="I67" s="656"/>
      <c r="J67" s="657"/>
      <c r="K67" s="657"/>
      <c r="L67" s="36" t="s">
        <v>49</v>
      </c>
      <c r="M67" s="39">
        <f>J66*P67</f>
        <v>1298797.2120000001</v>
      </c>
      <c r="N67" s="40">
        <f>J66*Q67</f>
        <v>51161.186000000002</v>
      </c>
      <c r="O67" s="40">
        <f t="shared" si="4"/>
        <v>1349958.398</v>
      </c>
      <c r="P67" s="40">
        <v>398.82</v>
      </c>
      <c r="Q67" s="40">
        <v>15.71</v>
      </c>
      <c r="R67" s="14" t="s">
        <v>40</v>
      </c>
      <c r="S67" s="14" t="s">
        <v>41</v>
      </c>
    </row>
    <row r="68" spans="1:19" s="43" customFormat="1" ht="56.25">
      <c r="A68" s="37"/>
      <c r="B68" s="38">
        <v>10</v>
      </c>
      <c r="C68" s="656"/>
      <c r="D68" s="658"/>
      <c r="E68" s="656"/>
      <c r="F68" s="656" t="s">
        <v>37</v>
      </c>
      <c r="G68" s="659"/>
      <c r="H68" s="656"/>
      <c r="I68" s="656"/>
      <c r="J68" s="657"/>
      <c r="K68" s="657"/>
      <c r="L68" s="36" t="s">
        <v>39</v>
      </c>
      <c r="M68" s="39">
        <f>J66*P68</f>
        <v>174260.666</v>
      </c>
      <c r="N68" s="40">
        <f>J66*Q68</f>
        <v>40446.972000000002</v>
      </c>
      <c r="O68" s="40">
        <f t="shared" si="4"/>
        <v>214707.63800000001</v>
      </c>
      <c r="P68" s="40">
        <v>53.51</v>
      </c>
      <c r="Q68" s="40">
        <v>12.42</v>
      </c>
      <c r="R68" s="14" t="s">
        <v>40</v>
      </c>
      <c r="S68" s="14" t="s">
        <v>41</v>
      </c>
    </row>
    <row r="69" spans="1:19" s="43" customFormat="1" ht="56.25">
      <c r="A69" s="37"/>
      <c r="B69" s="38">
        <v>11</v>
      </c>
      <c r="C69" s="656"/>
      <c r="D69" s="658"/>
      <c r="E69" s="656"/>
      <c r="F69" s="656" t="s">
        <v>37</v>
      </c>
      <c r="G69" s="659"/>
      <c r="H69" s="656"/>
      <c r="I69" s="656"/>
      <c r="J69" s="657"/>
      <c r="K69" s="657"/>
      <c r="L69" s="36" t="s">
        <v>42</v>
      </c>
      <c r="M69" s="39">
        <f>J66*P69</f>
        <v>108412.21399999999</v>
      </c>
      <c r="N69" s="40">
        <f>J66*Q69</f>
        <v>35692.336000000003</v>
      </c>
      <c r="O69" s="40">
        <f t="shared" si="4"/>
        <v>144104.54999999999</v>
      </c>
      <c r="P69" s="40">
        <v>33.29</v>
      </c>
      <c r="Q69" s="40">
        <v>10.96</v>
      </c>
      <c r="R69" s="14" t="s">
        <v>40</v>
      </c>
      <c r="S69" s="14" t="s">
        <v>41</v>
      </c>
    </row>
    <row r="70" spans="1:19" s="43" customFormat="1" ht="56.25">
      <c r="A70" s="37"/>
      <c r="B70" s="38">
        <v>12</v>
      </c>
      <c r="C70" s="656"/>
      <c r="D70" s="658"/>
      <c r="E70" s="656"/>
      <c r="F70" s="656" t="s">
        <v>37</v>
      </c>
      <c r="G70" s="659"/>
      <c r="H70" s="656"/>
      <c r="I70" s="656"/>
      <c r="J70" s="657"/>
      <c r="K70" s="657"/>
      <c r="L70" s="36" t="s">
        <v>88</v>
      </c>
      <c r="M70" s="39">
        <f>J66*P70</f>
        <v>438338.36</v>
      </c>
      <c r="N70" s="40">
        <f>J66*Q70</f>
        <v>46080.89</v>
      </c>
      <c r="O70" s="40">
        <f t="shared" si="4"/>
        <v>484419.25</v>
      </c>
      <c r="P70" s="40">
        <v>134.6</v>
      </c>
      <c r="Q70" s="40">
        <v>14.15</v>
      </c>
      <c r="R70" s="14" t="s">
        <v>40</v>
      </c>
      <c r="S70" s="14" t="s">
        <v>41</v>
      </c>
    </row>
    <row r="71" spans="1:19" s="43" customFormat="1" ht="37.5">
      <c r="A71" s="37" t="s">
        <v>306</v>
      </c>
      <c r="B71" s="38">
        <v>13</v>
      </c>
      <c r="C71" s="656">
        <v>6</v>
      </c>
      <c r="D71" s="658" t="s">
        <v>89</v>
      </c>
      <c r="E71" s="656">
        <v>1968</v>
      </c>
      <c r="F71" s="656" t="s">
        <v>37</v>
      </c>
      <c r="G71" s="659" t="s">
        <v>306</v>
      </c>
      <c r="H71" s="656" t="s">
        <v>38</v>
      </c>
      <c r="I71" s="656">
        <v>3</v>
      </c>
      <c r="J71" s="657">
        <v>3202.7999999999997</v>
      </c>
      <c r="K71" s="657">
        <v>1446.6</v>
      </c>
      <c r="L71" s="36" t="s">
        <v>46</v>
      </c>
      <c r="M71" s="39">
        <f>J71*P71</f>
        <v>481861.25999999995</v>
      </c>
      <c r="N71" s="40">
        <f>J71*Q71</f>
        <v>47913.887999999999</v>
      </c>
      <c r="O71" s="40">
        <f t="shared" si="4"/>
        <v>529775.14799999993</v>
      </c>
      <c r="P71" s="40">
        <v>150.44999999999999</v>
      </c>
      <c r="Q71" s="40">
        <v>14.96</v>
      </c>
      <c r="R71" s="14" t="s">
        <v>40</v>
      </c>
      <c r="S71" s="14" t="s">
        <v>41</v>
      </c>
    </row>
    <row r="72" spans="1:19" s="43" customFormat="1" ht="37.5">
      <c r="A72" s="37"/>
      <c r="B72" s="38">
        <v>14</v>
      </c>
      <c r="C72" s="656"/>
      <c r="D72" s="658"/>
      <c r="E72" s="656"/>
      <c r="F72" s="656"/>
      <c r="G72" s="659"/>
      <c r="H72" s="656"/>
      <c r="I72" s="656"/>
      <c r="J72" s="657"/>
      <c r="K72" s="657"/>
      <c r="L72" s="36" t="s">
        <v>49</v>
      </c>
      <c r="M72" s="39">
        <f>J71*P72</f>
        <v>1311930.936</v>
      </c>
      <c r="N72" s="40">
        <f>J71*Q72</f>
        <v>51052.631999999991</v>
      </c>
      <c r="O72" s="40">
        <f t="shared" si="4"/>
        <v>1362983.568</v>
      </c>
      <c r="P72" s="40">
        <v>409.62</v>
      </c>
      <c r="Q72" s="40">
        <v>15.94</v>
      </c>
      <c r="R72" s="14" t="s">
        <v>40</v>
      </c>
      <c r="S72" s="14" t="s">
        <v>41</v>
      </c>
    </row>
    <row r="73" spans="1:19" s="43" customFormat="1" ht="56.25">
      <c r="A73" s="37"/>
      <c r="B73" s="38">
        <v>15</v>
      </c>
      <c r="C73" s="656"/>
      <c r="D73" s="658"/>
      <c r="E73" s="656"/>
      <c r="F73" s="656"/>
      <c r="G73" s="659"/>
      <c r="H73" s="656"/>
      <c r="I73" s="656"/>
      <c r="J73" s="657"/>
      <c r="K73" s="657"/>
      <c r="L73" s="36" t="s">
        <v>39</v>
      </c>
      <c r="M73" s="39">
        <f>J71*P73</f>
        <v>175865.74799999996</v>
      </c>
      <c r="N73" s="40">
        <f>J71*Q73</f>
        <v>39874.859999999993</v>
      </c>
      <c r="O73" s="40">
        <f t="shared" si="4"/>
        <v>215740.60799999995</v>
      </c>
      <c r="P73" s="40">
        <v>54.91</v>
      </c>
      <c r="Q73" s="40">
        <v>12.45</v>
      </c>
      <c r="R73" s="14" t="s">
        <v>40</v>
      </c>
      <c r="S73" s="14" t="s">
        <v>41</v>
      </c>
    </row>
    <row r="74" spans="1:19" s="43" customFormat="1" ht="56.25">
      <c r="A74" s="37"/>
      <c r="B74" s="38">
        <v>16</v>
      </c>
      <c r="C74" s="656"/>
      <c r="D74" s="658"/>
      <c r="E74" s="656"/>
      <c r="F74" s="656"/>
      <c r="G74" s="659"/>
      <c r="H74" s="656"/>
      <c r="I74" s="656"/>
      <c r="J74" s="657"/>
      <c r="K74" s="657"/>
      <c r="L74" s="36" t="s">
        <v>42</v>
      </c>
      <c r="M74" s="39">
        <f>J71*P74</f>
        <v>109407.64799999999</v>
      </c>
      <c r="N74" s="40">
        <f>J71*Q74</f>
        <v>35134.716</v>
      </c>
      <c r="O74" s="40">
        <f t="shared" si="4"/>
        <v>144542.364</v>
      </c>
      <c r="P74" s="40">
        <v>34.159999999999997</v>
      </c>
      <c r="Q74" s="40">
        <v>10.97</v>
      </c>
      <c r="R74" s="14" t="s">
        <v>40</v>
      </c>
      <c r="S74" s="14" t="s">
        <v>41</v>
      </c>
    </row>
    <row r="75" spans="1:19" s="43" customFormat="1" ht="56.25">
      <c r="A75" s="37"/>
      <c r="B75" s="38">
        <v>17</v>
      </c>
      <c r="C75" s="656"/>
      <c r="D75" s="658"/>
      <c r="E75" s="656"/>
      <c r="F75" s="656"/>
      <c r="G75" s="659"/>
      <c r="H75" s="656"/>
      <c r="I75" s="656"/>
      <c r="J75" s="657"/>
      <c r="K75" s="657"/>
      <c r="L75" s="36" t="s">
        <v>88</v>
      </c>
      <c r="M75" s="39">
        <f>J71*P75</f>
        <v>442434.7919999999</v>
      </c>
      <c r="N75" s="40">
        <f>J71*Q75</f>
        <v>45575.843999999997</v>
      </c>
      <c r="O75" s="40">
        <f t="shared" si="4"/>
        <v>488010.63599999988</v>
      </c>
      <c r="P75" s="40">
        <v>138.13999999999999</v>
      </c>
      <c r="Q75" s="40">
        <v>14.23</v>
      </c>
      <c r="R75" s="14" t="s">
        <v>40</v>
      </c>
      <c r="S75" s="14" t="s">
        <v>41</v>
      </c>
    </row>
    <row r="76" spans="1:19" s="43" customFormat="1" ht="37.5">
      <c r="A76" s="37" t="s">
        <v>331</v>
      </c>
      <c r="B76" s="38">
        <v>18</v>
      </c>
      <c r="C76" s="44">
        <v>7</v>
      </c>
      <c r="D76" s="45" t="s">
        <v>90</v>
      </c>
      <c r="E76" s="44">
        <v>1980</v>
      </c>
      <c r="F76" s="44" t="s">
        <v>37</v>
      </c>
      <c r="G76" s="37" t="s">
        <v>331</v>
      </c>
      <c r="H76" s="44" t="s">
        <v>38</v>
      </c>
      <c r="I76" s="44">
        <v>2</v>
      </c>
      <c r="J76" s="39">
        <v>1647.7</v>
      </c>
      <c r="K76" s="39">
        <v>944.8</v>
      </c>
      <c r="L76" s="36" t="s">
        <v>46</v>
      </c>
      <c r="M76" s="383">
        <f t="shared" ref="M76:M81" si="5">J76*P76</f>
        <v>415401.64700000006</v>
      </c>
      <c r="N76" s="384">
        <f t="shared" ref="N76:N81" si="6">J76*Q76</f>
        <v>38407.887000000002</v>
      </c>
      <c r="O76" s="384">
        <f t="shared" si="4"/>
        <v>453809.53400000004</v>
      </c>
      <c r="P76" s="384">
        <v>252.11</v>
      </c>
      <c r="Q76" s="384">
        <v>23.31</v>
      </c>
      <c r="R76" s="14" t="s">
        <v>40</v>
      </c>
      <c r="S76" s="14" t="s">
        <v>41</v>
      </c>
    </row>
    <row r="77" spans="1:19" s="43" customFormat="1" ht="37.5">
      <c r="A77" s="37" t="s">
        <v>331</v>
      </c>
      <c r="B77" s="38">
        <v>19</v>
      </c>
      <c r="C77" s="44">
        <v>8</v>
      </c>
      <c r="D77" s="45" t="s">
        <v>91</v>
      </c>
      <c r="E77" s="44">
        <v>1980</v>
      </c>
      <c r="F77" s="44" t="s">
        <v>37</v>
      </c>
      <c r="G77" s="37" t="s">
        <v>331</v>
      </c>
      <c r="H77" s="44" t="s">
        <v>38</v>
      </c>
      <c r="I77" s="44">
        <v>2</v>
      </c>
      <c r="J77" s="39">
        <v>1647.7</v>
      </c>
      <c r="K77" s="39">
        <v>944.8</v>
      </c>
      <c r="L77" s="36" t="s">
        <v>46</v>
      </c>
      <c r="M77" s="383">
        <f t="shared" si="5"/>
        <v>415401.64700000006</v>
      </c>
      <c r="N77" s="384">
        <f t="shared" si="6"/>
        <v>38407.887000000002</v>
      </c>
      <c r="O77" s="384">
        <f t="shared" si="4"/>
        <v>453809.53400000004</v>
      </c>
      <c r="P77" s="384">
        <v>252.11</v>
      </c>
      <c r="Q77" s="384">
        <v>23.31</v>
      </c>
      <c r="R77" s="14" t="s">
        <v>40</v>
      </c>
      <c r="S77" s="14" t="s">
        <v>41</v>
      </c>
    </row>
    <row r="78" spans="1:19" s="43" customFormat="1" ht="37.5">
      <c r="A78" s="37" t="s">
        <v>331</v>
      </c>
      <c r="B78" s="38">
        <v>20</v>
      </c>
      <c r="C78" s="44">
        <v>9</v>
      </c>
      <c r="D78" s="45" t="s">
        <v>92</v>
      </c>
      <c r="E78" s="44">
        <v>1980</v>
      </c>
      <c r="F78" s="44" t="s">
        <v>37</v>
      </c>
      <c r="G78" s="37" t="s">
        <v>331</v>
      </c>
      <c r="H78" s="44" t="s">
        <v>38</v>
      </c>
      <c r="I78" s="44">
        <v>2</v>
      </c>
      <c r="J78" s="39">
        <v>1647.7</v>
      </c>
      <c r="K78" s="39">
        <v>944.8</v>
      </c>
      <c r="L78" s="36" t="s">
        <v>46</v>
      </c>
      <c r="M78" s="383">
        <f t="shared" si="5"/>
        <v>415401.64700000006</v>
      </c>
      <c r="N78" s="384">
        <f t="shared" si="6"/>
        <v>38407.887000000002</v>
      </c>
      <c r="O78" s="384">
        <f t="shared" si="4"/>
        <v>453809.53400000004</v>
      </c>
      <c r="P78" s="384">
        <v>252.11</v>
      </c>
      <c r="Q78" s="384">
        <v>23.31</v>
      </c>
      <c r="R78" s="14" t="s">
        <v>40</v>
      </c>
      <c r="S78" s="14" t="s">
        <v>41</v>
      </c>
    </row>
    <row r="79" spans="1:19" s="43" customFormat="1" ht="56.25">
      <c r="A79" s="37" t="s">
        <v>289</v>
      </c>
      <c r="B79" s="38">
        <v>21</v>
      </c>
      <c r="C79" s="44">
        <v>10</v>
      </c>
      <c r="D79" s="45" t="s">
        <v>93</v>
      </c>
      <c r="E79" s="44">
        <v>1963</v>
      </c>
      <c r="F79" s="44" t="s">
        <v>37</v>
      </c>
      <c r="G79" s="37" t="s">
        <v>289</v>
      </c>
      <c r="H79" s="44" t="s">
        <v>94</v>
      </c>
      <c r="I79" s="44">
        <v>2</v>
      </c>
      <c r="J79" s="39">
        <v>1536.9</v>
      </c>
      <c r="K79" s="39">
        <v>658.6</v>
      </c>
      <c r="L79" s="36" t="s">
        <v>52</v>
      </c>
      <c r="M79" s="39">
        <f t="shared" si="5"/>
        <v>1588785.7440000002</v>
      </c>
      <c r="N79" s="40">
        <f t="shared" si="6"/>
        <v>59078.436000000002</v>
      </c>
      <c r="O79" s="40">
        <f t="shared" si="4"/>
        <v>1647864.1800000002</v>
      </c>
      <c r="P79" s="40">
        <v>1033.76</v>
      </c>
      <c r="Q79" s="40">
        <v>38.44</v>
      </c>
      <c r="R79" s="14" t="s">
        <v>40</v>
      </c>
      <c r="S79" s="14" t="s">
        <v>41</v>
      </c>
    </row>
    <row r="80" spans="1:19" s="43" customFormat="1" ht="56.25">
      <c r="A80" s="37" t="s">
        <v>289</v>
      </c>
      <c r="B80" s="38">
        <v>22</v>
      </c>
      <c r="C80" s="44">
        <v>11</v>
      </c>
      <c r="D80" s="45" t="s">
        <v>95</v>
      </c>
      <c r="E80" s="44">
        <v>1959</v>
      </c>
      <c r="F80" s="44" t="s">
        <v>37</v>
      </c>
      <c r="G80" s="37" t="s">
        <v>289</v>
      </c>
      <c r="H80" s="44" t="s">
        <v>94</v>
      </c>
      <c r="I80" s="44">
        <v>2</v>
      </c>
      <c r="J80" s="39">
        <v>1514.1999999999998</v>
      </c>
      <c r="K80" s="39">
        <v>648.20000000000005</v>
      </c>
      <c r="L80" s="36" t="s">
        <v>82</v>
      </c>
      <c r="M80" s="39">
        <f t="shared" si="5"/>
        <v>1565319.3919999998</v>
      </c>
      <c r="N80" s="40">
        <f t="shared" si="6"/>
        <v>58205.847999999991</v>
      </c>
      <c r="O80" s="40">
        <f t="shared" si="4"/>
        <v>1623525.2399999998</v>
      </c>
      <c r="P80" s="40">
        <v>1033.76</v>
      </c>
      <c r="Q80" s="40">
        <v>38.44</v>
      </c>
      <c r="R80" s="14" t="s">
        <v>40</v>
      </c>
      <c r="S80" s="14" t="s">
        <v>41</v>
      </c>
    </row>
    <row r="81" spans="1:19" s="43" customFormat="1" ht="37.5">
      <c r="A81" s="37" t="s">
        <v>289</v>
      </c>
      <c r="B81" s="38">
        <v>23</v>
      </c>
      <c r="C81" s="656">
        <v>12</v>
      </c>
      <c r="D81" s="658" t="s">
        <v>96</v>
      </c>
      <c r="E81" s="656">
        <v>1981</v>
      </c>
      <c r="F81" s="656" t="s">
        <v>37</v>
      </c>
      <c r="G81" s="659" t="s">
        <v>289</v>
      </c>
      <c r="H81" s="656" t="s">
        <v>38</v>
      </c>
      <c r="I81" s="656">
        <v>2</v>
      </c>
      <c r="J81" s="657">
        <v>1305.1500000000001</v>
      </c>
      <c r="K81" s="657">
        <v>726.6</v>
      </c>
      <c r="L81" s="36" t="s">
        <v>49</v>
      </c>
      <c r="M81" s="39">
        <f t="shared" si="5"/>
        <v>582501.49650000001</v>
      </c>
      <c r="N81" s="40">
        <f t="shared" si="6"/>
        <v>23414.391000000003</v>
      </c>
      <c r="O81" s="40">
        <f t="shared" si="4"/>
        <v>605915.88749999995</v>
      </c>
      <c r="P81" s="40">
        <v>446.31</v>
      </c>
      <c r="Q81" s="40">
        <v>17.940000000000001</v>
      </c>
      <c r="R81" s="14" t="s">
        <v>40</v>
      </c>
      <c r="S81" s="14" t="s">
        <v>41</v>
      </c>
    </row>
    <row r="82" spans="1:19" s="43" customFormat="1" ht="56.25">
      <c r="A82" s="37"/>
      <c r="B82" s="38">
        <v>24</v>
      </c>
      <c r="C82" s="656"/>
      <c r="D82" s="658"/>
      <c r="E82" s="656"/>
      <c r="F82" s="656"/>
      <c r="G82" s="659"/>
      <c r="H82" s="656"/>
      <c r="I82" s="656"/>
      <c r="J82" s="657"/>
      <c r="K82" s="657"/>
      <c r="L82" s="36" t="s">
        <v>39</v>
      </c>
      <c r="M82" s="39">
        <f>J81*P82</f>
        <v>73388.584499999997</v>
      </c>
      <c r="N82" s="40">
        <f>J81*Q82</f>
        <v>17998.018500000002</v>
      </c>
      <c r="O82" s="40">
        <f t="shared" si="4"/>
        <v>91386.603000000003</v>
      </c>
      <c r="P82" s="40">
        <v>56.23</v>
      </c>
      <c r="Q82" s="40">
        <v>13.79</v>
      </c>
      <c r="R82" s="14" t="s">
        <v>40</v>
      </c>
      <c r="S82" s="14" t="s">
        <v>41</v>
      </c>
    </row>
    <row r="83" spans="1:19" s="43" customFormat="1" ht="56.25">
      <c r="A83" s="37"/>
      <c r="B83" s="38">
        <v>25</v>
      </c>
      <c r="C83" s="656"/>
      <c r="D83" s="658"/>
      <c r="E83" s="656"/>
      <c r="F83" s="656"/>
      <c r="G83" s="659"/>
      <c r="H83" s="656"/>
      <c r="I83" s="656"/>
      <c r="J83" s="657"/>
      <c r="K83" s="657"/>
      <c r="L83" s="36" t="s">
        <v>42</v>
      </c>
      <c r="M83" s="39">
        <f>J81*P83</f>
        <v>45641.095500000003</v>
      </c>
      <c r="N83" s="40">
        <f>J81*Q83</f>
        <v>17397.6495</v>
      </c>
      <c r="O83" s="40">
        <f t="shared" si="4"/>
        <v>63038.745000000003</v>
      </c>
      <c r="P83" s="40">
        <v>34.97</v>
      </c>
      <c r="Q83" s="40">
        <v>13.33</v>
      </c>
      <c r="R83" s="14" t="s">
        <v>40</v>
      </c>
      <c r="S83" s="14" t="s">
        <v>41</v>
      </c>
    </row>
    <row r="84" spans="1:19" s="43" customFormat="1" ht="56.25">
      <c r="A84" s="37" t="s">
        <v>289</v>
      </c>
      <c r="B84" s="38">
        <v>26</v>
      </c>
      <c r="C84" s="44">
        <v>13</v>
      </c>
      <c r="D84" s="45" t="s">
        <v>97</v>
      </c>
      <c r="E84" s="44">
        <v>1952</v>
      </c>
      <c r="F84" s="44" t="s">
        <v>37</v>
      </c>
      <c r="G84" s="37" t="s">
        <v>289</v>
      </c>
      <c r="H84" s="44" t="s">
        <v>60</v>
      </c>
      <c r="I84" s="44">
        <v>2</v>
      </c>
      <c r="J84" s="39">
        <v>718.4</v>
      </c>
      <c r="K84" s="39">
        <v>378.7</v>
      </c>
      <c r="L84" s="36" t="s">
        <v>82</v>
      </c>
      <c r="M84" s="39">
        <f>J84*P84</f>
        <v>773601.85599999991</v>
      </c>
      <c r="N84" s="40">
        <f>J84*Q84</f>
        <v>27615.295999999998</v>
      </c>
      <c r="O84" s="40">
        <f t="shared" si="4"/>
        <v>801217.15199999989</v>
      </c>
      <c r="P84" s="40">
        <v>1076.8399999999999</v>
      </c>
      <c r="Q84" s="40">
        <v>38.44</v>
      </c>
      <c r="R84" s="14" t="s">
        <v>40</v>
      </c>
      <c r="S84" s="14" t="s">
        <v>41</v>
      </c>
    </row>
    <row r="85" spans="1:19" s="43" customFormat="1" ht="56.25">
      <c r="A85" s="37" t="s">
        <v>289</v>
      </c>
      <c r="B85" s="38">
        <v>27</v>
      </c>
      <c r="C85" s="44">
        <v>14</v>
      </c>
      <c r="D85" s="45" t="s">
        <v>98</v>
      </c>
      <c r="E85" s="46">
        <v>1959</v>
      </c>
      <c r="F85" s="44" t="s">
        <v>37</v>
      </c>
      <c r="G85" s="37" t="s">
        <v>289</v>
      </c>
      <c r="H85" s="44" t="s">
        <v>60</v>
      </c>
      <c r="I85" s="44">
        <v>2</v>
      </c>
      <c r="J85" s="39">
        <v>998.1</v>
      </c>
      <c r="K85" s="39">
        <v>419.3</v>
      </c>
      <c r="L85" s="36" t="s">
        <v>82</v>
      </c>
      <c r="M85" s="39">
        <f>J85*P85</f>
        <v>1031795.856</v>
      </c>
      <c r="N85" s="40">
        <f>J85*Q85</f>
        <v>38366.964</v>
      </c>
      <c r="O85" s="40">
        <f t="shared" si="4"/>
        <v>1070162.82</v>
      </c>
      <c r="P85" s="40">
        <v>1033.76</v>
      </c>
      <c r="Q85" s="40">
        <v>38.44</v>
      </c>
      <c r="R85" s="14" t="s">
        <v>40</v>
      </c>
      <c r="S85" s="14" t="s">
        <v>41</v>
      </c>
    </row>
    <row r="86" spans="1:19" s="43" customFormat="1" ht="56.25">
      <c r="A86" s="37" t="s">
        <v>306</v>
      </c>
      <c r="B86" s="38">
        <v>28</v>
      </c>
      <c r="C86" s="44">
        <v>15</v>
      </c>
      <c r="D86" s="45" t="s">
        <v>99</v>
      </c>
      <c r="E86" s="46">
        <v>1963</v>
      </c>
      <c r="F86" s="44" t="s">
        <v>37</v>
      </c>
      <c r="G86" s="37" t="s">
        <v>306</v>
      </c>
      <c r="H86" s="44" t="s">
        <v>60</v>
      </c>
      <c r="I86" s="44">
        <v>3</v>
      </c>
      <c r="J86" s="39">
        <v>1778.8000000000002</v>
      </c>
      <c r="K86" s="39">
        <v>912.6</v>
      </c>
      <c r="L86" s="36" t="s">
        <v>82</v>
      </c>
      <c r="M86" s="39">
        <f>J86*P86</f>
        <v>1776363.0440000002</v>
      </c>
      <c r="N86" s="40">
        <f>J86*Q86</f>
        <v>38012.956000000006</v>
      </c>
      <c r="O86" s="40">
        <f t="shared" si="4"/>
        <v>1814376.0000000002</v>
      </c>
      <c r="P86" s="40">
        <v>998.63</v>
      </c>
      <c r="Q86" s="40">
        <v>21.37</v>
      </c>
      <c r="R86" s="14" t="s">
        <v>40</v>
      </c>
      <c r="S86" s="14" t="s">
        <v>41</v>
      </c>
    </row>
    <row r="87" spans="1:19" s="43" customFormat="1" ht="56.25">
      <c r="A87" s="37" t="s">
        <v>285</v>
      </c>
      <c r="B87" s="38">
        <v>29</v>
      </c>
      <c r="C87" s="44">
        <v>16</v>
      </c>
      <c r="D87" s="45" t="s">
        <v>100</v>
      </c>
      <c r="E87" s="46">
        <v>1967</v>
      </c>
      <c r="F87" s="44" t="s">
        <v>37</v>
      </c>
      <c r="G87" s="37" t="s">
        <v>285</v>
      </c>
      <c r="H87" s="44" t="s">
        <v>60</v>
      </c>
      <c r="I87" s="44">
        <v>2</v>
      </c>
      <c r="J87" s="39">
        <v>687.6</v>
      </c>
      <c r="K87" s="39">
        <v>362.5</v>
      </c>
      <c r="L87" s="36" t="s">
        <v>82</v>
      </c>
      <c r="M87" s="39">
        <f>J87*P87</f>
        <v>749133.32400000002</v>
      </c>
      <c r="N87" s="40">
        <f>J87*Q87</f>
        <v>26431.344000000001</v>
      </c>
      <c r="O87" s="40">
        <f t="shared" si="4"/>
        <v>775564.66800000006</v>
      </c>
      <c r="P87" s="40">
        <v>1089.49</v>
      </c>
      <c r="Q87" s="40">
        <v>38.44</v>
      </c>
      <c r="R87" s="14" t="s">
        <v>40</v>
      </c>
      <c r="S87" s="14" t="s">
        <v>41</v>
      </c>
    </row>
    <row r="88" spans="1:19" s="43" customFormat="1" ht="56.25">
      <c r="A88" s="37" t="s">
        <v>285</v>
      </c>
      <c r="B88" s="38">
        <v>30</v>
      </c>
      <c r="C88" s="656">
        <v>17</v>
      </c>
      <c r="D88" s="658" t="s">
        <v>101</v>
      </c>
      <c r="E88" s="656">
        <v>1969</v>
      </c>
      <c r="F88" s="656" t="s">
        <v>37</v>
      </c>
      <c r="G88" s="659" t="s">
        <v>285</v>
      </c>
      <c r="H88" s="656" t="s">
        <v>60</v>
      </c>
      <c r="I88" s="656">
        <v>2</v>
      </c>
      <c r="J88" s="657">
        <v>1124.4000000000001</v>
      </c>
      <c r="K88" s="657">
        <v>577.70000000000005</v>
      </c>
      <c r="L88" s="36" t="s">
        <v>42</v>
      </c>
      <c r="M88" s="39">
        <f>J88*P88</f>
        <v>37734.864000000009</v>
      </c>
      <c r="N88" s="40">
        <f>J88*Q88</f>
        <v>14954.520000000002</v>
      </c>
      <c r="O88" s="40">
        <f t="shared" si="4"/>
        <v>52689.384000000013</v>
      </c>
      <c r="P88" s="40">
        <v>33.56</v>
      </c>
      <c r="Q88" s="40">
        <v>13.3</v>
      </c>
      <c r="R88" s="14" t="s">
        <v>40</v>
      </c>
      <c r="S88" s="14" t="s">
        <v>41</v>
      </c>
    </row>
    <row r="89" spans="1:19" s="43" customFormat="1" ht="56.25">
      <c r="A89" s="37"/>
      <c r="B89" s="38">
        <v>31</v>
      </c>
      <c r="C89" s="656"/>
      <c r="D89" s="658"/>
      <c r="E89" s="656"/>
      <c r="F89" s="656"/>
      <c r="G89" s="659"/>
      <c r="H89" s="656"/>
      <c r="I89" s="656"/>
      <c r="J89" s="657"/>
      <c r="K89" s="657"/>
      <c r="L89" s="36" t="s">
        <v>39</v>
      </c>
      <c r="M89" s="39">
        <f>J88*P89</f>
        <v>60650.136000000006</v>
      </c>
      <c r="N89" s="40">
        <f>J88*Q89</f>
        <v>15449.256000000001</v>
      </c>
      <c r="O89" s="40">
        <f t="shared" si="4"/>
        <v>76099.392000000007</v>
      </c>
      <c r="P89" s="40">
        <v>53.94</v>
      </c>
      <c r="Q89" s="40">
        <v>13.74</v>
      </c>
      <c r="R89" s="14" t="s">
        <v>40</v>
      </c>
      <c r="S89" s="14" t="s">
        <v>41</v>
      </c>
    </row>
    <row r="90" spans="1:19" s="43" customFormat="1" ht="49.5" customHeight="1">
      <c r="A90" s="37" t="s">
        <v>269</v>
      </c>
      <c r="B90" s="38">
        <v>32</v>
      </c>
      <c r="C90" s="656">
        <v>18</v>
      </c>
      <c r="D90" s="658" t="s">
        <v>104</v>
      </c>
      <c r="E90" s="656">
        <v>1960</v>
      </c>
      <c r="F90" s="656" t="s">
        <v>37</v>
      </c>
      <c r="G90" s="659" t="s">
        <v>269</v>
      </c>
      <c r="H90" s="656" t="s">
        <v>38</v>
      </c>
      <c r="I90" s="656">
        <v>2</v>
      </c>
      <c r="J90" s="657">
        <v>976.7</v>
      </c>
      <c r="K90" s="657">
        <f>397</f>
        <v>397</v>
      </c>
      <c r="L90" s="36" t="s">
        <v>82</v>
      </c>
      <c r="M90" s="39">
        <f>J90*P90</f>
        <v>1043760.2220000002</v>
      </c>
      <c r="N90" s="40">
        <f>J90*Q90</f>
        <v>38276.873</v>
      </c>
      <c r="O90" s="40">
        <f t="shared" si="4"/>
        <v>1082037.0950000002</v>
      </c>
      <c r="P90" s="40">
        <v>1068.6600000000001</v>
      </c>
      <c r="Q90" s="40">
        <v>39.19</v>
      </c>
      <c r="R90" s="14" t="s">
        <v>40</v>
      </c>
      <c r="S90" s="14" t="s">
        <v>41</v>
      </c>
    </row>
    <row r="91" spans="1:19" s="43" customFormat="1" ht="37.5">
      <c r="A91" s="37"/>
      <c r="B91" s="38">
        <v>33</v>
      </c>
      <c r="C91" s="656"/>
      <c r="D91" s="658"/>
      <c r="E91" s="656"/>
      <c r="F91" s="656"/>
      <c r="G91" s="659"/>
      <c r="H91" s="656"/>
      <c r="I91" s="656"/>
      <c r="J91" s="657"/>
      <c r="K91" s="657"/>
      <c r="L91" s="36" t="s">
        <v>49</v>
      </c>
      <c r="M91" s="39">
        <f>J90*P91</f>
        <v>435910.97700000001</v>
      </c>
      <c r="N91" s="40">
        <f>J90*Q91</f>
        <v>17521.998000000003</v>
      </c>
      <c r="O91" s="40">
        <f t="shared" si="4"/>
        <v>453432.97500000003</v>
      </c>
      <c r="P91" s="40">
        <v>446.31</v>
      </c>
      <c r="Q91" s="40">
        <v>17.940000000000001</v>
      </c>
      <c r="R91" s="14" t="s">
        <v>40</v>
      </c>
      <c r="S91" s="14" t="s">
        <v>41</v>
      </c>
    </row>
    <row r="92" spans="1:19" s="43" customFormat="1" ht="37.5">
      <c r="A92" s="37" t="s">
        <v>269</v>
      </c>
      <c r="B92" s="38">
        <v>34</v>
      </c>
      <c r="C92" s="44">
        <v>19</v>
      </c>
      <c r="D92" s="45" t="s">
        <v>105</v>
      </c>
      <c r="E92" s="46">
        <v>1980</v>
      </c>
      <c r="F92" s="44" t="s">
        <v>37</v>
      </c>
      <c r="G92" s="37" t="s">
        <v>269</v>
      </c>
      <c r="H92" s="44" t="s">
        <v>38</v>
      </c>
      <c r="I92" s="44">
        <v>2</v>
      </c>
      <c r="J92" s="39">
        <v>2180.46</v>
      </c>
      <c r="K92" s="39">
        <v>921.2</v>
      </c>
      <c r="L92" s="36" t="s">
        <v>46</v>
      </c>
      <c r="M92" s="39">
        <f>J92*P92</f>
        <v>334351.73639999999</v>
      </c>
      <c r="N92" s="40">
        <f>J92*Q92</f>
        <v>33142.991999999998</v>
      </c>
      <c r="O92" s="40">
        <f t="shared" si="4"/>
        <v>367494.72840000002</v>
      </c>
      <c r="P92" s="40">
        <v>153.34</v>
      </c>
      <c r="Q92" s="40">
        <v>15.2</v>
      </c>
      <c r="R92" s="14" t="s">
        <v>40</v>
      </c>
      <c r="S92" s="14" t="s">
        <v>41</v>
      </c>
    </row>
    <row r="93" spans="1:19" s="43" customFormat="1" ht="56.25">
      <c r="A93" s="37" t="s">
        <v>285</v>
      </c>
      <c r="B93" s="38">
        <v>35</v>
      </c>
      <c r="C93" s="44">
        <v>20</v>
      </c>
      <c r="D93" s="45" t="s">
        <v>106</v>
      </c>
      <c r="E93" s="46">
        <v>1976</v>
      </c>
      <c r="F93" s="44" t="s">
        <v>37</v>
      </c>
      <c r="G93" s="37" t="s">
        <v>285</v>
      </c>
      <c r="H93" s="44" t="s">
        <v>38</v>
      </c>
      <c r="I93" s="44">
        <v>2</v>
      </c>
      <c r="J93" s="39">
        <v>1688.8</v>
      </c>
      <c r="K93" s="39">
        <v>710.5</v>
      </c>
      <c r="L93" s="36" t="s">
        <v>42</v>
      </c>
      <c r="M93" s="39">
        <f>J93*P93</f>
        <v>59057.335999999996</v>
      </c>
      <c r="N93" s="40">
        <f>J93*Q93</f>
        <v>22511.703999999998</v>
      </c>
      <c r="O93" s="40">
        <f t="shared" si="4"/>
        <v>81569.039999999994</v>
      </c>
      <c r="P93" s="40">
        <v>34.97</v>
      </c>
      <c r="Q93" s="40">
        <v>13.33</v>
      </c>
      <c r="R93" s="14" t="s">
        <v>40</v>
      </c>
      <c r="S93" s="14" t="s">
        <v>41</v>
      </c>
    </row>
    <row r="94" spans="1:19" s="43" customFormat="1" ht="43.5" customHeight="1">
      <c r="A94" s="357" t="s">
        <v>306</v>
      </c>
      <c r="B94" s="38">
        <v>36</v>
      </c>
      <c r="C94" s="656">
        <v>21</v>
      </c>
      <c r="D94" s="658" t="s">
        <v>107</v>
      </c>
      <c r="E94" s="656">
        <v>1961</v>
      </c>
      <c r="F94" s="656" t="s">
        <v>37</v>
      </c>
      <c r="G94" s="659" t="s">
        <v>306</v>
      </c>
      <c r="H94" s="656" t="s">
        <v>38</v>
      </c>
      <c r="I94" s="656">
        <v>3</v>
      </c>
      <c r="J94" s="657">
        <v>2800.5</v>
      </c>
      <c r="K94" s="657">
        <v>1433.65</v>
      </c>
      <c r="L94" s="36" t="s">
        <v>108</v>
      </c>
      <c r="M94" s="383">
        <f>J94*P94</f>
        <v>492944.01</v>
      </c>
      <c r="N94" s="384">
        <f>J94*Q94</f>
        <v>10585.89</v>
      </c>
      <c r="O94" s="384">
        <f t="shared" si="4"/>
        <v>503529.9</v>
      </c>
      <c r="P94" s="384">
        <v>176.02</v>
      </c>
      <c r="Q94" s="384">
        <v>3.78</v>
      </c>
      <c r="R94" s="14" t="s">
        <v>40</v>
      </c>
      <c r="S94" s="14" t="s">
        <v>41</v>
      </c>
    </row>
    <row r="95" spans="1:19" s="43" customFormat="1">
      <c r="A95" s="37"/>
      <c r="B95" s="38">
        <v>37</v>
      </c>
      <c r="C95" s="656"/>
      <c r="D95" s="658"/>
      <c r="E95" s="656"/>
      <c r="F95" s="656"/>
      <c r="G95" s="659"/>
      <c r="H95" s="656"/>
      <c r="I95" s="656"/>
      <c r="J95" s="657"/>
      <c r="K95" s="657"/>
      <c r="L95" s="36" t="s">
        <v>109</v>
      </c>
      <c r="M95" s="383">
        <f>J94*P95</f>
        <v>114820.5</v>
      </c>
      <c r="N95" s="384">
        <f>J94*Q95</f>
        <v>2436.4349999999999</v>
      </c>
      <c r="O95" s="384">
        <f>M95+N95</f>
        <v>117256.935</v>
      </c>
      <c r="P95" s="384">
        <v>41</v>
      </c>
      <c r="Q95" s="384">
        <v>0.87</v>
      </c>
      <c r="R95" s="14" t="s">
        <v>40</v>
      </c>
      <c r="S95" s="14" t="s">
        <v>41</v>
      </c>
    </row>
    <row r="96" spans="1:19" s="43" customFormat="1">
      <c r="A96" s="37"/>
      <c r="B96" s="38">
        <v>38</v>
      </c>
      <c r="C96" s="656"/>
      <c r="D96" s="658"/>
      <c r="E96" s="656"/>
      <c r="F96" s="656"/>
      <c r="G96" s="659"/>
      <c r="H96" s="656"/>
      <c r="I96" s="656"/>
      <c r="J96" s="657"/>
      <c r="K96" s="657"/>
      <c r="L96" s="36" t="s">
        <v>82</v>
      </c>
      <c r="M96" s="383">
        <f>J94*P96</f>
        <v>3030701.1</v>
      </c>
      <c r="N96" s="384">
        <f>J94*Q96</f>
        <v>64859.58</v>
      </c>
      <c r="O96" s="384">
        <f>M96+N96</f>
        <v>3095560.68</v>
      </c>
      <c r="P96" s="384">
        <v>1082.2</v>
      </c>
      <c r="Q96" s="384">
        <v>23.16</v>
      </c>
      <c r="R96" s="14" t="s">
        <v>40</v>
      </c>
      <c r="S96" s="14" t="s">
        <v>41</v>
      </c>
    </row>
    <row r="97" spans="1:19" s="43" customFormat="1" ht="75">
      <c r="A97" s="37"/>
      <c r="B97" s="38">
        <v>39</v>
      </c>
      <c r="C97" s="656"/>
      <c r="D97" s="658"/>
      <c r="E97" s="656"/>
      <c r="F97" s="656"/>
      <c r="G97" s="659"/>
      <c r="H97" s="656"/>
      <c r="I97" s="656"/>
      <c r="J97" s="657"/>
      <c r="K97" s="657"/>
      <c r="L97" s="36" t="s">
        <v>110</v>
      </c>
      <c r="M97" s="383">
        <f>J94*P97</f>
        <v>214406.28</v>
      </c>
      <c r="N97" s="384">
        <f>J94*Q97</f>
        <v>9437.6849999999995</v>
      </c>
      <c r="O97" s="384">
        <f>M97+N97</f>
        <v>223843.965</v>
      </c>
      <c r="P97" s="384">
        <v>76.56</v>
      </c>
      <c r="Q97" s="384">
        <v>3.37</v>
      </c>
      <c r="R97" s="14" t="s">
        <v>40</v>
      </c>
      <c r="S97" s="14" t="s">
        <v>41</v>
      </c>
    </row>
    <row r="98" spans="1:19">
      <c r="A98" s="14"/>
      <c r="B98" s="15"/>
      <c r="C98" s="16"/>
      <c r="D98" s="26" t="s">
        <v>111</v>
      </c>
      <c r="E98" s="16"/>
      <c r="F98" s="16"/>
      <c r="G98" s="14"/>
      <c r="H98" s="16"/>
      <c r="I98" s="16"/>
      <c r="J98" s="27">
        <f>J99</f>
        <v>1018.37</v>
      </c>
      <c r="K98" s="31"/>
      <c r="L98" s="35"/>
      <c r="M98" s="27">
        <f>M99</f>
        <v>166758.08749999999</v>
      </c>
      <c r="N98" s="31">
        <f>N99</f>
        <v>15479.224</v>
      </c>
      <c r="O98" s="31">
        <f>O99</f>
        <v>182237.31149999998</v>
      </c>
      <c r="P98" s="31"/>
      <c r="Q98" s="32"/>
      <c r="R98" s="14"/>
      <c r="S98" s="14"/>
    </row>
    <row r="99" spans="1:19" ht="37.5">
      <c r="A99" s="37" t="s">
        <v>269</v>
      </c>
      <c r="B99" s="15">
        <v>1</v>
      </c>
      <c r="C99" s="16">
        <v>1</v>
      </c>
      <c r="D99" s="22" t="s">
        <v>112</v>
      </c>
      <c r="E99" s="16">
        <v>1977</v>
      </c>
      <c r="F99" s="16" t="s">
        <v>37</v>
      </c>
      <c r="G99" s="14" t="s">
        <v>269</v>
      </c>
      <c r="H99" s="44" t="s">
        <v>38</v>
      </c>
      <c r="I99" s="16">
        <v>2</v>
      </c>
      <c r="J99" s="21">
        <v>1018.37</v>
      </c>
      <c r="K99" s="21">
        <v>568.4</v>
      </c>
      <c r="L99" s="35" t="s">
        <v>46</v>
      </c>
      <c r="M99" s="21">
        <f>J99*P99</f>
        <v>166758.08749999999</v>
      </c>
      <c r="N99" s="32">
        <f>J99*Q99</f>
        <v>15479.224</v>
      </c>
      <c r="O99" s="32">
        <f>M99+N99</f>
        <v>182237.31149999998</v>
      </c>
      <c r="P99" s="32">
        <v>163.75</v>
      </c>
      <c r="Q99" s="32">
        <v>15.2</v>
      </c>
      <c r="R99" s="14" t="s">
        <v>40</v>
      </c>
      <c r="S99" s="14" t="s">
        <v>41</v>
      </c>
    </row>
    <row r="100" spans="1:19">
      <c r="A100" s="109"/>
      <c r="B100" s="15"/>
      <c r="C100" s="16"/>
      <c r="D100" s="26" t="s">
        <v>113</v>
      </c>
      <c r="E100" s="16"/>
      <c r="F100" s="16"/>
      <c r="G100" s="14"/>
      <c r="H100" s="16"/>
      <c r="I100" s="16"/>
      <c r="J100" s="27">
        <f>J101</f>
        <v>1971.95</v>
      </c>
      <c r="K100" s="31"/>
      <c r="L100" s="35"/>
      <c r="M100" s="27">
        <f>M101</f>
        <v>880101.00450000004</v>
      </c>
      <c r="N100" s="31">
        <f>N101</f>
        <v>35376.783000000003</v>
      </c>
      <c r="O100" s="31">
        <f>O101</f>
        <v>915477.78750000009</v>
      </c>
      <c r="P100" s="31"/>
      <c r="Q100" s="32"/>
      <c r="R100" s="14"/>
      <c r="S100" s="14"/>
    </row>
    <row r="101" spans="1:19" ht="37.5">
      <c r="A101" s="37" t="s">
        <v>269</v>
      </c>
      <c r="B101" s="15">
        <v>1</v>
      </c>
      <c r="C101" s="16">
        <v>1</v>
      </c>
      <c r="D101" s="22" t="s">
        <v>114</v>
      </c>
      <c r="E101" s="16">
        <v>1980</v>
      </c>
      <c r="F101" s="16" t="s">
        <v>37</v>
      </c>
      <c r="G101" s="14" t="s">
        <v>269</v>
      </c>
      <c r="H101" s="44" t="s">
        <v>38</v>
      </c>
      <c r="I101" s="16">
        <v>2</v>
      </c>
      <c r="J101" s="21">
        <v>1971.95</v>
      </c>
      <c r="K101" s="21">
        <v>832.3</v>
      </c>
      <c r="L101" s="35" t="s">
        <v>49</v>
      </c>
      <c r="M101" s="21">
        <f>J101*P101</f>
        <v>880101.00450000004</v>
      </c>
      <c r="N101" s="32">
        <f>J101*Q101</f>
        <v>35376.783000000003</v>
      </c>
      <c r="O101" s="32">
        <f>M101+N101</f>
        <v>915477.78750000009</v>
      </c>
      <c r="P101" s="32">
        <v>446.31</v>
      </c>
      <c r="Q101" s="32">
        <v>17.940000000000001</v>
      </c>
      <c r="R101" s="14" t="s">
        <v>40</v>
      </c>
      <c r="S101" s="14" t="s">
        <v>41</v>
      </c>
    </row>
    <row r="102" spans="1:19">
      <c r="A102" s="109"/>
      <c r="B102" s="15"/>
      <c r="C102" s="16"/>
      <c r="D102" s="26" t="s">
        <v>115</v>
      </c>
      <c r="E102" s="16"/>
      <c r="F102" s="16"/>
      <c r="G102" s="14"/>
      <c r="H102" s="16"/>
      <c r="I102" s="16"/>
      <c r="J102" s="27">
        <f>SUM(J103:J126)</f>
        <v>14905.527700000001</v>
      </c>
      <c r="K102" s="31"/>
      <c r="L102" s="35"/>
      <c r="M102" s="27">
        <f>SUM(M103:M126)</f>
        <v>8295639.4278119998</v>
      </c>
      <c r="N102" s="31">
        <f>SUM(N103:N126)</f>
        <v>460875.00426999998</v>
      </c>
      <c r="O102" s="31">
        <f>SUM(O103:O126)</f>
        <v>8756514.4320819993</v>
      </c>
      <c r="P102" s="31"/>
      <c r="Q102" s="32"/>
      <c r="R102" s="14"/>
      <c r="S102" s="14"/>
    </row>
    <row r="103" spans="1:19" ht="37.5">
      <c r="A103" s="14" t="s">
        <v>280</v>
      </c>
      <c r="B103" s="15">
        <v>1</v>
      </c>
      <c r="C103" s="16">
        <v>1</v>
      </c>
      <c r="D103" s="22" t="s">
        <v>116</v>
      </c>
      <c r="E103" s="16">
        <v>1988</v>
      </c>
      <c r="F103" s="16" t="s">
        <v>37</v>
      </c>
      <c r="G103" s="14" t="s">
        <v>280</v>
      </c>
      <c r="H103" s="16" t="s">
        <v>38</v>
      </c>
      <c r="I103" s="16">
        <v>3</v>
      </c>
      <c r="J103" s="21">
        <v>1999.1100000000001</v>
      </c>
      <c r="K103" s="21">
        <v>1004.61</v>
      </c>
      <c r="L103" s="35" t="s">
        <v>46</v>
      </c>
      <c r="M103" s="21">
        <f>P103*J103</f>
        <v>310861.60500000004</v>
      </c>
      <c r="N103" s="32">
        <f>J103*Q103</f>
        <v>29926.676700000004</v>
      </c>
      <c r="O103" s="32">
        <f t="shared" ref="O103:O126" si="7">M103+N103</f>
        <v>340788.28170000005</v>
      </c>
      <c r="P103" s="32">
        <v>155.5</v>
      </c>
      <c r="Q103" s="32">
        <v>14.97</v>
      </c>
      <c r="R103" s="14" t="s">
        <v>40</v>
      </c>
      <c r="S103" s="14" t="s">
        <v>41</v>
      </c>
    </row>
    <row r="104" spans="1:19" ht="37.5">
      <c r="A104" s="14" t="s">
        <v>280</v>
      </c>
      <c r="B104" s="15">
        <v>2</v>
      </c>
      <c r="C104" s="16">
        <v>2</v>
      </c>
      <c r="D104" s="22" t="s">
        <v>117</v>
      </c>
      <c r="E104" s="16">
        <v>1993</v>
      </c>
      <c r="F104" s="16" t="s">
        <v>37</v>
      </c>
      <c r="G104" s="14" t="s">
        <v>280</v>
      </c>
      <c r="H104" s="16" t="s">
        <v>38</v>
      </c>
      <c r="I104" s="16">
        <v>3</v>
      </c>
      <c r="J104" s="21">
        <v>1834.58</v>
      </c>
      <c r="K104" s="21">
        <v>984.66</v>
      </c>
      <c r="L104" s="35" t="s">
        <v>46</v>
      </c>
      <c r="M104" s="21">
        <f>P104*J104</f>
        <v>285277.19</v>
      </c>
      <c r="N104" s="32">
        <f>J104*Q104</f>
        <v>27463.6626</v>
      </c>
      <c r="O104" s="32">
        <f t="shared" si="7"/>
        <v>312740.85259999998</v>
      </c>
      <c r="P104" s="32">
        <v>155.5</v>
      </c>
      <c r="Q104" s="32">
        <v>14.97</v>
      </c>
      <c r="R104" s="14" t="s">
        <v>40</v>
      </c>
      <c r="S104" s="14" t="s">
        <v>41</v>
      </c>
    </row>
    <row r="105" spans="1:19" ht="37.5">
      <c r="A105" s="14" t="s">
        <v>285</v>
      </c>
      <c r="B105" s="15">
        <v>3</v>
      </c>
      <c r="C105" s="16">
        <v>3</v>
      </c>
      <c r="D105" s="22" t="s">
        <v>118</v>
      </c>
      <c r="E105" s="16">
        <v>1976</v>
      </c>
      <c r="F105" s="16" t="s">
        <v>37</v>
      </c>
      <c r="G105" s="14" t="s">
        <v>285</v>
      </c>
      <c r="H105" s="16" t="s">
        <v>38</v>
      </c>
      <c r="I105" s="16">
        <v>2</v>
      </c>
      <c r="J105" s="21">
        <v>1763.8400000000001</v>
      </c>
      <c r="K105" s="21">
        <v>1164.98</v>
      </c>
      <c r="L105" s="35" t="s">
        <v>46</v>
      </c>
      <c r="M105" s="21">
        <f>P105*J105</f>
        <v>288828.80000000005</v>
      </c>
      <c r="N105" s="32">
        <f>J105*Q105</f>
        <v>26810.368000000002</v>
      </c>
      <c r="O105" s="32">
        <f t="shared" si="7"/>
        <v>315639.16800000006</v>
      </c>
      <c r="P105" s="32">
        <v>163.75</v>
      </c>
      <c r="Q105" s="32">
        <v>15.2</v>
      </c>
      <c r="R105" s="14" t="s">
        <v>40</v>
      </c>
      <c r="S105" s="14" t="s">
        <v>41</v>
      </c>
    </row>
    <row r="106" spans="1:19" ht="37.5">
      <c r="A106" s="14" t="s">
        <v>821</v>
      </c>
      <c r="B106" s="15">
        <v>4</v>
      </c>
      <c r="C106" s="16">
        <v>4</v>
      </c>
      <c r="D106" s="22" t="s">
        <v>119</v>
      </c>
      <c r="E106" s="16">
        <v>1992</v>
      </c>
      <c r="F106" s="16" t="s">
        <v>37</v>
      </c>
      <c r="G106" s="14" t="s">
        <v>821</v>
      </c>
      <c r="H106" s="16" t="s">
        <v>38</v>
      </c>
      <c r="I106" s="16">
        <v>3</v>
      </c>
      <c r="J106" s="21">
        <v>1960.7799999999997</v>
      </c>
      <c r="K106" s="21">
        <v>1288.1600000000001</v>
      </c>
      <c r="L106" s="35" t="s">
        <v>46</v>
      </c>
      <c r="M106" s="21">
        <f>P106*J106</f>
        <v>353999.22119999991</v>
      </c>
      <c r="N106" s="32">
        <f>J106*Q106</f>
        <v>32490.124599999996</v>
      </c>
      <c r="O106" s="32">
        <f t="shared" si="7"/>
        <v>386489.34579999989</v>
      </c>
      <c r="P106" s="32">
        <v>180.54</v>
      </c>
      <c r="Q106" s="32">
        <v>16.57</v>
      </c>
      <c r="R106" s="14" t="s">
        <v>40</v>
      </c>
      <c r="S106" s="14" t="s">
        <v>41</v>
      </c>
    </row>
    <row r="107" spans="1:19" ht="56.25" customHeight="1">
      <c r="A107" s="14" t="s">
        <v>285</v>
      </c>
      <c r="B107" s="15">
        <v>5</v>
      </c>
      <c r="C107" s="619">
        <v>5</v>
      </c>
      <c r="D107" s="620" t="s">
        <v>120</v>
      </c>
      <c r="E107" s="619">
        <v>1965</v>
      </c>
      <c r="F107" s="619" t="s">
        <v>37</v>
      </c>
      <c r="G107" s="623" t="s">
        <v>285</v>
      </c>
      <c r="H107" s="619" t="s">
        <v>94</v>
      </c>
      <c r="I107" s="619">
        <v>2</v>
      </c>
      <c r="J107" s="617">
        <v>693.32</v>
      </c>
      <c r="K107" s="617">
        <v>359</v>
      </c>
      <c r="L107" s="35" t="s">
        <v>46</v>
      </c>
      <c r="M107" s="21">
        <f>P107*J107</f>
        <v>113704.48000000001</v>
      </c>
      <c r="N107" s="32">
        <f>J107*Q107</f>
        <v>10545.397200000001</v>
      </c>
      <c r="O107" s="32">
        <f t="shared" si="7"/>
        <v>124249.87720000002</v>
      </c>
      <c r="P107" s="32">
        <v>164</v>
      </c>
      <c r="Q107" s="32">
        <v>15.21</v>
      </c>
      <c r="R107" s="14" t="s">
        <v>40</v>
      </c>
      <c r="S107" s="14" t="s">
        <v>41</v>
      </c>
    </row>
    <row r="108" spans="1:19" ht="37.5">
      <c r="A108" s="14"/>
      <c r="B108" s="15">
        <v>6</v>
      </c>
      <c r="C108" s="619"/>
      <c r="D108" s="620"/>
      <c r="E108" s="619"/>
      <c r="F108" s="619"/>
      <c r="G108" s="623"/>
      <c r="H108" s="619"/>
      <c r="I108" s="619"/>
      <c r="J108" s="617"/>
      <c r="K108" s="617"/>
      <c r="L108" s="35" t="s">
        <v>49</v>
      </c>
      <c r="M108" s="21">
        <f>P108*J107</f>
        <v>296851.89120000001</v>
      </c>
      <c r="N108" s="32">
        <f>J107*Q108</f>
        <v>12167.766000000001</v>
      </c>
      <c r="O108" s="32">
        <f t="shared" si="7"/>
        <v>309019.65720000002</v>
      </c>
      <c r="P108" s="32">
        <v>428.16</v>
      </c>
      <c r="Q108" s="32">
        <v>17.55</v>
      </c>
      <c r="R108" s="14" t="s">
        <v>40</v>
      </c>
      <c r="S108" s="14" t="s">
        <v>41</v>
      </c>
    </row>
    <row r="109" spans="1:19">
      <c r="A109" s="14" t="s">
        <v>269</v>
      </c>
      <c r="B109" s="15">
        <v>7</v>
      </c>
      <c r="C109" s="16">
        <v>6</v>
      </c>
      <c r="D109" s="22" t="s">
        <v>121</v>
      </c>
      <c r="E109" s="16">
        <v>1964</v>
      </c>
      <c r="F109" s="16"/>
      <c r="G109" s="14" t="s">
        <v>269</v>
      </c>
      <c r="H109" s="16" t="s">
        <v>38</v>
      </c>
      <c r="I109" s="16">
        <v>2</v>
      </c>
      <c r="J109" s="21">
        <v>1549.15</v>
      </c>
      <c r="K109" s="21">
        <v>618.57000000000005</v>
      </c>
      <c r="L109" s="35" t="s">
        <v>108</v>
      </c>
      <c r="M109" s="21">
        <f>P109*J109</f>
        <v>292572.46900000004</v>
      </c>
      <c r="N109" s="32">
        <f>J109*Q109</f>
        <v>6258.5660000000007</v>
      </c>
      <c r="O109" s="32">
        <f t="shared" si="7"/>
        <v>298831.03500000003</v>
      </c>
      <c r="P109" s="32">
        <v>188.86</v>
      </c>
      <c r="Q109" s="32">
        <v>4.04</v>
      </c>
      <c r="R109" s="14" t="s">
        <v>40</v>
      </c>
      <c r="S109" s="14" t="s">
        <v>41</v>
      </c>
    </row>
    <row r="110" spans="1:19" ht="150" customHeight="1">
      <c r="A110" s="14"/>
      <c r="B110" s="15">
        <v>8</v>
      </c>
      <c r="C110" s="619">
        <v>7</v>
      </c>
      <c r="D110" s="620" t="s">
        <v>122</v>
      </c>
      <c r="E110" s="619">
        <v>1963</v>
      </c>
      <c r="F110" s="619" t="s">
        <v>37</v>
      </c>
      <c r="G110" s="623" t="s">
        <v>289</v>
      </c>
      <c r="H110" s="619" t="s">
        <v>94</v>
      </c>
      <c r="I110" s="619">
        <v>2</v>
      </c>
      <c r="J110" s="617">
        <v>472.48769999999996</v>
      </c>
      <c r="K110" s="617">
        <v>254.69</v>
      </c>
      <c r="L110" s="35" t="s">
        <v>52</v>
      </c>
      <c r="M110" s="21">
        <f>P110*J110</f>
        <v>508793.6548679999</v>
      </c>
      <c r="N110" s="32">
        <f>J110*Q110</f>
        <v>18162.427187999998</v>
      </c>
      <c r="O110" s="32">
        <f t="shared" si="7"/>
        <v>526956.0820559999</v>
      </c>
      <c r="P110" s="21">
        <v>1076.8399999999999</v>
      </c>
      <c r="Q110" s="32">
        <v>38.44</v>
      </c>
      <c r="R110" s="14" t="s">
        <v>40</v>
      </c>
      <c r="S110" s="14" t="s">
        <v>41</v>
      </c>
    </row>
    <row r="111" spans="1:19">
      <c r="A111" s="14" t="s">
        <v>289</v>
      </c>
      <c r="B111" s="15">
        <v>9</v>
      </c>
      <c r="C111" s="619"/>
      <c r="D111" s="620"/>
      <c r="E111" s="619"/>
      <c r="F111" s="619"/>
      <c r="G111" s="623"/>
      <c r="H111" s="619"/>
      <c r="I111" s="619"/>
      <c r="J111" s="617"/>
      <c r="K111" s="617"/>
      <c r="L111" s="35" t="s">
        <v>108</v>
      </c>
      <c r="M111" s="21">
        <f>P111*J110</f>
        <v>312569.51305799995</v>
      </c>
      <c r="N111" s="32">
        <f>J110*Q111</f>
        <v>6690.4258319999999</v>
      </c>
      <c r="O111" s="32">
        <f t="shared" si="7"/>
        <v>319259.93888999993</v>
      </c>
      <c r="P111" s="21">
        <v>661.54</v>
      </c>
      <c r="Q111" s="32">
        <v>14.16</v>
      </c>
      <c r="R111" s="14" t="s">
        <v>40</v>
      </c>
      <c r="S111" s="14" t="s">
        <v>41</v>
      </c>
    </row>
    <row r="112" spans="1:19" ht="37.5">
      <c r="A112" s="14"/>
      <c r="B112" s="15">
        <v>10</v>
      </c>
      <c r="C112" s="619"/>
      <c r="D112" s="620"/>
      <c r="E112" s="619"/>
      <c r="F112" s="619"/>
      <c r="G112" s="623"/>
      <c r="H112" s="619"/>
      <c r="I112" s="619"/>
      <c r="J112" s="617"/>
      <c r="K112" s="617"/>
      <c r="L112" s="35" t="s">
        <v>46</v>
      </c>
      <c r="M112" s="21">
        <f>P112*J110</f>
        <v>77525.781816000002</v>
      </c>
      <c r="N112" s="32">
        <f>J110*Q112</f>
        <v>7186.5379169999997</v>
      </c>
      <c r="O112" s="32">
        <f t="shared" si="7"/>
        <v>84712.319732999997</v>
      </c>
      <c r="P112" s="21">
        <v>164.08</v>
      </c>
      <c r="Q112" s="32">
        <v>15.21</v>
      </c>
      <c r="R112" s="14" t="s">
        <v>40</v>
      </c>
      <c r="S112" s="14" t="s">
        <v>41</v>
      </c>
    </row>
    <row r="113" spans="1:19" ht="37.5">
      <c r="A113" s="14"/>
      <c r="B113" s="15">
        <v>11</v>
      </c>
      <c r="C113" s="619"/>
      <c r="D113" s="620"/>
      <c r="E113" s="619"/>
      <c r="F113" s="619"/>
      <c r="G113" s="623"/>
      <c r="H113" s="619"/>
      <c r="I113" s="619"/>
      <c r="J113" s="617"/>
      <c r="K113" s="617"/>
      <c r="L113" s="35" t="s">
        <v>49</v>
      </c>
      <c r="M113" s="21">
        <f>P113*J110</f>
        <v>202300.33363199999</v>
      </c>
      <c r="N113" s="32">
        <f>J110*Q113</f>
        <v>8292.1591349999999</v>
      </c>
      <c r="O113" s="32">
        <f t="shared" si="7"/>
        <v>210592.49276699999</v>
      </c>
      <c r="P113" s="21">
        <v>428.16</v>
      </c>
      <c r="Q113" s="32">
        <v>17.55</v>
      </c>
      <c r="R113" s="14" t="s">
        <v>40</v>
      </c>
      <c r="S113" s="14" t="s">
        <v>41</v>
      </c>
    </row>
    <row r="114" spans="1:19" ht="56.25">
      <c r="A114" s="14"/>
      <c r="B114" s="15">
        <v>12</v>
      </c>
      <c r="C114" s="619"/>
      <c r="D114" s="620"/>
      <c r="E114" s="619"/>
      <c r="F114" s="619"/>
      <c r="G114" s="623"/>
      <c r="H114" s="619"/>
      <c r="I114" s="619"/>
      <c r="J114" s="617"/>
      <c r="K114" s="617"/>
      <c r="L114" s="35" t="s">
        <v>39</v>
      </c>
      <c r="M114" s="21">
        <f>P114*J110</f>
        <v>25485.986537999997</v>
      </c>
      <c r="N114" s="32">
        <f>J110*Q114</f>
        <v>6491.980998</v>
      </c>
      <c r="O114" s="32">
        <f t="shared" si="7"/>
        <v>31977.967535999996</v>
      </c>
      <c r="P114" s="21">
        <v>53.94</v>
      </c>
      <c r="Q114" s="32">
        <v>13.74</v>
      </c>
      <c r="R114" s="14" t="s">
        <v>40</v>
      </c>
      <c r="S114" s="14" t="s">
        <v>41</v>
      </c>
    </row>
    <row r="115" spans="1:19" ht="56.25" customHeight="1">
      <c r="A115" s="14"/>
      <c r="B115" s="15">
        <v>13</v>
      </c>
      <c r="C115" s="619">
        <v>8</v>
      </c>
      <c r="D115" s="620" t="s">
        <v>123</v>
      </c>
      <c r="E115" s="619">
        <v>1962</v>
      </c>
      <c r="F115" s="619" t="s">
        <v>37</v>
      </c>
      <c r="G115" s="623" t="s">
        <v>289</v>
      </c>
      <c r="H115" s="619" t="s">
        <v>60</v>
      </c>
      <c r="I115" s="619">
        <v>2</v>
      </c>
      <c r="J115" s="617">
        <v>475.28999999999996</v>
      </c>
      <c r="K115" s="617">
        <v>258.36</v>
      </c>
      <c r="L115" s="35" t="s">
        <v>52</v>
      </c>
      <c r="M115" s="21">
        <f>P115*J115</f>
        <v>511811.28359999991</v>
      </c>
      <c r="N115" s="32">
        <f>J115*Q115</f>
        <v>18270.147599999997</v>
      </c>
      <c r="O115" s="32">
        <f t="shared" si="7"/>
        <v>530081.43119999988</v>
      </c>
      <c r="P115" s="21">
        <v>1076.8399999999999</v>
      </c>
      <c r="Q115" s="32">
        <v>38.44</v>
      </c>
      <c r="R115" s="14" t="s">
        <v>40</v>
      </c>
      <c r="S115" s="14" t="s">
        <v>41</v>
      </c>
    </row>
    <row r="116" spans="1:19">
      <c r="A116" s="109"/>
      <c r="B116" s="15">
        <v>14</v>
      </c>
      <c r="C116" s="619"/>
      <c r="D116" s="620"/>
      <c r="E116" s="619"/>
      <c r="F116" s="619"/>
      <c r="G116" s="623"/>
      <c r="H116" s="619"/>
      <c r="I116" s="619"/>
      <c r="J116" s="617"/>
      <c r="K116" s="617"/>
      <c r="L116" s="35" t="s">
        <v>108</v>
      </c>
      <c r="M116" s="21">
        <f>P116*J115</f>
        <v>314423.34659999993</v>
      </c>
      <c r="N116" s="32">
        <f>J115*Q116</f>
        <v>6730.1063999999997</v>
      </c>
      <c r="O116" s="32">
        <f t="shared" si="7"/>
        <v>321153.45299999992</v>
      </c>
      <c r="P116" s="21">
        <v>661.54</v>
      </c>
      <c r="Q116" s="32">
        <v>14.16</v>
      </c>
      <c r="R116" s="14" t="s">
        <v>40</v>
      </c>
      <c r="S116" s="14" t="s">
        <v>41</v>
      </c>
    </row>
    <row r="117" spans="1:19" ht="37.5">
      <c r="A117" s="14" t="s">
        <v>289</v>
      </c>
      <c r="B117" s="15">
        <v>15</v>
      </c>
      <c r="C117" s="619"/>
      <c r="D117" s="620"/>
      <c r="E117" s="619"/>
      <c r="F117" s="619"/>
      <c r="G117" s="623"/>
      <c r="H117" s="619"/>
      <c r="I117" s="619"/>
      <c r="J117" s="617"/>
      <c r="K117" s="617"/>
      <c r="L117" s="35" t="s">
        <v>46</v>
      </c>
      <c r="M117" s="21">
        <f>P117*J115</f>
        <v>77985.583199999994</v>
      </c>
      <c r="N117" s="32">
        <f>J115*Q117</f>
        <v>7229.1608999999999</v>
      </c>
      <c r="O117" s="32">
        <f t="shared" si="7"/>
        <v>85214.744099999996</v>
      </c>
      <c r="P117" s="21">
        <v>164.08</v>
      </c>
      <c r="Q117" s="32">
        <v>15.21</v>
      </c>
      <c r="R117" s="14" t="s">
        <v>40</v>
      </c>
      <c r="S117" s="14" t="s">
        <v>41</v>
      </c>
    </row>
    <row r="118" spans="1:19" ht="37.5">
      <c r="A118" s="109"/>
      <c r="B118" s="15">
        <v>16</v>
      </c>
      <c r="C118" s="619"/>
      <c r="D118" s="620"/>
      <c r="E118" s="619"/>
      <c r="F118" s="619"/>
      <c r="G118" s="623"/>
      <c r="H118" s="619"/>
      <c r="I118" s="619"/>
      <c r="J118" s="617"/>
      <c r="K118" s="617"/>
      <c r="L118" s="35" t="s">
        <v>49</v>
      </c>
      <c r="M118" s="21">
        <f>P118*J115</f>
        <v>203500.16639999999</v>
      </c>
      <c r="N118" s="32">
        <f>J115*Q118</f>
        <v>8341.3395</v>
      </c>
      <c r="O118" s="32">
        <f t="shared" si="7"/>
        <v>211841.50589999999</v>
      </c>
      <c r="P118" s="21">
        <v>428.16</v>
      </c>
      <c r="Q118" s="32">
        <v>17.55</v>
      </c>
      <c r="R118" s="14" t="s">
        <v>40</v>
      </c>
      <c r="S118" s="14" t="s">
        <v>41</v>
      </c>
    </row>
    <row r="119" spans="1:19" ht="56.25">
      <c r="A119" s="14"/>
      <c r="B119" s="15">
        <v>17</v>
      </c>
      <c r="C119" s="619"/>
      <c r="D119" s="620"/>
      <c r="E119" s="619"/>
      <c r="F119" s="619"/>
      <c r="G119" s="623"/>
      <c r="H119" s="619"/>
      <c r="I119" s="619"/>
      <c r="J119" s="617"/>
      <c r="K119" s="617"/>
      <c r="L119" s="35" t="s">
        <v>39</v>
      </c>
      <c r="M119" s="21">
        <f>P119*J115</f>
        <v>25637.142599999996</v>
      </c>
      <c r="N119" s="32">
        <f>J115*Q119</f>
        <v>6530.4845999999998</v>
      </c>
      <c r="O119" s="32">
        <f t="shared" si="7"/>
        <v>32167.627199999995</v>
      </c>
      <c r="P119" s="21">
        <v>53.94</v>
      </c>
      <c r="Q119" s="32">
        <v>13.74</v>
      </c>
      <c r="R119" s="14" t="s">
        <v>40</v>
      </c>
      <c r="S119" s="14" t="s">
        <v>41</v>
      </c>
    </row>
    <row r="120" spans="1:19">
      <c r="A120" s="14"/>
      <c r="B120" s="15">
        <v>18</v>
      </c>
      <c r="C120" s="619">
        <v>9</v>
      </c>
      <c r="D120" s="620" t="s">
        <v>124</v>
      </c>
      <c r="E120" s="619">
        <v>1981</v>
      </c>
      <c r="F120" s="619" t="s">
        <v>37</v>
      </c>
      <c r="G120" s="623" t="s">
        <v>306</v>
      </c>
      <c r="H120" s="619" t="s">
        <v>38</v>
      </c>
      <c r="I120" s="619">
        <v>3</v>
      </c>
      <c r="J120" s="617">
        <v>2032.97</v>
      </c>
      <c r="K120" s="617">
        <v>1071.49</v>
      </c>
      <c r="L120" s="35" t="s">
        <v>52</v>
      </c>
      <c r="M120" s="21">
        <f>P120*J120</f>
        <v>2115467.9225999997</v>
      </c>
      <c r="N120" s="32">
        <f>J120*Q120</f>
        <v>45274.241900000001</v>
      </c>
      <c r="O120" s="32">
        <f t="shared" si="7"/>
        <v>2160742.1644999995</v>
      </c>
      <c r="P120" s="21">
        <v>1040.58</v>
      </c>
      <c r="Q120" s="32">
        <v>22.27</v>
      </c>
      <c r="R120" s="14" t="s">
        <v>40</v>
      </c>
      <c r="S120" s="14" t="s">
        <v>41</v>
      </c>
    </row>
    <row r="121" spans="1:19" ht="37.5">
      <c r="A121" s="14" t="s">
        <v>306</v>
      </c>
      <c r="B121" s="15">
        <v>19</v>
      </c>
      <c r="C121" s="619"/>
      <c r="D121" s="620"/>
      <c r="E121" s="619"/>
      <c r="F121" s="619"/>
      <c r="G121" s="623"/>
      <c r="H121" s="619"/>
      <c r="I121" s="619"/>
      <c r="J121" s="617"/>
      <c r="K121" s="617"/>
      <c r="L121" s="35" t="s">
        <v>46</v>
      </c>
      <c r="M121" s="21">
        <f>P121*J120</f>
        <v>305860.33649999998</v>
      </c>
      <c r="N121" s="32">
        <f>J120*Q121</f>
        <v>30413.231200000002</v>
      </c>
      <c r="O121" s="32">
        <f t="shared" si="7"/>
        <v>336273.56769999996</v>
      </c>
      <c r="P121" s="21">
        <v>150.44999999999999</v>
      </c>
      <c r="Q121" s="32">
        <v>14.96</v>
      </c>
      <c r="R121" s="14" t="s">
        <v>40</v>
      </c>
      <c r="S121" s="14" t="s">
        <v>41</v>
      </c>
    </row>
    <row r="122" spans="1:19" ht="37.5">
      <c r="A122" s="14"/>
      <c r="B122" s="15">
        <v>20</v>
      </c>
      <c r="C122" s="619">
        <v>10</v>
      </c>
      <c r="D122" s="620" t="s">
        <v>125</v>
      </c>
      <c r="E122" s="619">
        <v>1991</v>
      </c>
      <c r="F122" s="619" t="s">
        <v>37</v>
      </c>
      <c r="G122" s="623" t="s">
        <v>306</v>
      </c>
      <c r="H122" s="619" t="s">
        <v>38</v>
      </c>
      <c r="I122" s="619">
        <v>3</v>
      </c>
      <c r="J122" s="617">
        <v>2124</v>
      </c>
      <c r="K122" s="617">
        <v>1085.5999999999999</v>
      </c>
      <c r="L122" s="35" t="s">
        <v>49</v>
      </c>
      <c r="M122" s="21">
        <f>P122*J122</f>
        <v>870032.88</v>
      </c>
      <c r="N122" s="32">
        <f>J122*Q122</f>
        <v>33856.559999999998</v>
      </c>
      <c r="O122" s="32">
        <f t="shared" si="7"/>
        <v>903889.44</v>
      </c>
      <c r="P122" s="21">
        <v>409.62</v>
      </c>
      <c r="Q122" s="32">
        <v>15.94</v>
      </c>
      <c r="R122" s="14" t="s">
        <v>40</v>
      </c>
      <c r="S122" s="14" t="s">
        <v>41</v>
      </c>
    </row>
    <row r="123" spans="1:19" ht="56.25">
      <c r="A123" s="14"/>
      <c r="B123" s="15">
        <v>21</v>
      </c>
      <c r="C123" s="619"/>
      <c r="D123" s="620"/>
      <c r="E123" s="619"/>
      <c r="F123" s="619"/>
      <c r="G123" s="623"/>
      <c r="H123" s="619"/>
      <c r="I123" s="619"/>
      <c r="J123" s="617"/>
      <c r="K123" s="617"/>
      <c r="L123" s="35" t="s">
        <v>88</v>
      </c>
      <c r="M123" s="21">
        <f>P123*J122</f>
        <v>293409.36</v>
      </c>
      <c r="N123" s="32">
        <f>J122*Q123</f>
        <v>30224.52</v>
      </c>
      <c r="O123" s="32">
        <f t="shared" si="7"/>
        <v>323633.88</v>
      </c>
      <c r="P123" s="21">
        <v>138.13999999999999</v>
      </c>
      <c r="Q123" s="32">
        <v>14.23</v>
      </c>
      <c r="R123" s="14" t="s">
        <v>40</v>
      </c>
      <c r="S123" s="14" t="s">
        <v>41</v>
      </c>
    </row>
    <row r="124" spans="1:19" ht="56.25">
      <c r="A124" s="14" t="s">
        <v>306</v>
      </c>
      <c r="B124" s="15">
        <v>22</v>
      </c>
      <c r="C124" s="619"/>
      <c r="D124" s="620"/>
      <c r="E124" s="619"/>
      <c r="F124" s="619"/>
      <c r="G124" s="623"/>
      <c r="H124" s="619"/>
      <c r="I124" s="619"/>
      <c r="J124" s="617"/>
      <c r="K124" s="617"/>
      <c r="L124" s="35" t="s">
        <v>42</v>
      </c>
      <c r="M124" s="21">
        <f>P124*J122</f>
        <v>72555.839999999997</v>
      </c>
      <c r="N124" s="32">
        <f>J122*Q124</f>
        <v>23300.280000000002</v>
      </c>
      <c r="O124" s="32">
        <f t="shared" si="7"/>
        <v>95856.12</v>
      </c>
      <c r="P124" s="21">
        <v>34.159999999999997</v>
      </c>
      <c r="Q124" s="32">
        <v>10.97</v>
      </c>
      <c r="R124" s="14" t="s">
        <v>40</v>
      </c>
      <c r="S124" s="14" t="s">
        <v>41</v>
      </c>
    </row>
    <row r="125" spans="1:19" ht="37.5">
      <c r="A125" s="14"/>
      <c r="B125" s="15">
        <v>23</v>
      </c>
      <c r="C125" s="619"/>
      <c r="D125" s="620"/>
      <c r="E125" s="619"/>
      <c r="F125" s="619"/>
      <c r="G125" s="623"/>
      <c r="H125" s="619"/>
      <c r="I125" s="619"/>
      <c r="J125" s="617"/>
      <c r="K125" s="617"/>
      <c r="L125" s="35" t="s">
        <v>46</v>
      </c>
      <c r="M125" s="21">
        <f>P125*J122</f>
        <v>319555.8</v>
      </c>
      <c r="N125" s="32">
        <f>J122*Q125</f>
        <v>31775.040000000001</v>
      </c>
      <c r="O125" s="32">
        <f t="shared" si="7"/>
        <v>351330.83999999997</v>
      </c>
      <c r="P125" s="21">
        <v>150.44999999999999</v>
      </c>
      <c r="Q125" s="32">
        <v>14.96</v>
      </c>
      <c r="R125" s="14" t="s">
        <v>40</v>
      </c>
      <c r="S125" s="14" t="s">
        <v>41</v>
      </c>
    </row>
    <row r="126" spans="1:19" ht="56.25">
      <c r="A126" s="14"/>
      <c r="B126" s="15">
        <v>24</v>
      </c>
      <c r="C126" s="619"/>
      <c r="D126" s="620"/>
      <c r="E126" s="619"/>
      <c r="F126" s="619"/>
      <c r="G126" s="623"/>
      <c r="H126" s="619"/>
      <c r="I126" s="619"/>
      <c r="J126" s="617"/>
      <c r="K126" s="617"/>
      <c r="L126" s="35" t="s">
        <v>39</v>
      </c>
      <c r="M126" s="21">
        <f>P126*J122</f>
        <v>116628.84</v>
      </c>
      <c r="N126" s="32">
        <f>J122*Q126</f>
        <v>26443.8</v>
      </c>
      <c r="O126" s="32">
        <f t="shared" si="7"/>
        <v>143072.63999999998</v>
      </c>
      <c r="P126" s="21">
        <v>54.91</v>
      </c>
      <c r="Q126" s="32">
        <v>12.45</v>
      </c>
      <c r="R126" s="14" t="s">
        <v>40</v>
      </c>
      <c r="S126" s="14" t="s">
        <v>41</v>
      </c>
    </row>
    <row r="127" spans="1:19">
      <c r="A127" s="14"/>
      <c r="B127" s="15"/>
      <c r="C127" s="16"/>
      <c r="D127" s="26" t="s">
        <v>126</v>
      </c>
      <c r="E127" s="16"/>
      <c r="F127" s="16"/>
      <c r="G127" s="14"/>
      <c r="H127" s="16"/>
      <c r="I127" s="16"/>
      <c r="J127" s="27">
        <f>SUM(J128:J138)</f>
        <v>2922.26</v>
      </c>
      <c r="K127" s="31"/>
      <c r="L127" s="35"/>
      <c r="M127" s="382">
        <f>SUM(M128:M138)</f>
        <v>5446128.1946</v>
      </c>
      <c r="N127" s="66">
        <f>SUM(N128:N138)</f>
        <v>270906.88819999999</v>
      </c>
      <c r="O127" s="66">
        <f>SUM(O128:O138)</f>
        <v>5717035.0828000009</v>
      </c>
      <c r="P127" s="31"/>
      <c r="Q127" s="32"/>
      <c r="R127" s="14"/>
      <c r="S127" s="14"/>
    </row>
    <row r="128" spans="1:19" ht="37.5">
      <c r="A128" s="14"/>
      <c r="B128" s="15">
        <v>1</v>
      </c>
      <c r="C128" s="619">
        <v>1</v>
      </c>
      <c r="D128" s="620" t="s">
        <v>127</v>
      </c>
      <c r="E128" s="619">
        <v>1988</v>
      </c>
      <c r="F128" s="619" t="s">
        <v>37</v>
      </c>
      <c r="G128" s="623" t="s">
        <v>291</v>
      </c>
      <c r="H128" s="619" t="s">
        <v>67</v>
      </c>
      <c r="I128" s="619">
        <v>2</v>
      </c>
      <c r="J128" s="624">
        <v>969.34</v>
      </c>
      <c r="K128" s="617">
        <v>422.7</v>
      </c>
      <c r="L128" s="35" t="s">
        <v>46</v>
      </c>
      <c r="M128" s="90">
        <f>P128*J128</f>
        <v>209009.09080000001</v>
      </c>
      <c r="N128" s="92">
        <f>J128*Q128</f>
        <v>19706.682199999999</v>
      </c>
      <c r="O128" s="92">
        <f t="shared" ref="O128:O138" si="8">M128+N128</f>
        <v>228715.77300000002</v>
      </c>
      <c r="P128" s="92">
        <v>215.62</v>
      </c>
      <c r="Q128" s="92">
        <v>20.329999999999998</v>
      </c>
      <c r="R128" s="14" t="s">
        <v>40</v>
      </c>
      <c r="S128" s="14" t="s">
        <v>41</v>
      </c>
    </row>
    <row r="129" spans="1:19" ht="56.25">
      <c r="A129" s="14" t="s">
        <v>291</v>
      </c>
      <c r="B129" s="15">
        <v>2</v>
      </c>
      <c r="C129" s="619"/>
      <c r="D129" s="620"/>
      <c r="E129" s="619"/>
      <c r="F129" s="619"/>
      <c r="G129" s="623"/>
      <c r="H129" s="619"/>
      <c r="I129" s="619"/>
      <c r="J129" s="624"/>
      <c r="K129" s="617"/>
      <c r="L129" s="35" t="s">
        <v>39</v>
      </c>
      <c r="M129" s="90">
        <f>P129*J128</f>
        <v>52547.921399999999</v>
      </c>
      <c r="N129" s="92">
        <f>J128*Q129</f>
        <v>20821.423200000001</v>
      </c>
      <c r="O129" s="92">
        <f t="shared" si="8"/>
        <v>73369.344599999997</v>
      </c>
      <c r="P129" s="92">
        <v>54.21</v>
      </c>
      <c r="Q129" s="92">
        <v>21.48</v>
      </c>
      <c r="R129" s="14" t="s">
        <v>40</v>
      </c>
      <c r="S129" s="14" t="s">
        <v>41</v>
      </c>
    </row>
    <row r="130" spans="1:19" ht="56.25">
      <c r="A130" s="14"/>
      <c r="B130" s="15">
        <v>3</v>
      </c>
      <c r="C130" s="619"/>
      <c r="D130" s="620"/>
      <c r="E130" s="619"/>
      <c r="F130" s="619"/>
      <c r="G130" s="623"/>
      <c r="H130" s="619"/>
      <c r="I130" s="619"/>
      <c r="J130" s="624"/>
      <c r="K130" s="617"/>
      <c r="L130" s="35" t="s">
        <v>88</v>
      </c>
      <c r="M130" s="90">
        <f>P130*J128</f>
        <v>136802.95420000001</v>
      </c>
      <c r="N130" s="92">
        <f>J128*Q130</f>
        <v>15616.0674</v>
      </c>
      <c r="O130" s="92">
        <f t="shared" si="8"/>
        <v>152419.02160000001</v>
      </c>
      <c r="P130" s="92">
        <v>141.13</v>
      </c>
      <c r="Q130" s="92">
        <v>16.11</v>
      </c>
      <c r="R130" s="14" t="s">
        <v>40</v>
      </c>
      <c r="S130" s="14" t="s">
        <v>41</v>
      </c>
    </row>
    <row r="131" spans="1:19">
      <c r="A131" s="14"/>
      <c r="B131" s="15">
        <v>4</v>
      </c>
      <c r="C131" s="619"/>
      <c r="D131" s="620"/>
      <c r="E131" s="619"/>
      <c r="F131" s="619"/>
      <c r="G131" s="623"/>
      <c r="H131" s="619"/>
      <c r="I131" s="619"/>
      <c r="J131" s="624"/>
      <c r="K131" s="617"/>
      <c r="L131" s="35" t="s">
        <v>52</v>
      </c>
      <c r="M131" s="90">
        <f>P131*J128</f>
        <v>1454010</v>
      </c>
      <c r="N131" s="92">
        <f>J128*Q131</f>
        <v>38986.854800000001</v>
      </c>
      <c r="O131" s="92">
        <f t="shared" si="8"/>
        <v>1492996.8548000001</v>
      </c>
      <c r="P131" s="92">
        <v>1500</v>
      </c>
      <c r="Q131" s="92">
        <v>40.22</v>
      </c>
      <c r="R131" s="14" t="s">
        <v>40</v>
      </c>
      <c r="S131" s="14" t="s">
        <v>41</v>
      </c>
    </row>
    <row r="132" spans="1:19" ht="56.25">
      <c r="A132" s="14"/>
      <c r="B132" s="15">
        <v>5</v>
      </c>
      <c r="C132" s="619"/>
      <c r="D132" s="620"/>
      <c r="E132" s="619"/>
      <c r="F132" s="619"/>
      <c r="G132" s="623"/>
      <c r="H132" s="619"/>
      <c r="I132" s="619"/>
      <c r="J132" s="624"/>
      <c r="K132" s="617"/>
      <c r="L132" s="35" t="s">
        <v>42</v>
      </c>
      <c r="M132" s="90">
        <f>P132*J128</f>
        <v>52547.921399999999</v>
      </c>
      <c r="N132" s="92">
        <f>J128*Q132</f>
        <v>20821.423200000001</v>
      </c>
      <c r="O132" s="92">
        <f t="shared" si="8"/>
        <v>73369.344599999997</v>
      </c>
      <c r="P132" s="92">
        <v>54.21</v>
      </c>
      <c r="Q132" s="92">
        <v>21.48</v>
      </c>
      <c r="R132" s="14" t="s">
        <v>40</v>
      </c>
      <c r="S132" s="14" t="s">
        <v>41</v>
      </c>
    </row>
    <row r="133" spans="1:19" ht="37.5">
      <c r="A133" s="109"/>
      <c r="B133" s="15">
        <v>6</v>
      </c>
      <c r="C133" s="619">
        <v>2</v>
      </c>
      <c r="D133" s="620" t="s">
        <v>128</v>
      </c>
      <c r="E133" s="619">
        <v>1988</v>
      </c>
      <c r="F133" s="619" t="s">
        <v>37</v>
      </c>
      <c r="G133" s="623" t="s">
        <v>291</v>
      </c>
      <c r="H133" s="619" t="s">
        <v>67</v>
      </c>
      <c r="I133" s="619">
        <v>2</v>
      </c>
      <c r="J133" s="624">
        <v>976.46</v>
      </c>
      <c r="K133" s="617">
        <v>422.7</v>
      </c>
      <c r="L133" s="35" t="s">
        <v>46</v>
      </c>
      <c r="M133" s="90">
        <f>P133*J133</f>
        <v>210544.3052</v>
      </c>
      <c r="N133" s="92">
        <f>J133*Q133</f>
        <v>19851.431799999998</v>
      </c>
      <c r="O133" s="92">
        <f t="shared" si="8"/>
        <v>230395.73699999999</v>
      </c>
      <c r="P133" s="92">
        <v>215.62</v>
      </c>
      <c r="Q133" s="92">
        <v>20.329999999999998</v>
      </c>
      <c r="R133" s="14" t="s">
        <v>40</v>
      </c>
      <c r="S133" s="14" t="s">
        <v>41</v>
      </c>
    </row>
    <row r="134" spans="1:19" ht="56.25">
      <c r="A134" s="14" t="s">
        <v>291</v>
      </c>
      <c r="B134" s="15">
        <v>7</v>
      </c>
      <c r="C134" s="619"/>
      <c r="D134" s="620"/>
      <c r="E134" s="619"/>
      <c r="F134" s="619"/>
      <c r="G134" s="623"/>
      <c r="H134" s="619"/>
      <c r="I134" s="619"/>
      <c r="J134" s="624"/>
      <c r="K134" s="617"/>
      <c r="L134" s="35" t="s">
        <v>39</v>
      </c>
      <c r="M134" s="90">
        <f>P134*J133</f>
        <v>52933.8966</v>
      </c>
      <c r="N134" s="92">
        <f>J133*Q134</f>
        <v>20974.360800000002</v>
      </c>
      <c r="O134" s="92">
        <f t="shared" si="8"/>
        <v>73908.257400000002</v>
      </c>
      <c r="P134" s="92">
        <v>54.21</v>
      </c>
      <c r="Q134" s="92">
        <v>21.48</v>
      </c>
      <c r="R134" s="14" t="s">
        <v>40</v>
      </c>
      <c r="S134" s="14" t="s">
        <v>41</v>
      </c>
    </row>
    <row r="135" spans="1:19" ht="56.25">
      <c r="A135" s="14"/>
      <c r="B135" s="15">
        <v>8</v>
      </c>
      <c r="C135" s="619"/>
      <c r="D135" s="620"/>
      <c r="E135" s="619"/>
      <c r="F135" s="619"/>
      <c r="G135" s="623"/>
      <c r="H135" s="619"/>
      <c r="I135" s="619"/>
      <c r="J135" s="624"/>
      <c r="K135" s="617"/>
      <c r="L135" s="35" t="s">
        <v>88</v>
      </c>
      <c r="M135" s="90">
        <f>P135*J133</f>
        <v>137807.79980000001</v>
      </c>
      <c r="N135" s="92">
        <f>J133*Q135</f>
        <v>15730.7706</v>
      </c>
      <c r="O135" s="92">
        <f t="shared" si="8"/>
        <v>153538.5704</v>
      </c>
      <c r="P135" s="92">
        <v>141.13</v>
      </c>
      <c r="Q135" s="92">
        <v>16.11</v>
      </c>
      <c r="R135" s="14" t="s">
        <v>40</v>
      </c>
      <c r="S135" s="14" t="s">
        <v>41</v>
      </c>
    </row>
    <row r="136" spans="1:19">
      <c r="A136" s="14"/>
      <c r="B136" s="15">
        <v>9</v>
      </c>
      <c r="C136" s="619"/>
      <c r="D136" s="620"/>
      <c r="E136" s="619"/>
      <c r="F136" s="619"/>
      <c r="G136" s="623"/>
      <c r="H136" s="619"/>
      <c r="I136" s="619"/>
      <c r="J136" s="624"/>
      <c r="K136" s="617"/>
      <c r="L136" s="35" t="s">
        <v>52</v>
      </c>
      <c r="M136" s="90">
        <f>P136*J133</f>
        <v>1464690</v>
      </c>
      <c r="N136" s="92">
        <f>J133*Q136</f>
        <v>39273.2212</v>
      </c>
      <c r="O136" s="92">
        <f t="shared" si="8"/>
        <v>1503963.2212</v>
      </c>
      <c r="P136" s="92">
        <v>1500</v>
      </c>
      <c r="Q136" s="92">
        <v>40.22</v>
      </c>
      <c r="R136" s="14" t="s">
        <v>40</v>
      </c>
      <c r="S136" s="14" t="s">
        <v>41</v>
      </c>
    </row>
    <row r="137" spans="1:19" ht="37.5">
      <c r="A137" s="14" t="s">
        <v>291</v>
      </c>
      <c r="B137" s="15">
        <v>10</v>
      </c>
      <c r="C137" s="619">
        <v>3</v>
      </c>
      <c r="D137" s="620" t="s">
        <v>129</v>
      </c>
      <c r="E137" s="619">
        <v>1990</v>
      </c>
      <c r="F137" s="619" t="s">
        <v>37</v>
      </c>
      <c r="G137" s="623" t="s">
        <v>291</v>
      </c>
      <c r="H137" s="619" t="s">
        <v>67</v>
      </c>
      <c r="I137" s="619">
        <v>2</v>
      </c>
      <c r="J137" s="624">
        <v>976.46</v>
      </c>
      <c r="K137" s="617">
        <v>422.7</v>
      </c>
      <c r="L137" s="35" t="s">
        <v>46</v>
      </c>
      <c r="M137" s="90">
        <f>P137*J137</f>
        <v>210544.3052</v>
      </c>
      <c r="N137" s="92">
        <f>J137*Q137</f>
        <v>19851.431799999998</v>
      </c>
      <c r="O137" s="92">
        <f t="shared" si="8"/>
        <v>230395.73699999999</v>
      </c>
      <c r="P137" s="92">
        <v>215.62</v>
      </c>
      <c r="Q137" s="92">
        <v>20.329999999999998</v>
      </c>
      <c r="R137" s="14" t="s">
        <v>40</v>
      </c>
      <c r="S137" s="14" t="s">
        <v>41</v>
      </c>
    </row>
    <row r="138" spans="1:19">
      <c r="A138" s="14"/>
      <c r="B138" s="15">
        <v>11</v>
      </c>
      <c r="C138" s="619"/>
      <c r="D138" s="620"/>
      <c r="E138" s="619"/>
      <c r="F138" s="619"/>
      <c r="G138" s="623"/>
      <c r="H138" s="619"/>
      <c r="I138" s="619"/>
      <c r="J138" s="624"/>
      <c r="K138" s="617"/>
      <c r="L138" s="35" t="s">
        <v>52</v>
      </c>
      <c r="M138" s="90">
        <f>P138*J137</f>
        <v>1464690</v>
      </c>
      <c r="N138" s="92">
        <f>J137*Q138</f>
        <v>39273.2212</v>
      </c>
      <c r="O138" s="92">
        <f t="shared" si="8"/>
        <v>1503963.2212</v>
      </c>
      <c r="P138" s="92">
        <v>1500</v>
      </c>
      <c r="Q138" s="92">
        <v>40.22</v>
      </c>
      <c r="R138" s="14" t="s">
        <v>40</v>
      </c>
      <c r="S138" s="14" t="s">
        <v>41</v>
      </c>
    </row>
    <row r="139" spans="1:19">
      <c r="A139" s="109"/>
      <c r="B139" s="15"/>
      <c r="C139" s="16"/>
      <c r="D139" s="26" t="s">
        <v>130</v>
      </c>
      <c r="E139" s="16"/>
      <c r="F139" s="16"/>
      <c r="G139" s="14"/>
      <c r="H139" s="16"/>
      <c r="I139" s="16"/>
      <c r="J139" s="27">
        <f>SUM(J140:J143)</f>
        <v>7518.4</v>
      </c>
      <c r="K139" s="31"/>
      <c r="L139" s="22"/>
      <c r="M139" s="27">
        <f>SUM(M140:M143)</f>
        <v>5384457.0139999995</v>
      </c>
      <c r="N139" s="31">
        <f>SUM(N140:N143)</f>
        <v>233926.34099999999</v>
      </c>
      <c r="O139" s="31">
        <f>SUM(O140:O143)</f>
        <v>5618383.3549999995</v>
      </c>
      <c r="P139" s="31"/>
      <c r="Q139" s="32"/>
      <c r="R139" s="14"/>
      <c r="S139" s="14"/>
    </row>
    <row r="140" spans="1:19" ht="37.5">
      <c r="A140" s="14"/>
      <c r="B140" s="15">
        <v>1</v>
      </c>
      <c r="C140" s="619">
        <v>1</v>
      </c>
      <c r="D140" s="620" t="s">
        <v>131</v>
      </c>
      <c r="E140" s="619">
        <v>1993</v>
      </c>
      <c r="F140" s="619" t="s">
        <v>37</v>
      </c>
      <c r="G140" s="623" t="s">
        <v>306</v>
      </c>
      <c r="H140" s="619" t="s">
        <v>87</v>
      </c>
      <c r="I140" s="619">
        <v>5</v>
      </c>
      <c r="J140" s="617">
        <v>3461.2999999999997</v>
      </c>
      <c r="K140" s="617">
        <v>2060.1</v>
      </c>
      <c r="L140" s="35" t="s">
        <v>46</v>
      </c>
      <c r="M140" s="21">
        <f>J140*P140</f>
        <v>511614.75299999997</v>
      </c>
      <c r="N140" s="32">
        <f>J140*Q140</f>
        <v>51607.982999999993</v>
      </c>
      <c r="O140" s="32">
        <f>M140+N140</f>
        <v>563222.73599999992</v>
      </c>
      <c r="P140" s="32">
        <v>147.81</v>
      </c>
      <c r="Q140" s="32">
        <v>14.91</v>
      </c>
      <c r="R140" s="14" t="s">
        <v>40</v>
      </c>
      <c r="S140" s="14" t="s">
        <v>41</v>
      </c>
    </row>
    <row r="141" spans="1:19" ht="56.25">
      <c r="A141" s="109" t="s">
        <v>306</v>
      </c>
      <c r="B141" s="15">
        <v>2</v>
      </c>
      <c r="C141" s="619"/>
      <c r="D141" s="620"/>
      <c r="E141" s="619"/>
      <c r="F141" s="619"/>
      <c r="G141" s="623"/>
      <c r="H141" s="619"/>
      <c r="I141" s="619"/>
      <c r="J141" s="617"/>
      <c r="K141" s="617"/>
      <c r="L141" s="35" t="s">
        <v>39</v>
      </c>
      <c r="M141" s="21">
        <f>J140*P141</f>
        <v>185214.16299999997</v>
      </c>
      <c r="N141" s="32">
        <f>Q141*J140</f>
        <v>42989.345999999998</v>
      </c>
      <c r="O141" s="32">
        <f>M141+N141</f>
        <v>228203.50899999996</v>
      </c>
      <c r="P141" s="32">
        <v>53.51</v>
      </c>
      <c r="Q141" s="32">
        <v>12.42</v>
      </c>
      <c r="R141" s="14" t="s">
        <v>40</v>
      </c>
      <c r="S141" s="14" t="s">
        <v>41</v>
      </c>
    </row>
    <row r="142" spans="1:19" ht="56.25">
      <c r="A142" s="109"/>
      <c r="B142" s="15">
        <v>3</v>
      </c>
      <c r="C142" s="619"/>
      <c r="D142" s="620"/>
      <c r="E142" s="619"/>
      <c r="F142" s="619"/>
      <c r="G142" s="623"/>
      <c r="H142" s="619"/>
      <c r="I142" s="619"/>
      <c r="J142" s="617"/>
      <c r="K142" s="617"/>
      <c r="L142" s="35" t="s">
        <v>88</v>
      </c>
      <c r="M142" s="21">
        <f>J140*P142</f>
        <v>465890.97999999992</v>
      </c>
      <c r="N142" s="32">
        <f>Q142*J140</f>
        <v>48977.394999999997</v>
      </c>
      <c r="O142" s="32">
        <f>M142+N142</f>
        <v>514868.37499999994</v>
      </c>
      <c r="P142" s="32">
        <v>134.6</v>
      </c>
      <c r="Q142" s="32">
        <v>14.15</v>
      </c>
      <c r="R142" s="14" t="s">
        <v>40</v>
      </c>
      <c r="S142" s="14" t="s">
        <v>41</v>
      </c>
    </row>
    <row r="143" spans="1:19" ht="37.5">
      <c r="A143" s="14" t="s">
        <v>280</v>
      </c>
      <c r="B143" s="15">
        <v>4</v>
      </c>
      <c r="C143" s="16">
        <v>2</v>
      </c>
      <c r="D143" s="22" t="s">
        <v>132</v>
      </c>
      <c r="E143" s="16">
        <v>1984</v>
      </c>
      <c r="F143" s="16" t="s">
        <v>37</v>
      </c>
      <c r="G143" s="14" t="s">
        <v>280</v>
      </c>
      <c r="H143" s="16" t="s">
        <v>38</v>
      </c>
      <c r="I143" s="16">
        <v>3</v>
      </c>
      <c r="J143" s="21">
        <v>4057.1</v>
      </c>
      <c r="K143" s="21">
        <v>2129.1999999999998</v>
      </c>
      <c r="L143" s="35" t="s">
        <v>52</v>
      </c>
      <c r="M143" s="21">
        <f>J143*P143</f>
        <v>4221737.1179999998</v>
      </c>
      <c r="N143" s="32">
        <f>J143*Q143</f>
        <v>90351.616999999998</v>
      </c>
      <c r="O143" s="32">
        <f>M143+N143</f>
        <v>4312088.7349999994</v>
      </c>
      <c r="P143" s="32">
        <v>1040.58</v>
      </c>
      <c r="Q143" s="32">
        <v>22.27</v>
      </c>
      <c r="R143" s="14" t="s">
        <v>40</v>
      </c>
      <c r="S143" s="14" t="s">
        <v>41</v>
      </c>
    </row>
    <row r="144" spans="1:19">
      <c r="A144" s="14"/>
      <c r="B144" s="15"/>
      <c r="C144" s="16"/>
      <c r="D144" s="26" t="s">
        <v>133</v>
      </c>
      <c r="E144" s="16"/>
      <c r="F144" s="16"/>
      <c r="G144" s="14"/>
      <c r="H144" s="16"/>
      <c r="I144" s="16"/>
      <c r="J144" s="27">
        <f>SUM(J145:J150)</f>
        <v>6773.3799999999992</v>
      </c>
      <c r="K144" s="31"/>
      <c r="L144" s="22"/>
      <c r="M144" s="27">
        <f>SUM(M145:M150)</f>
        <v>3941864.091</v>
      </c>
      <c r="N144" s="31">
        <f>SUM(N145:N150)</f>
        <v>165443.261</v>
      </c>
      <c r="O144" s="31">
        <f>SUM(O145:O150)</f>
        <v>4107307.352</v>
      </c>
      <c r="P144" s="31"/>
      <c r="Q144" s="32"/>
      <c r="R144" s="14"/>
      <c r="S144" s="14"/>
    </row>
    <row r="145" spans="1:19" ht="37.5">
      <c r="A145" s="14" t="s">
        <v>331</v>
      </c>
      <c r="B145" s="15">
        <v>1</v>
      </c>
      <c r="C145" s="16">
        <v>1</v>
      </c>
      <c r="D145" s="22" t="s">
        <v>134</v>
      </c>
      <c r="E145" s="14" t="s">
        <v>135</v>
      </c>
      <c r="F145" s="16" t="s">
        <v>37</v>
      </c>
      <c r="G145" s="14" t="s">
        <v>331</v>
      </c>
      <c r="H145" s="16" t="s">
        <v>67</v>
      </c>
      <c r="I145" s="16">
        <v>2</v>
      </c>
      <c r="J145" s="21">
        <v>923.16</v>
      </c>
      <c r="K145" s="21">
        <v>492.3</v>
      </c>
      <c r="L145" s="35" t="s">
        <v>46</v>
      </c>
      <c r="M145" s="21">
        <f>J145*P145</f>
        <v>154629.29999999999</v>
      </c>
      <c r="N145" s="32">
        <f>J145*Q145</f>
        <v>14087.4216</v>
      </c>
      <c r="O145" s="32">
        <f t="shared" ref="O145:O150" si="9">M145+N145</f>
        <v>168716.72159999999</v>
      </c>
      <c r="P145" s="32">
        <v>167.5</v>
      </c>
      <c r="Q145" s="32">
        <v>15.26</v>
      </c>
      <c r="R145" s="14" t="s">
        <v>40</v>
      </c>
      <c r="S145" s="14" t="s">
        <v>41</v>
      </c>
    </row>
    <row r="146" spans="1:19" ht="56.25">
      <c r="A146" s="14" t="s">
        <v>285</v>
      </c>
      <c r="B146" s="15">
        <v>2</v>
      </c>
      <c r="C146" s="16">
        <v>2</v>
      </c>
      <c r="D146" s="22" t="s">
        <v>136</v>
      </c>
      <c r="E146" s="14">
        <v>1959</v>
      </c>
      <c r="F146" s="16" t="s">
        <v>37</v>
      </c>
      <c r="G146" s="14" t="s">
        <v>285</v>
      </c>
      <c r="H146" s="16" t="s">
        <v>137</v>
      </c>
      <c r="I146" s="16">
        <v>2</v>
      </c>
      <c r="J146" s="21">
        <v>724.5</v>
      </c>
      <c r="K146" s="21">
        <v>393.4</v>
      </c>
      <c r="L146" s="35" t="s">
        <v>52</v>
      </c>
      <c r="M146" s="21">
        <f>J146*P146</f>
        <v>789335.505</v>
      </c>
      <c r="N146" s="32">
        <f>J146*Q146</f>
        <v>27849.78</v>
      </c>
      <c r="O146" s="32">
        <f t="shared" si="9"/>
        <v>817185.28500000003</v>
      </c>
      <c r="P146" s="32">
        <v>1089.49</v>
      </c>
      <c r="Q146" s="32">
        <v>38.44</v>
      </c>
      <c r="R146" s="14" t="s">
        <v>40</v>
      </c>
      <c r="S146" s="14" t="s">
        <v>41</v>
      </c>
    </row>
    <row r="147" spans="1:19" ht="37.5">
      <c r="A147" s="14" t="s">
        <v>821</v>
      </c>
      <c r="B147" s="15">
        <v>3</v>
      </c>
      <c r="C147" s="16">
        <v>3</v>
      </c>
      <c r="D147" s="22" t="s">
        <v>138</v>
      </c>
      <c r="E147" s="14">
        <v>1956</v>
      </c>
      <c r="F147" s="16" t="s">
        <v>37</v>
      </c>
      <c r="G147" s="14" t="s">
        <v>821</v>
      </c>
      <c r="H147" s="16" t="s">
        <v>38</v>
      </c>
      <c r="I147" s="16">
        <v>3</v>
      </c>
      <c r="J147" s="21">
        <v>1481.62</v>
      </c>
      <c r="K147" s="21">
        <v>718.8</v>
      </c>
      <c r="L147" s="35" t="s">
        <v>52</v>
      </c>
      <c r="M147" s="21">
        <f>J147*P147</f>
        <v>1624374.0869999998</v>
      </c>
      <c r="N147" s="32">
        <f>J147*Q147</f>
        <v>35366.269399999997</v>
      </c>
      <c r="O147" s="32">
        <f t="shared" si="9"/>
        <v>1659740.3563999999</v>
      </c>
      <c r="P147" s="32">
        <v>1096.3499999999999</v>
      </c>
      <c r="Q147" s="32">
        <v>23.87</v>
      </c>
      <c r="R147" s="14" t="s">
        <v>40</v>
      </c>
      <c r="S147" s="14" t="s">
        <v>41</v>
      </c>
    </row>
    <row r="148" spans="1:19" ht="37.5">
      <c r="A148" s="14" t="s">
        <v>269</v>
      </c>
      <c r="B148" s="15">
        <v>4</v>
      </c>
      <c r="C148" s="16">
        <v>4</v>
      </c>
      <c r="D148" s="22" t="s">
        <v>139</v>
      </c>
      <c r="E148" s="14">
        <v>1963</v>
      </c>
      <c r="F148" s="16" t="s">
        <v>37</v>
      </c>
      <c r="G148" s="14" t="s">
        <v>269</v>
      </c>
      <c r="H148" s="16" t="s">
        <v>38</v>
      </c>
      <c r="I148" s="16">
        <v>2</v>
      </c>
      <c r="J148" s="21">
        <v>1818.5999999999997</v>
      </c>
      <c r="K148" s="21">
        <v>716.4</v>
      </c>
      <c r="L148" s="35" t="s">
        <v>46</v>
      </c>
      <c r="M148" s="21">
        <f>J148*P148</f>
        <v>278864.12399999995</v>
      </c>
      <c r="N148" s="32">
        <f>J148*Q148</f>
        <v>27642.719999999994</v>
      </c>
      <c r="O148" s="32">
        <f t="shared" si="9"/>
        <v>306506.84399999992</v>
      </c>
      <c r="P148" s="32">
        <v>153.34</v>
      </c>
      <c r="Q148" s="32">
        <v>15.2</v>
      </c>
      <c r="R148" s="14" t="s">
        <v>40</v>
      </c>
      <c r="S148" s="14" t="s">
        <v>41</v>
      </c>
    </row>
    <row r="149" spans="1:19" ht="37.5">
      <c r="A149" s="14" t="s">
        <v>269</v>
      </c>
      <c r="B149" s="15">
        <v>5</v>
      </c>
      <c r="C149" s="619">
        <v>5</v>
      </c>
      <c r="D149" s="620" t="s">
        <v>140</v>
      </c>
      <c r="E149" s="623">
        <v>1974</v>
      </c>
      <c r="F149" s="619" t="s">
        <v>37</v>
      </c>
      <c r="G149" s="623" t="s">
        <v>269</v>
      </c>
      <c r="H149" s="619" t="s">
        <v>38</v>
      </c>
      <c r="I149" s="619">
        <v>2</v>
      </c>
      <c r="J149" s="624">
        <v>1825.5</v>
      </c>
      <c r="K149" s="617">
        <v>863.5</v>
      </c>
      <c r="L149" s="35" t="s">
        <v>46</v>
      </c>
      <c r="M149" s="21">
        <f>J149*P149</f>
        <v>279922.17</v>
      </c>
      <c r="N149" s="32">
        <f>J149*Q149</f>
        <v>27747.599999999999</v>
      </c>
      <c r="O149" s="32">
        <f t="shared" si="9"/>
        <v>307669.76999999996</v>
      </c>
      <c r="P149" s="32">
        <v>153.34</v>
      </c>
      <c r="Q149" s="32">
        <v>15.2</v>
      </c>
      <c r="R149" s="14" t="s">
        <v>40</v>
      </c>
      <c r="S149" s="14" t="s">
        <v>41</v>
      </c>
    </row>
    <row r="150" spans="1:19" ht="37.5">
      <c r="A150" s="14"/>
      <c r="B150" s="15">
        <v>6</v>
      </c>
      <c r="C150" s="619"/>
      <c r="D150" s="620"/>
      <c r="E150" s="623"/>
      <c r="F150" s="619"/>
      <c r="G150" s="623"/>
      <c r="H150" s="619"/>
      <c r="I150" s="619"/>
      <c r="J150" s="624"/>
      <c r="K150" s="617"/>
      <c r="L150" s="35" t="s">
        <v>49</v>
      </c>
      <c r="M150" s="21">
        <f>J149*P150</f>
        <v>814738.90500000003</v>
      </c>
      <c r="N150" s="32">
        <f>J149*Q150</f>
        <v>32749.47</v>
      </c>
      <c r="O150" s="32">
        <f t="shared" si="9"/>
        <v>847488.375</v>
      </c>
      <c r="P150" s="32">
        <v>446.31</v>
      </c>
      <c r="Q150" s="32">
        <v>17.940000000000001</v>
      </c>
      <c r="R150" s="14" t="s">
        <v>40</v>
      </c>
      <c r="S150" s="14" t="s">
        <v>41</v>
      </c>
    </row>
    <row r="151" spans="1:19" ht="18" customHeight="1">
      <c r="A151" s="14"/>
      <c r="B151" s="15"/>
      <c r="C151" s="16"/>
      <c r="D151" s="26" t="s">
        <v>141</v>
      </c>
      <c r="E151" s="16"/>
      <c r="F151" s="16"/>
      <c r="G151" s="14"/>
      <c r="H151" s="16"/>
      <c r="I151" s="16"/>
      <c r="J151" s="27">
        <f>SUM(J152:J167)</f>
        <v>5815.2300000000005</v>
      </c>
      <c r="K151" s="31"/>
      <c r="L151" s="22"/>
      <c r="M151" s="27">
        <f>SUM(M152:M167)</f>
        <v>7514453.6608000007</v>
      </c>
      <c r="N151" s="31">
        <f>SUM(N152:N167)</f>
        <v>388978.84579999995</v>
      </c>
      <c r="O151" s="31">
        <f>SUM(O152:O167)</f>
        <v>7903432.5066000018</v>
      </c>
      <c r="P151" s="31"/>
      <c r="Q151" s="32"/>
      <c r="R151" s="14"/>
      <c r="S151" s="14"/>
    </row>
    <row r="152" spans="1:19" ht="56.25">
      <c r="A152" s="14"/>
      <c r="B152" s="15">
        <v>1</v>
      </c>
      <c r="C152" s="619">
        <v>1</v>
      </c>
      <c r="D152" s="620" t="s">
        <v>142</v>
      </c>
      <c r="E152" s="619">
        <v>1986</v>
      </c>
      <c r="F152" s="619" t="s">
        <v>37</v>
      </c>
      <c r="G152" s="623" t="s">
        <v>289</v>
      </c>
      <c r="H152" s="619" t="s">
        <v>38</v>
      </c>
      <c r="I152" s="619">
        <v>2</v>
      </c>
      <c r="J152" s="617">
        <v>1270</v>
      </c>
      <c r="K152" s="617">
        <v>783.4</v>
      </c>
      <c r="L152" s="35" t="s">
        <v>88</v>
      </c>
      <c r="M152" s="21">
        <f>J152*P152</f>
        <v>179641.5</v>
      </c>
      <c r="N152" s="32">
        <f>J152*Q152</f>
        <v>19837.399999999998</v>
      </c>
      <c r="O152" s="32">
        <f t="shared" ref="O152:O167" si="10">M152+N152</f>
        <v>199478.9</v>
      </c>
      <c r="P152" s="32">
        <v>141.44999999999999</v>
      </c>
      <c r="Q152" s="32">
        <v>15.62</v>
      </c>
      <c r="R152" s="14" t="s">
        <v>40</v>
      </c>
      <c r="S152" s="14" t="s">
        <v>41</v>
      </c>
    </row>
    <row r="153" spans="1:19" ht="56.25">
      <c r="A153" s="14" t="s">
        <v>289</v>
      </c>
      <c r="B153" s="15">
        <v>2</v>
      </c>
      <c r="C153" s="619"/>
      <c r="D153" s="620"/>
      <c r="E153" s="619"/>
      <c r="F153" s="619"/>
      <c r="G153" s="623"/>
      <c r="H153" s="619"/>
      <c r="I153" s="619"/>
      <c r="J153" s="617"/>
      <c r="K153" s="617"/>
      <c r="L153" s="35" t="s">
        <v>42</v>
      </c>
      <c r="M153" s="21">
        <f>J152*P153</f>
        <v>44411.9</v>
      </c>
      <c r="N153" s="32">
        <f>Q153*J152</f>
        <v>16929.099999999999</v>
      </c>
      <c r="O153" s="32">
        <f t="shared" si="10"/>
        <v>61341</v>
      </c>
      <c r="P153" s="32">
        <v>34.97</v>
      </c>
      <c r="Q153" s="32">
        <v>13.33</v>
      </c>
      <c r="R153" s="14" t="s">
        <v>40</v>
      </c>
      <c r="S153" s="14" t="s">
        <v>41</v>
      </c>
    </row>
    <row r="154" spans="1:19" ht="56.25">
      <c r="A154" s="14"/>
      <c r="B154" s="15">
        <v>3</v>
      </c>
      <c r="C154" s="619"/>
      <c r="D154" s="620"/>
      <c r="E154" s="619"/>
      <c r="F154" s="619"/>
      <c r="G154" s="623"/>
      <c r="H154" s="619"/>
      <c r="I154" s="619"/>
      <c r="J154" s="617"/>
      <c r="K154" s="617"/>
      <c r="L154" s="35" t="s">
        <v>39</v>
      </c>
      <c r="M154" s="21">
        <f>J152*P154</f>
        <v>71412.099999999991</v>
      </c>
      <c r="N154" s="32">
        <f>Q154*J152</f>
        <v>17513.3</v>
      </c>
      <c r="O154" s="32">
        <f t="shared" si="10"/>
        <v>88925.4</v>
      </c>
      <c r="P154" s="32">
        <v>56.23</v>
      </c>
      <c r="Q154" s="32">
        <v>13.79</v>
      </c>
      <c r="R154" s="14" t="s">
        <v>40</v>
      </c>
      <c r="S154" s="14" t="s">
        <v>41</v>
      </c>
    </row>
    <row r="155" spans="1:19">
      <c r="A155" s="14"/>
      <c r="B155" s="15">
        <v>4</v>
      </c>
      <c r="C155" s="619"/>
      <c r="D155" s="620"/>
      <c r="E155" s="619"/>
      <c r="F155" s="619"/>
      <c r="G155" s="623"/>
      <c r="H155" s="619"/>
      <c r="I155" s="619"/>
      <c r="J155" s="617"/>
      <c r="K155" s="617"/>
      <c r="L155" s="35" t="s">
        <v>52</v>
      </c>
      <c r="M155" s="21">
        <f>J152*P155</f>
        <v>1425854.4000000001</v>
      </c>
      <c r="N155" s="32">
        <f>Q155*J152</f>
        <v>49771.299999999996</v>
      </c>
      <c r="O155" s="32">
        <f t="shared" si="10"/>
        <v>1475625.7000000002</v>
      </c>
      <c r="P155" s="32">
        <v>1122.72</v>
      </c>
      <c r="Q155" s="32">
        <v>39.19</v>
      </c>
      <c r="R155" s="14" t="s">
        <v>40</v>
      </c>
      <c r="S155" s="14" t="s">
        <v>41</v>
      </c>
    </row>
    <row r="156" spans="1:19" ht="56.25">
      <c r="A156" s="14"/>
      <c r="B156" s="15">
        <v>5</v>
      </c>
      <c r="C156" s="619">
        <v>2</v>
      </c>
      <c r="D156" s="620" t="s">
        <v>143</v>
      </c>
      <c r="E156" s="619">
        <v>1985</v>
      </c>
      <c r="F156" s="619" t="s">
        <v>37</v>
      </c>
      <c r="G156" s="623" t="s">
        <v>289</v>
      </c>
      <c r="H156" s="619" t="s">
        <v>38</v>
      </c>
      <c r="I156" s="619">
        <v>2</v>
      </c>
      <c r="J156" s="617">
        <v>1477.4</v>
      </c>
      <c r="K156" s="617">
        <v>867.8</v>
      </c>
      <c r="L156" s="35" t="s">
        <v>88</v>
      </c>
      <c r="M156" s="21">
        <f>J156*P156</f>
        <v>208978.23</v>
      </c>
      <c r="N156" s="32">
        <f>J156*Q156</f>
        <v>23076.988000000001</v>
      </c>
      <c r="O156" s="32">
        <f t="shared" si="10"/>
        <v>232055.21800000002</v>
      </c>
      <c r="P156" s="32">
        <v>141.44999999999999</v>
      </c>
      <c r="Q156" s="32">
        <v>15.62</v>
      </c>
      <c r="R156" s="14" t="s">
        <v>40</v>
      </c>
      <c r="S156" s="14" t="s">
        <v>41</v>
      </c>
    </row>
    <row r="157" spans="1:19" ht="56.25">
      <c r="A157" s="14" t="s">
        <v>289</v>
      </c>
      <c r="B157" s="15">
        <v>6</v>
      </c>
      <c r="C157" s="619"/>
      <c r="D157" s="620"/>
      <c r="E157" s="619"/>
      <c r="F157" s="619"/>
      <c r="G157" s="623"/>
      <c r="H157" s="619"/>
      <c r="I157" s="619"/>
      <c r="J157" s="617"/>
      <c r="K157" s="617"/>
      <c r="L157" s="35" t="s">
        <v>42</v>
      </c>
      <c r="M157" s="21">
        <f>J156*P157</f>
        <v>51664.678</v>
      </c>
      <c r="N157" s="32">
        <f>Q157*J156</f>
        <v>19693.742000000002</v>
      </c>
      <c r="O157" s="32">
        <f t="shared" si="10"/>
        <v>71358.42</v>
      </c>
      <c r="P157" s="32">
        <v>34.97</v>
      </c>
      <c r="Q157" s="32">
        <v>13.33</v>
      </c>
      <c r="R157" s="14" t="s">
        <v>40</v>
      </c>
      <c r="S157" s="14" t="s">
        <v>41</v>
      </c>
    </row>
    <row r="158" spans="1:19" ht="56.25">
      <c r="A158" s="14"/>
      <c r="B158" s="15">
        <v>7</v>
      </c>
      <c r="C158" s="619"/>
      <c r="D158" s="620"/>
      <c r="E158" s="619"/>
      <c r="F158" s="619"/>
      <c r="G158" s="623"/>
      <c r="H158" s="619"/>
      <c r="I158" s="619"/>
      <c r="J158" s="617"/>
      <c r="K158" s="617"/>
      <c r="L158" s="35" t="s">
        <v>39</v>
      </c>
      <c r="M158" s="21">
        <f>J156*P158</f>
        <v>83074.202000000005</v>
      </c>
      <c r="N158" s="32">
        <f>Q158*J156</f>
        <v>20373.346000000001</v>
      </c>
      <c r="O158" s="32">
        <f t="shared" si="10"/>
        <v>103447.54800000001</v>
      </c>
      <c r="P158" s="32">
        <v>56.23</v>
      </c>
      <c r="Q158" s="32">
        <v>13.79</v>
      </c>
      <c r="R158" s="14" t="s">
        <v>40</v>
      </c>
      <c r="S158" s="14" t="s">
        <v>41</v>
      </c>
    </row>
    <row r="159" spans="1:19">
      <c r="A159" s="14"/>
      <c r="B159" s="15">
        <v>8</v>
      </c>
      <c r="C159" s="619"/>
      <c r="D159" s="620"/>
      <c r="E159" s="619"/>
      <c r="F159" s="619"/>
      <c r="G159" s="623"/>
      <c r="H159" s="619"/>
      <c r="I159" s="619"/>
      <c r="J159" s="617"/>
      <c r="K159" s="617"/>
      <c r="L159" s="35" t="s">
        <v>52</v>
      </c>
      <c r="M159" s="21">
        <f>J156*P159</f>
        <v>1658706.5280000002</v>
      </c>
      <c r="N159" s="32">
        <f>Q159*J156</f>
        <v>57899.305999999997</v>
      </c>
      <c r="O159" s="32">
        <f t="shared" si="10"/>
        <v>1716605.8340000003</v>
      </c>
      <c r="P159" s="32">
        <v>1122.72</v>
      </c>
      <c r="Q159" s="32">
        <v>39.19</v>
      </c>
      <c r="R159" s="14" t="s">
        <v>40</v>
      </c>
      <c r="S159" s="14" t="s">
        <v>41</v>
      </c>
    </row>
    <row r="160" spans="1:19" ht="37.5" customHeight="1">
      <c r="A160" s="14"/>
      <c r="B160" s="15">
        <v>9</v>
      </c>
      <c r="C160" s="619">
        <v>3</v>
      </c>
      <c r="D160" s="620" t="s">
        <v>144</v>
      </c>
      <c r="E160" s="619">
        <v>1990</v>
      </c>
      <c r="F160" s="619" t="s">
        <v>37</v>
      </c>
      <c r="G160" s="623" t="s">
        <v>821</v>
      </c>
      <c r="H160" s="619" t="s">
        <v>38</v>
      </c>
      <c r="I160" s="619">
        <v>4</v>
      </c>
      <c r="J160" s="617">
        <v>1150.03</v>
      </c>
      <c r="K160" s="617">
        <v>764.1</v>
      </c>
      <c r="L160" s="35" t="s">
        <v>52</v>
      </c>
      <c r="M160" s="21">
        <f>J160*P160</f>
        <v>1260835.3905</v>
      </c>
      <c r="N160" s="32">
        <f>J160*Q160</f>
        <v>27451.216100000001</v>
      </c>
      <c r="O160" s="32">
        <f t="shared" si="10"/>
        <v>1288286.6066000001</v>
      </c>
      <c r="P160" s="32">
        <v>1096.3499999999999</v>
      </c>
      <c r="Q160" s="32">
        <v>23.87</v>
      </c>
      <c r="R160" s="14" t="s">
        <v>40</v>
      </c>
      <c r="S160" s="14" t="s">
        <v>41</v>
      </c>
    </row>
    <row r="161" spans="1:19" ht="37.5">
      <c r="A161" s="109"/>
      <c r="B161" s="15">
        <v>10</v>
      </c>
      <c r="C161" s="619"/>
      <c r="D161" s="620"/>
      <c r="E161" s="619"/>
      <c r="F161" s="619"/>
      <c r="G161" s="623"/>
      <c r="H161" s="619"/>
      <c r="I161" s="619"/>
      <c r="J161" s="617"/>
      <c r="K161" s="617"/>
      <c r="L161" s="35" t="s">
        <v>46</v>
      </c>
      <c r="M161" s="21">
        <f>J160*P161</f>
        <v>207626.41619999998</v>
      </c>
      <c r="N161" s="32">
        <f>Q161*J160</f>
        <v>19055.997100000001</v>
      </c>
      <c r="O161" s="32">
        <f t="shared" si="10"/>
        <v>226682.41329999999</v>
      </c>
      <c r="P161" s="32">
        <v>180.54</v>
      </c>
      <c r="Q161" s="32">
        <v>16.57</v>
      </c>
      <c r="R161" s="14" t="s">
        <v>40</v>
      </c>
      <c r="S161" s="14" t="s">
        <v>41</v>
      </c>
    </row>
    <row r="162" spans="1:19" ht="56.25">
      <c r="A162" s="14" t="s">
        <v>821</v>
      </c>
      <c r="B162" s="15">
        <v>11</v>
      </c>
      <c r="C162" s="619"/>
      <c r="D162" s="620"/>
      <c r="E162" s="619"/>
      <c r="F162" s="619"/>
      <c r="G162" s="623"/>
      <c r="H162" s="619"/>
      <c r="I162" s="619"/>
      <c r="J162" s="617"/>
      <c r="K162" s="617"/>
      <c r="L162" s="35" t="s">
        <v>42</v>
      </c>
      <c r="M162" s="21">
        <f>J160*P162</f>
        <v>39285.024799999992</v>
      </c>
      <c r="N162" s="32">
        <f>Q162*J160</f>
        <v>12615.829100000001</v>
      </c>
      <c r="O162" s="32">
        <f t="shared" si="10"/>
        <v>51900.853899999995</v>
      </c>
      <c r="P162" s="32">
        <v>34.159999999999997</v>
      </c>
      <c r="Q162" s="32">
        <v>10.97</v>
      </c>
      <c r="R162" s="14" t="s">
        <v>40</v>
      </c>
      <c r="S162" s="14" t="s">
        <v>41</v>
      </c>
    </row>
    <row r="163" spans="1:19" ht="56.25">
      <c r="A163" s="109"/>
      <c r="B163" s="15">
        <v>12</v>
      </c>
      <c r="C163" s="619"/>
      <c r="D163" s="620"/>
      <c r="E163" s="619"/>
      <c r="F163" s="619"/>
      <c r="G163" s="623"/>
      <c r="H163" s="619"/>
      <c r="I163" s="619"/>
      <c r="J163" s="617"/>
      <c r="K163" s="617"/>
      <c r="L163" s="35" t="s">
        <v>39</v>
      </c>
      <c r="M163" s="21">
        <f>J160*P163</f>
        <v>63148.147299999997</v>
      </c>
      <c r="N163" s="32">
        <f>Q163*J160</f>
        <v>14317.8735</v>
      </c>
      <c r="O163" s="32">
        <f t="shared" si="10"/>
        <v>77466.020799999998</v>
      </c>
      <c r="P163" s="32">
        <v>54.91</v>
      </c>
      <c r="Q163" s="32">
        <v>12.45</v>
      </c>
      <c r="R163" s="14" t="s">
        <v>40</v>
      </c>
      <c r="S163" s="14" t="s">
        <v>41</v>
      </c>
    </row>
    <row r="164" spans="1:19" ht="56.25">
      <c r="A164" s="14" t="s">
        <v>331</v>
      </c>
      <c r="B164" s="15">
        <v>13</v>
      </c>
      <c r="C164" s="619">
        <v>4</v>
      </c>
      <c r="D164" s="620" t="s">
        <v>145</v>
      </c>
      <c r="E164" s="619">
        <v>1977</v>
      </c>
      <c r="F164" s="619" t="s">
        <v>37</v>
      </c>
      <c r="G164" s="623" t="s">
        <v>331</v>
      </c>
      <c r="H164" s="619" t="s">
        <v>67</v>
      </c>
      <c r="I164" s="619">
        <v>2</v>
      </c>
      <c r="J164" s="617">
        <v>864.67000000000007</v>
      </c>
      <c r="K164" s="617">
        <v>498.7</v>
      </c>
      <c r="L164" s="35" t="s">
        <v>39</v>
      </c>
      <c r="M164" s="21">
        <f>J164*P164</f>
        <v>46640.299800000001</v>
      </c>
      <c r="N164" s="32">
        <f>J164*Q164</f>
        <v>10064.758800000001</v>
      </c>
      <c r="O164" s="32">
        <f t="shared" si="10"/>
        <v>56705.058600000004</v>
      </c>
      <c r="P164" s="32">
        <v>53.94</v>
      </c>
      <c r="Q164" s="32">
        <v>11.64</v>
      </c>
      <c r="R164" s="14" t="s">
        <v>40</v>
      </c>
      <c r="S164" s="14" t="s">
        <v>41</v>
      </c>
    </row>
    <row r="165" spans="1:19">
      <c r="A165" s="14"/>
      <c r="B165" s="15">
        <v>14</v>
      </c>
      <c r="C165" s="619"/>
      <c r="D165" s="620"/>
      <c r="E165" s="619"/>
      <c r="F165" s="619"/>
      <c r="G165" s="623"/>
      <c r="H165" s="619"/>
      <c r="I165" s="619"/>
      <c r="J165" s="617"/>
      <c r="K165" s="617"/>
      <c r="L165" s="35" t="s">
        <v>52</v>
      </c>
      <c r="M165" s="21">
        <f>J164*P165</f>
        <v>954197.93180000002</v>
      </c>
      <c r="N165" s="32">
        <f>Q165*J164</f>
        <v>30713.078400000006</v>
      </c>
      <c r="O165" s="32">
        <f t="shared" si="10"/>
        <v>984911.01020000002</v>
      </c>
      <c r="P165" s="32">
        <v>1103.54</v>
      </c>
      <c r="Q165" s="32">
        <v>35.520000000000003</v>
      </c>
      <c r="R165" s="14" t="s">
        <v>40</v>
      </c>
      <c r="S165" s="14" t="s">
        <v>41</v>
      </c>
    </row>
    <row r="166" spans="1:19" ht="56.25">
      <c r="A166" s="14" t="s">
        <v>331</v>
      </c>
      <c r="B166" s="15">
        <v>15</v>
      </c>
      <c r="C166" s="619">
        <v>5</v>
      </c>
      <c r="D166" s="620" t="s">
        <v>146</v>
      </c>
      <c r="E166" s="619">
        <v>1984</v>
      </c>
      <c r="F166" s="619" t="s">
        <v>37</v>
      </c>
      <c r="G166" s="623" t="s">
        <v>331</v>
      </c>
      <c r="H166" s="619" t="s">
        <v>67</v>
      </c>
      <c r="I166" s="619">
        <v>2</v>
      </c>
      <c r="J166" s="617">
        <v>1053.1299999999999</v>
      </c>
      <c r="K166" s="617">
        <v>586.20000000000005</v>
      </c>
      <c r="L166" s="35" t="s">
        <v>39</v>
      </c>
      <c r="M166" s="21">
        <f>J166*P166</f>
        <v>56805.83219999999</v>
      </c>
      <c r="N166" s="32">
        <f>Q166*J166</f>
        <v>12258.433199999999</v>
      </c>
      <c r="O166" s="32">
        <f t="shared" si="10"/>
        <v>69064.265399999989</v>
      </c>
      <c r="P166" s="32">
        <v>53.94</v>
      </c>
      <c r="Q166" s="32">
        <v>11.64</v>
      </c>
      <c r="R166" s="14" t="s">
        <v>40</v>
      </c>
      <c r="S166" s="14" t="s">
        <v>41</v>
      </c>
    </row>
    <row r="167" spans="1:19">
      <c r="A167" s="109"/>
      <c r="B167" s="15">
        <v>16</v>
      </c>
      <c r="C167" s="619"/>
      <c r="D167" s="620"/>
      <c r="E167" s="619"/>
      <c r="F167" s="619"/>
      <c r="G167" s="623"/>
      <c r="H167" s="619"/>
      <c r="I167" s="619"/>
      <c r="J167" s="617"/>
      <c r="K167" s="617"/>
      <c r="L167" s="35" t="s">
        <v>52</v>
      </c>
      <c r="M167" s="21">
        <f>J166*P167</f>
        <v>1162171.0801999997</v>
      </c>
      <c r="N167" s="32">
        <f>Q167*J166</f>
        <v>37407.177600000003</v>
      </c>
      <c r="O167" s="32">
        <f t="shared" si="10"/>
        <v>1199578.2577999998</v>
      </c>
      <c r="P167" s="32">
        <v>1103.54</v>
      </c>
      <c r="Q167" s="32">
        <v>35.520000000000003</v>
      </c>
      <c r="R167" s="14" t="s">
        <v>40</v>
      </c>
      <c r="S167" s="14" t="s">
        <v>41</v>
      </c>
    </row>
    <row r="168" spans="1:19" s="50" customFormat="1" ht="21" customHeight="1">
      <c r="A168" s="358"/>
      <c r="B168" s="15"/>
      <c r="C168" s="16"/>
      <c r="D168" s="26" t="s">
        <v>147</v>
      </c>
      <c r="E168" s="16"/>
      <c r="F168" s="16"/>
      <c r="G168" s="14"/>
      <c r="H168" s="16"/>
      <c r="I168" s="16"/>
      <c r="J168" s="27">
        <f>SUM(J169:J193)</f>
        <v>79761.465000000026</v>
      </c>
      <c r="K168" s="31"/>
      <c r="L168" s="22"/>
      <c r="M168" s="27">
        <f>SUM(M169:M193)</f>
        <v>15009025.93155</v>
      </c>
      <c r="N168" s="31">
        <f>SUM(N169:N193)</f>
        <v>1455474.4373999999</v>
      </c>
      <c r="O168" s="31">
        <f>SUM(O169:O193)</f>
        <v>16464500.36895</v>
      </c>
      <c r="P168" s="32"/>
      <c r="Q168" s="32"/>
      <c r="R168" s="14"/>
      <c r="S168" s="14"/>
    </row>
    <row r="169" spans="1:19" s="50" customFormat="1" ht="37.5">
      <c r="A169" s="14" t="s">
        <v>306</v>
      </c>
      <c r="B169" s="15">
        <v>1</v>
      </c>
      <c r="C169" s="16">
        <v>1</v>
      </c>
      <c r="D169" s="22" t="s">
        <v>148</v>
      </c>
      <c r="E169" s="14">
        <v>1970</v>
      </c>
      <c r="F169" s="16" t="s">
        <v>37</v>
      </c>
      <c r="G169" s="14" t="s">
        <v>306</v>
      </c>
      <c r="H169" s="14" t="s">
        <v>38</v>
      </c>
      <c r="I169" s="14">
        <v>5</v>
      </c>
      <c r="J169" s="21">
        <v>6313.9500000000007</v>
      </c>
      <c r="K169" s="51">
        <v>3732.62</v>
      </c>
      <c r="L169" s="35" t="s">
        <v>46</v>
      </c>
      <c r="M169" s="52">
        <f t="shared" ref="M169:M174" si="11">J169*P169</f>
        <v>949933.77750000008</v>
      </c>
      <c r="N169" s="32">
        <f t="shared" ref="N169:N174" si="12">J169*Q169</f>
        <v>94456.69200000001</v>
      </c>
      <c r="O169" s="32">
        <f t="shared" ref="O169:O193" si="13">M169+N169</f>
        <v>1044390.4695000001</v>
      </c>
      <c r="P169" s="21">
        <v>150.44999999999999</v>
      </c>
      <c r="Q169" s="32">
        <v>14.96</v>
      </c>
      <c r="R169" s="14" t="s">
        <v>40</v>
      </c>
      <c r="S169" s="14" t="s">
        <v>41</v>
      </c>
    </row>
    <row r="170" spans="1:19" s="50" customFormat="1" ht="37.5">
      <c r="A170" s="14" t="s">
        <v>306</v>
      </c>
      <c r="B170" s="15">
        <v>2</v>
      </c>
      <c r="C170" s="16">
        <v>2</v>
      </c>
      <c r="D170" s="22" t="s">
        <v>149</v>
      </c>
      <c r="E170" s="14">
        <v>1972</v>
      </c>
      <c r="F170" s="16" t="s">
        <v>37</v>
      </c>
      <c r="G170" s="14" t="s">
        <v>306</v>
      </c>
      <c r="H170" s="14" t="s">
        <v>38</v>
      </c>
      <c r="I170" s="14">
        <v>5</v>
      </c>
      <c r="J170" s="21">
        <v>9639.2000000000007</v>
      </c>
      <c r="K170" s="51">
        <v>5762</v>
      </c>
      <c r="L170" s="35" t="s">
        <v>46</v>
      </c>
      <c r="M170" s="52">
        <f t="shared" si="11"/>
        <v>1450217.64</v>
      </c>
      <c r="N170" s="32">
        <f t="shared" si="12"/>
        <v>144202.43200000003</v>
      </c>
      <c r="O170" s="32">
        <f t="shared" si="13"/>
        <v>1594420.0719999999</v>
      </c>
      <c r="P170" s="21">
        <v>150.44999999999999</v>
      </c>
      <c r="Q170" s="32">
        <v>14.96</v>
      </c>
      <c r="R170" s="14" t="s">
        <v>40</v>
      </c>
      <c r="S170" s="14" t="s">
        <v>41</v>
      </c>
    </row>
    <row r="171" spans="1:19" s="50" customFormat="1" ht="37.5">
      <c r="A171" s="14" t="s">
        <v>306</v>
      </c>
      <c r="B171" s="15">
        <v>3</v>
      </c>
      <c r="C171" s="16">
        <v>3</v>
      </c>
      <c r="D171" s="22" t="s">
        <v>150</v>
      </c>
      <c r="E171" s="14">
        <v>1970</v>
      </c>
      <c r="F171" s="16" t="s">
        <v>37</v>
      </c>
      <c r="G171" s="14" t="s">
        <v>306</v>
      </c>
      <c r="H171" s="14" t="s">
        <v>38</v>
      </c>
      <c r="I171" s="14">
        <v>5</v>
      </c>
      <c r="J171" s="21">
        <v>7021.5249999999996</v>
      </c>
      <c r="K171" s="51">
        <v>3872.33</v>
      </c>
      <c r="L171" s="35" t="s">
        <v>46</v>
      </c>
      <c r="M171" s="52">
        <f t="shared" si="11"/>
        <v>1056388.4362499998</v>
      </c>
      <c r="N171" s="32">
        <f t="shared" si="12"/>
        <v>105042.014</v>
      </c>
      <c r="O171" s="32">
        <f t="shared" si="13"/>
        <v>1161430.4502499998</v>
      </c>
      <c r="P171" s="21">
        <v>150.44999999999999</v>
      </c>
      <c r="Q171" s="32">
        <v>14.96</v>
      </c>
      <c r="R171" s="14" t="s">
        <v>40</v>
      </c>
      <c r="S171" s="14" t="s">
        <v>41</v>
      </c>
    </row>
    <row r="172" spans="1:19" s="50" customFormat="1" ht="37.5">
      <c r="A172" s="14" t="s">
        <v>306</v>
      </c>
      <c r="B172" s="15">
        <v>4</v>
      </c>
      <c r="C172" s="16">
        <v>4</v>
      </c>
      <c r="D172" s="22" t="s">
        <v>151</v>
      </c>
      <c r="E172" s="14">
        <v>1966</v>
      </c>
      <c r="F172" s="16" t="s">
        <v>37</v>
      </c>
      <c r="G172" s="14" t="s">
        <v>306</v>
      </c>
      <c r="H172" s="14" t="s">
        <v>38</v>
      </c>
      <c r="I172" s="14">
        <v>3</v>
      </c>
      <c r="J172" s="21">
        <v>2533.1999999999998</v>
      </c>
      <c r="K172" s="53">
        <v>947</v>
      </c>
      <c r="L172" s="35" t="s">
        <v>46</v>
      </c>
      <c r="M172" s="52">
        <f t="shared" si="11"/>
        <v>381119.93999999994</v>
      </c>
      <c r="N172" s="32">
        <f t="shared" si="12"/>
        <v>37896.671999999999</v>
      </c>
      <c r="O172" s="32">
        <f t="shared" si="13"/>
        <v>419016.61199999996</v>
      </c>
      <c r="P172" s="21">
        <v>150.44999999999999</v>
      </c>
      <c r="Q172" s="32">
        <v>14.96</v>
      </c>
      <c r="R172" s="14" t="s">
        <v>40</v>
      </c>
      <c r="S172" s="14" t="s">
        <v>41</v>
      </c>
    </row>
    <row r="173" spans="1:19" s="50" customFormat="1" ht="37.5">
      <c r="A173" s="14" t="s">
        <v>306</v>
      </c>
      <c r="B173" s="15">
        <v>5</v>
      </c>
      <c r="C173" s="16">
        <v>5</v>
      </c>
      <c r="D173" s="22" t="s">
        <v>152</v>
      </c>
      <c r="E173" s="14">
        <v>1977</v>
      </c>
      <c r="F173" s="16" t="s">
        <v>37</v>
      </c>
      <c r="G173" s="14" t="s">
        <v>306</v>
      </c>
      <c r="H173" s="16" t="s">
        <v>87</v>
      </c>
      <c r="I173" s="14">
        <v>5</v>
      </c>
      <c r="J173" s="21">
        <v>5127.9599999999991</v>
      </c>
      <c r="K173" s="51">
        <v>3314.4</v>
      </c>
      <c r="L173" s="35" t="s">
        <v>46</v>
      </c>
      <c r="M173" s="52">
        <f t="shared" si="11"/>
        <v>757963.7675999999</v>
      </c>
      <c r="N173" s="32">
        <f t="shared" si="12"/>
        <v>76457.883599999986</v>
      </c>
      <c r="O173" s="32">
        <f t="shared" si="13"/>
        <v>834421.65119999985</v>
      </c>
      <c r="P173" s="21">
        <v>147.81</v>
      </c>
      <c r="Q173" s="32">
        <v>14.91</v>
      </c>
      <c r="R173" s="32" t="s">
        <v>40</v>
      </c>
      <c r="S173" s="14" t="s">
        <v>41</v>
      </c>
    </row>
    <row r="174" spans="1:19" s="50" customFormat="1" ht="56.25">
      <c r="A174" s="358"/>
      <c r="B174" s="15">
        <v>6</v>
      </c>
      <c r="C174" s="619">
        <v>6</v>
      </c>
      <c r="D174" s="620" t="s">
        <v>153</v>
      </c>
      <c r="E174" s="619">
        <v>1976</v>
      </c>
      <c r="F174" s="619" t="s">
        <v>37</v>
      </c>
      <c r="G174" s="623" t="s">
        <v>306</v>
      </c>
      <c r="H174" s="619" t="s">
        <v>87</v>
      </c>
      <c r="I174" s="619">
        <v>5</v>
      </c>
      <c r="J174" s="617">
        <v>5102.5</v>
      </c>
      <c r="K174" s="655">
        <v>3230</v>
      </c>
      <c r="L174" s="35" t="s">
        <v>42</v>
      </c>
      <c r="M174" s="21">
        <f t="shared" si="11"/>
        <v>169862.22500000001</v>
      </c>
      <c r="N174" s="32">
        <f t="shared" si="12"/>
        <v>55923.4</v>
      </c>
      <c r="O174" s="32">
        <f t="shared" si="13"/>
        <v>225785.625</v>
      </c>
      <c r="P174" s="32">
        <v>33.29</v>
      </c>
      <c r="Q174" s="32">
        <v>10.96</v>
      </c>
      <c r="R174" s="14" t="s">
        <v>40</v>
      </c>
      <c r="S174" s="14" t="s">
        <v>41</v>
      </c>
    </row>
    <row r="175" spans="1:19" s="50" customFormat="1" ht="56.25">
      <c r="A175" s="358"/>
      <c r="B175" s="15">
        <v>7</v>
      </c>
      <c r="C175" s="619"/>
      <c r="D175" s="620"/>
      <c r="E175" s="619"/>
      <c r="F175" s="619"/>
      <c r="G175" s="623"/>
      <c r="H175" s="619"/>
      <c r="I175" s="619"/>
      <c r="J175" s="617"/>
      <c r="K175" s="655"/>
      <c r="L175" s="54" t="s">
        <v>39</v>
      </c>
      <c r="M175" s="52">
        <f>J174*P175</f>
        <v>273034.77499999997</v>
      </c>
      <c r="N175" s="32">
        <f>Q175*J174</f>
        <v>63373.05</v>
      </c>
      <c r="O175" s="32">
        <f t="shared" si="13"/>
        <v>336407.82499999995</v>
      </c>
      <c r="P175" s="21">
        <v>53.51</v>
      </c>
      <c r="Q175" s="32">
        <v>12.42</v>
      </c>
      <c r="R175" s="14" t="s">
        <v>40</v>
      </c>
      <c r="S175" s="14" t="s">
        <v>41</v>
      </c>
    </row>
    <row r="176" spans="1:19" s="50" customFormat="1">
      <c r="A176" s="358"/>
      <c r="B176" s="15">
        <v>8</v>
      </c>
      <c r="C176" s="619"/>
      <c r="D176" s="620"/>
      <c r="E176" s="619"/>
      <c r="F176" s="619"/>
      <c r="G176" s="623"/>
      <c r="H176" s="619"/>
      <c r="I176" s="619"/>
      <c r="J176" s="617"/>
      <c r="K176" s="655"/>
      <c r="L176" s="22" t="s">
        <v>109</v>
      </c>
      <c r="M176" s="21">
        <f>J174*P176</f>
        <v>195987.02499999999</v>
      </c>
      <c r="N176" s="32">
        <f>Q176*J174</f>
        <v>4184.05</v>
      </c>
      <c r="O176" s="32">
        <f t="shared" si="13"/>
        <v>200171.07499999998</v>
      </c>
      <c r="P176" s="32">
        <v>38.409999999999997</v>
      </c>
      <c r="Q176" s="32">
        <v>0.82</v>
      </c>
      <c r="R176" s="14" t="s">
        <v>40</v>
      </c>
      <c r="S176" s="14" t="s">
        <v>41</v>
      </c>
    </row>
    <row r="177" spans="1:19" s="50" customFormat="1" ht="87" customHeight="1">
      <c r="A177" s="14" t="s">
        <v>306</v>
      </c>
      <c r="B177" s="15">
        <v>9</v>
      </c>
      <c r="C177" s="619"/>
      <c r="D177" s="620"/>
      <c r="E177" s="619"/>
      <c r="F177" s="619"/>
      <c r="G177" s="623"/>
      <c r="H177" s="619"/>
      <c r="I177" s="619"/>
      <c r="J177" s="617"/>
      <c r="K177" s="655"/>
      <c r="L177" s="22" t="s">
        <v>110</v>
      </c>
      <c r="M177" s="21">
        <f>J174*P177</f>
        <v>365083.875</v>
      </c>
      <c r="N177" s="32">
        <f>Q177*J174</f>
        <v>16328</v>
      </c>
      <c r="O177" s="32">
        <f t="shared" si="13"/>
        <v>381411.875</v>
      </c>
      <c r="P177" s="32">
        <v>71.55</v>
      </c>
      <c r="Q177" s="32">
        <v>3.2</v>
      </c>
      <c r="R177" s="14" t="s">
        <v>40</v>
      </c>
      <c r="S177" s="14" t="s">
        <v>41</v>
      </c>
    </row>
    <row r="178" spans="1:19" s="50" customFormat="1" ht="37.5">
      <c r="A178" s="358"/>
      <c r="B178" s="15">
        <v>10</v>
      </c>
      <c r="C178" s="619"/>
      <c r="D178" s="620"/>
      <c r="E178" s="619"/>
      <c r="F178" s="619"/>
      <c r="G178" s="623"/>
      <c r="H178" s="619"/>
      <c r="I178" s="619"/>
      <c r="J178" s="617"/>
      <c r="K178" s="655"/>
      <c r="L178" s="35" t="s">
        <v>46</v>
      </c>
      <c r="M178" s="52">
        <f>J174*P178</f>
        <v>754200.52500000002</v>
      </c>
      <c r="N178" s="32">
        <f>Q178*J174</f>
        <v>76078.274999999994</v>
      </c>
      <c r="O178" s="32">
        <f t="shared" si="13"/>
        <v>830278.8</v>
      </c>
      <c r="P178" s="21">
        <v>147.81</v>
      </c>
      <c r="Q178" s="32">
        <v>14.91</v>
      </c>
      <c r="R178" s="14" t="s">
        <v>40</v>
      </c>
      <c r="S178" s="14" t="s">
        <v>41</v>
      </c>
    </row>
    <row r="179" spans="1:19" s="50" customFormat="1" ht="56.25">
      <c r="A179" s="358"/>
      <c r="B179" s="15">
        <v>11</v>
      </c>
      <c r="C179" s="619"/>
      <c r="D179" s="620"/>
      <c r="E179" s="619"/>
      <c r="F179" s="619"/>
      <c r="G179" s="623"/>
      <c r="H179" s="619"/>
      <c r="I179" s="619"/>
      <c r="J179" s="617"/>
      <c r="K179" s="655"/>
      <c r="L179" s="54" t="s">
        <v>88</v>
      </c>
      <c r="M179" s="52">
        <f>J174*P179</f>
        <v>686796.5</v>
      </c>
      <c r="N179" s="32">
        <f>Q179*J174</f>
        <v>72200.375</v>
      </c>
      <c r="O179" s="32">
        <f t="shared" si="13"/>
        <v>758996.875</v>
      </c>
      <c r="P179" s="21">
        <v>134.6</v>
      </c>
      <c r="Q179" s="32">
        <v>14.15</v>
      </c>
      <c r="R179" s="14" t="s">
        <v>40</v>
      </c>
      <c r="S179" s="14" t="s">
        <v>41</v>
      </c>
    </row>
    <row r="180" spans="1:19" s="50" customFormat="1" ht="37.5">
      <c r="A180" s="14" t="s">
        <v>306</v>
      </c>
      <c r="B180" s="15">
        <v>12</v>
      </c>
      <c r="C180" s="16">
        <v>7</v>
      </c>
      <c r="D180" s="22" t="s">
        <v>154</v>
      </c>
      <c r="E180" s="16">
        <v>1980</v>
      </c>
      <c r="F180" s="16" t="s">
        <v>37</v>
      </c>
      <c r="G180" s="14" t="s">
        <v>306</v>
      </c>
      <c r="H180" s="16" t="s">
        <v>87</v>
      </c>
      <c r="I180" s="16">
        <v>4</v>
      </c>
      <c r="J180" s="21">
        <v>6413.3</v>
      </c>
      <c r="K180" s="52">
        <v>3859.4</v>
      </c>
      <c r="L180" s="35" t="s">
        <v>46</v>
      </c>
      <c r="M180" s="52">
        <f t="shared" ref="M180:M187" si="14">J180*P180</f>
        <v>947949.87300000002</v>
      </c>
      <c r="N180" s="32">
        <f t="shared" ref="N180:N187" si="15">J180*Q180</f>
        <v>95622.303</v>
      </c>
      <c r="O180" s="32">
        <f t="shared" si="13"/>
        <v>1043572.176</v>
      </c>
      <c r="P180" s="21">
        <v>147.81</v>
      </c>
      <c r="Q180" s="32">
        <v>14.91</v>
      </c>
      <c r="R180" s="14" t="s">
        <v>40</v>
      </c>
      <c r="S180" s="14" t="s">
        <v>41</v>
      </c>
    </row>
    <row r="181" spans="1:19" s="50" customFormat="1" ht="37.5">
      <c r="A181" s="14" t="s">
        <v>306</v>
      </c>
      <c r="B181" s="15">
        <v>13</v>
      </c>
      <c r="C181" s="16">
        <v>8</v>
      </c>
      <c r="D181" s="22" t="s">
        <v>155</v>
      </c>
      <c r="E181" s="16">
        <v>1981</v>
      </c>
      <c r="F181" s="16" t="s">
        <v>37</v>
      </c>
      <c r="G181" s="14" t="s">
        <v>306</v>
      </c>
      <c r="H181" s="16" t="s">
        <v>87</v>
      </c>
      <c r="I181" s="16">
        <v>4</v>
      </c>
      <c r="J181" s="21">
        <v>6413.3</v>
      </c>
      <c r="K181" s="52">
        <v>3859.4</v>
      </c>
      <c r="L181" s="35" t="s">
        <v>46</v>
      </c>
      <c r="M181" s="52">
        <f t="shared" si="14"/>
        <v>947949.87300000002</v>
      </c>
      <c r="N181" s="32">
        <f t="shared" si="15"/>
        <v>95622.303</v>
      </c>
      <c r="O181" s="32">
        <f t="shared" si="13"/>
        <v>1043572.176</v>
      </c>
      <c r="P181" s="21">
        <v>147.81</v>
      </c>
      <c r="Q181" s="32">
        <v>14.91</v>
      </c>
      <c r="R181" s="14" t="s">
        <v>40</v>
      </c>
      <c r="S181" s="14" t="s">
        <v>41</v>
      </c>
    </row>
    <row r="182" spans="1:19" s="50" customFormat="1" ht="37.5">
      <c r="A182" s="14" t="s">
        <v>306</v>
      </c>
      <c r="B182" s="15">
        <v>14</v>
      </c>
      <c r="C182" s="16">
        <v>9</v>
      </c>
      <c r="D182" s="22" t="s">
        <v>156</v>
      </c>
      <c r="E182" s="16">
        <v>1986</v>
      </c>
      <c r="F182" s="16" t="s">
        <v>37</v>
      </c>
      <c r="G182" s="14" t="s">
        <v>306</v>
      </c>
      <c r="H182" s="16" t="s">
        <v>87</v>
      </c>
      <c r="I182" s="16">
        <v>5</v>
      </c>
      <c r="J182" s="21">
        <v>7031.6</v>
      </c>
      <c r="K182" s="52">
        <v>4383.7</v>
      </c>
      <c r="L182" s="35" t="s">
        <v>46</v>
      </c>
      <c r="M182" s="52">
        <f t="shared" si="14"/>
        <v>1039340.7960000001</v>
      </c>
      <c r="N182" s="32">
        <f t="shared" si="15"/>
        <v>104841.156</v>
      </c>
      <c r="O182" s="32">
        <f t="shared" si="13"/>
        <v>1144181.952</v>
      </c>
      <c r="P182" s="21">
        <v>147.81</v>
      </c>
      <c r="Q182" s="32">
        <v>14.91</v>
      </c>
      <c r="R182" s="14" t="s">
        <v>40</v>
      </c>
      <c r="S182" s="14" t="s">
        <v>41</v>
      </c>
    </row>
    <row r="183" spans="1:19" s="50" customFormat="1" ht="37.5">
      <c r="A183" s="14" t="s">
        <v>306</v>
      </c>
      <c r="B183" s="15">
        <v>15</v>
      </c>
      <c r="C183" s="16">
        <v>10</v>
      </c>
      <c r="D183" s="22" t="s">
        <v>157</v>
      </c>
      <c r="E183" s="16">
        <v>1978</v>
      </c>
      <c r="F183" s="16" t="s">
        <v>37</v>
      </c>
      <c r="G183" s="14" t="s">
        <v>306</v>
      </c>
      <c r="H183" s="16" t="s">
        <v>38</v>
      </c>
      <c r="I183" s="16">
        <v>5</v>
      </c>
      <c r="J183" s="21">
        <v>6309.1</v>
      </c>
      <c r="K183" s="52">
        <v>3769.3</v>
      </c>
      <c r="L183" s="35" t="s">
        <v>46</v>
      </c>
      <c r="M183" s="52">
        <f t="shared" si="14"/>
        <v>949204.09499999997</v>
      </c>
      <c r="N183" s="32">
        <f t="shared" si="15"/>
        <v>94384.136000000013</v>
      </c>
      <c r="O183" s="32">
        <f t="shared" si="13"/>
        <v>1043588.231</v>
      </c>
      <c r="P183" s="21">
        <v>150.44999999999999</v>
      </c>
      <c r="Q183" s="32">
        <v>14.96</v>
      </c>
      <c r="R183" s="14" t="s">
        <v>40</v>
      </c>
      <c r="S183" s="14" t="s">
        <v>41</v>
      </c>
    </row>
    <row r="184" spans="1:19" s="50" customFormat="1" ht="37.5">
      <c r="A184" s="14" t="s">
        <v>306</v>
      </c>
      <c r="B184" s="15">
        <v>16</v>
      </c>
      <c r="C184" s="16">
        <v>11</v>
      </c>
      <c r="D184" s="22" t="s">
        <v>158</v>
      </c>
      <c r="E184" s="16">
        <v>1979</v>
      </c>
      <c r="F184" s="16" t="s">
        <v>37</v>
      </c>
      <c r="G184" s="14" t="s">
        <v>306</v>
      </c>
      <c r="H184" s="16" t="s">
        <v>38</v>
      </c>
      <c r="I184" s="16">
        <v>5</v>
      </c>
      <c r="J184" s="21">
        <v>9461.5</v>
      </c>
      <c r="K184" s="52">
        <v>5674.9</v>
      </c>
      <c r="L184" s="35" t="s">
        <v>46</v>
      </c>
      <c r="M184" s="52">
        <f t="shared" si="14"/>
        <v>1423482.6749999998</v>
      </c>
      <c r="N184" s="32">
        <f t="shared" si="15"/>
        <v>141544.04</v>
      </c>
      <c r="O184" s="32">
        <f t="shared" si="13"/>
        <v>1565026.7149999999</v>
      </c>
      <c r="P184" s="21">
        <v>150.44999999999999</v>
      </c>
      <c r="Q184" s="32">
        <v>14.96</v>
      </c>
      <c r="R184" s="14" t="s">
        <v>40</v>
      </c>
      <c r="S184" s="14" t="s">
        <v>41</v>
      </c>
    </row>
    <row r="185" spans="1:19" s="50" customFormat="1" ht="37.5">
      <c r="A185" s="14" t="s">
        <v>306</v>
      </c>
      <c r="B185" s="15">
        <v>17</v>
      </c>
      <c r="C185" s="16">
        <v>12</v>
      </c>
      <c r="D185" s="22" t="s">
        <v>159</v>
      </c>
      <c r="E185" s="14">
        <v>1970</v>
      </c>
      <c r="F185" s="16" t="s">
        <v>37</v>
      </c>
      <c r="G185" s="14" t="s">
        <v>306</v>
      </c>
      <c r="H185" s="14" t="s">
        <v>38</v>
      </c>
      <c r="I185" s="14">
        <v>4</v>
      </c>
      <c r="J185" s="21">
        <v>3625</v>
      </c>
      <c r="K185" s="51">
        <v>2160.6</v>
      </c>
      <c r="L185" s="35" t="s">
        <v>46</v>
      </c>
      <c r="M185" s="52">
        <f t="shared" si="14"/>
        <v>545381.25</v>
      </c>
      <c r="N185" s="32">
        <f t="shared" si="15"/>
        <v>54230</v>
      </c>
      <c r="O185" s="32">
        <f t="shared" si="13"/>
        <v>599611.25</v>
      </c>
      <c r="P185" s="21">
        <v>150.44999999999999</v>
      </c>
      <c r="Q185" s="32">
        <v>14.96</v>
      </c>
      <c r="R185" s="14" t="s">
        <v>40</v>
      </c>
      <c r="S185" s="14" t="s">
        <v>41</v>
      </c>
    </row>
    <row r="186" spans="1:19" s="50" customFormat="1" ht="56.25">
      <c r="A186" s="14" t="s">
        <v>285</v>
      </c>
      <c r="B186" s="15">
        <v>18</v>
      </c>
      <c r="C186" s="16">
        <v>13</v>
      </c>
      <c r="D186" s="22" t="s">
        <v>160</v>
      </c>
      <c r="E186" s="16">
        <v>1958</v>
      </c>
      <c r="F186" s="16" t="s">
        <v>37</v>
      </c>
      <c r="G186" s="14" t="s">
        <v>285</v>
      </c>
      <c r="H186" s="16" t="s">
        <v>60</v>
      </c>
      <c r="I186" s="16">
        <v>2</v>
      </c>
      <c r="J186" s="21">
        <v>813.56999999999994</v>
      </c>
      <c r="K186" s="21">
        <v>479.67</v>
      </c>
      <c r="L186" s="54" t="s">
        <v>39</v>
      </c>
      <c r="M186" s="52">
        <f t="shared" si="14"/>
        <v>43883.965799999998</v>
      </c>
      <c r="N186" s="32">
        <f t="shared" si="15"/>
        <v>11178.451799999999</v>
      </c>
      <c r="O186" s="32">
        <f t="shared" si="13"/>
        <v>55062.417600000001</v>
      </c>
      <c r="P186" s="32">
        <v>53.94</v>
      </c>
      <c r="Q186" s="32">
        <v>13.74</v>
      </c>
      <c r="R186" s="14" t="s">
        <v>40</v>
      </c>
      <c r="S186" s="14" t="s">
        <v>41</v>
      </c>
    </row>
    <row r="187" spans="1:19" s="50" customFormat="1" ht="56.25" customHeight="1">
      <c r="A187" s="14" t="s">
        <v>285</v>
      </c>
      <c r="B187" s="15">
        <v>19</v>
      </c>
      <c r="C187" s="619">
        <v>14</v>
      </c>
      <c r="D187" s="620" t="s">
        <v>161</v>
      </c>
      <c r="E187" s="619">
        <v>1958</v>
      </c>
      <c r="F187" s="619" t="s">
        <v>37</v>
      </c>
      <c r="G187" s="623" t="s">
        <v>285</v>
      </c>
      <c r="H187" s="619" t="s">
        <v>94</v>
      </c>
      <c r="I187" s="619">
        <v>2</v>
      </c>
      <c r="J187" s="617">
        <v>823.3599999999999</v>
      </c>
      <c r="K187" s="21">
        <v>457.06</v>
      </c>
      <c r="L187" s="35" t="s">
        <v>52</v>
      </c>
      <c r="M187" s="52">
        <f t="shared" si="14"/>
        <v>897042.48639999994</v>
      </c>
      <c r="N187" s="32">
        <f t="shared" si="15"/>
        <v>31649.958399999996</v>
      </c>
      <c r="O187" s="32">
        <f t="shared" si="13"/>
        <v>928692.44479999994</v>
      </c>
      <c r="P187" s="21">
        <v>1089.49</v>
      </c>
      <c r="Q187" s="32">
        <v>38.44</v>
      </c>
      <c r="R187" s="14" t="s">
        <v>40</v>
      </c>
      <c r="S187" s="14" t="s">
        <v>41</v>
      </c>
    </row>
    <row r="188" spans="1:19" s="50" customFormat="1" ht="37.5">
      <c r="A188" s="358"/>
      <c r="B188" s="15">
        <v>20</v>
      </c>
      <c r="C188" s="619"/>
      <c r="D188" s="620"/>
      <c r="E188" s="619"/>
      <c r="F188" s="619"/>
      <c r="G188" s="623"/>
      <c r="H188" s="619"/>
      <c r="I188" s="619"/>
      <c r="J188" s="617"/>
      <c r="K188" s="21"/>
      <c r="L188" s="35" t="s">
        <v>46</v>
      </c>
      <c r="M188" s="52">
        <f>J187*P188</f>
        <v>135031.03999999998</v>
      </c>
      <c r="N188" s="32">
        <f>Q188*J187</f>
        <v>12523.3056</v>
      </c>
      <c r="O188" s="32">
        <f t="shared" si="13"/>
        <v>147554.34559999997</v>
      </c>
      <c r="P188" s="32">
        <v>164</v>
      </c>
      <c r="Q188" s="32">
        <v>15.21</v>
      </c>
      <c r="R188" s="14" t="s">
        <v>40</v>
      </c>
      <c r="S188" s="14" t="s">
        <v>41</v>
      </c>
    </row>
    <row r="189" spans="1:19" s="50" customFormat="1" ht="56.25">
      <c r="A189" s="14" t="s">
        <v>285</v>
      </c>
      <c r="B189" s="15">
        <v>21</v>
      </c>
      <c r="C189" s="16">
        <v>15</v>
      </c>
      <c r="D189" s="22" t="s">
        <v>162</v>
      </c>
      <c r="E189" s="16">
        <v>1958</v>
      </c>
      <c r="F189" s="16" t="s">
        <v>37</v>
      </c>
      <c r="G189" s="14" t="s">
        <v>285</v>
      </c>
      <c r="H189" s="16" t="s">
        <v>94</v>
      </c>
      <c r="I189" s="16">
        <v>2</v>
      </c>
      <c r="J189" s="21">
        <v>865.09999999999991</v>
      </c>
      <c r="K189" s="21">
        <v>483.7</v>
      </c>
      <c r="L189" s="54" t="s">
        <v>39</v>
      </c>
      <c r="M189" s="52">
        <f>J189*P189</f>
        <v>46663.493999999992</v>
      </c>
      <c r="N189" s="32">
        <f>J189*Q189</f>
        <v>11886.473999999998</v>
      </c>
      <c r="O189" s="32">
        <f t="shared" si="13"/>
        <v>58549.967999999993</v>
      </c>
      <c r="P189" s="32">
        <v>53.94</v>
      </c>
      <c r="Q189" s="32">
        <v>13.74</v>
      </c>
      <c r="R189" s="14" t="s">
        <v>40</v>
      </c>
      <c r="S189" s="14" t="s">
        <v>41</v>
      </c>
    </row>
    <row r="190" spans="1:19" s="50" customFormat="1" ht="56.25">
      <c r="A190" s="14" t="s">
        <v>285</v>
      </c>
      <c r="B190" s="15">
        <v>22</v>
      </c>
      <c r="C190" s="16">
        <v>16</v>
      </c>
      <c r="D190" s="22" t="s">
        <v>163</v>
      </c>
      <c r="E190" s="16">
        <v>1983</v>
      </c>
      <c r="F190" s="16" t="s">
        <v>37</v>
      </c>
      <c r="G190" s="14" t="s">
        <v>285</v>
      </c>
      <c r="H190" s="16" t="s">
        <v>38</v>
      </c>
      <c r="I190" s="16">
        <v>2</v>
      </c>
      <c r="J190" s="21">
        <v>724.30000000000007</v>
      </c>
      <c r="K190" s="21">
        <v>412</v>
      </c>
      <c r="L190" s="54" t="s">
        <v>39</v>
      </c>
      <c r="M190" s="52">
        <f>J190*P190</f>
        <v>40727.389000000003</v>
      </c>
      <c r="N190" s="32">
        <f>J190*Q190</f>
        <v>9988.0969999999998</v>
      </c>
      <c r="O190" s="32">
        <f t="shared" si="13"/>
        <v>50715.486000000004</v>
      </c>
      <c r="P190" s="32">
        <v>56.23</v>
      </c>
      <c r="Q190" s="32">
        <v>13.79</v>
      </c>
      <c r="R190" s="14" t="s">
        <v>40</v>
      </c>
      <c r="S190" s="14" t="s">
        <v>41</v>
      </c>
    </row>
    <row r="191" spans="1:19" s="50" customFormat="1" ht="37.5" customHeight="1">
      <c r="A191" s="14" t="s">
        <v>285</v>
      </c>
      <c r="B191" s="15">
        <v>23</v>
      </c>
      <c r="C191" s="619">
        <v>17</v>
      </c>
      <c r="D191" s="620" t="s">
        <v>164</v>
      </c>
      <c r="E191" s="619">
        <v>1986</v>
      </c>
      <c r="F191" s="619" t="s">
        <v>37</v>
      </c>
      <c r="G191" s="623" t="s">
        <v>285</v>
      </c>
      <c r="H191" s="619" t="s">
        <v>38</v>
      </c>
      <c r="I191" s="619">
        <v>2</v>
      </c>
      <c r="J191" s="617">
        <v>695.9</v>
      </c>
      <c r="K191" s="617">
        <v>401.5</v>
      </c>
      <c r="L191" s="35" t="s">
        <v>52</v>
      </c>
      <c r="M191" s="52">
        <f>J191*P191</f>
        <v>790194.45</v>
      </c>
      <c r="N191" s="32">
        <v>23602.18</v>
      </c>
      <c r="O191" s="32">
        <f t="shared" si="13"/>
        <v>813796.63</v>
      </c>
      <c r="P191" s="32">
        <v>1135.5</v>
      </c>
      <c r="Q191" s="32">
        <v>39.19</v>
      </c>
      <c r="R191" s="14" t="s">
        <v>40</v>
      </c>
      <c r="S191" s="14" t="s">
        <v>41</v>
      </c>
    </row>
    <row r="192" spans="1:19" s="50" customFormat="1" ht="37.5">
      <c r="A192" s="14"/>
      <c r="B192" s="15">
        <v>24</v>
      </c>
      <c r="C192" s="619"/>
      <c r="D192" s="620"/>
      <c r="E192" s="619"/>
      <c r="F192" s="619"/>
      <c r="G192" s="623"/>
      <c r="H192" s="619"/>
      <c r="I192" s="619"/>
      <c r="J192" s="617"/>
      <c r="K192" s="617"/>
      <c r="L192" s="35" t="s">
        <v>46</v>
      </c>
      <c r="M192" s="21">
        <f>J191*P192</f>
        <v>113953.625</v>
      </c>
      <c r="N192" s="32">
        <f>Q192*J191</f>
        <v>10577.679999999998</v>
      </c>
      <c r="O192" s="32">
        <f t="shared" si="13"/>
        <v>124531.30499999999</v>
      </c>
      <c r="P192" s="32">
        <v>163.75</v>
      </c>
      <c r="Q192" s="32">
        <v>15.2</v>
      </c>
      <c r="R192" s="14" t="s">
        <v>40</v>
      </c>
      <c r="S192" s="14" t="s">
        <v>41</v>
      </c>
    </row>
    <row r="193" spans="1:19" s="50" customFormat="1" ht="56.25">
      <c r="A193" s="14" t="s">
        <v>285</v>
      </c>
      <c r="B193" s="15">
        <v>25</v>
      </c>
      <c r="C193" s="16">
        <v>18</v>
      </c>
      <c r="D193" s="22" t="s">
        <v>165</v>
      </c>
      <c r="E193" s="16">
        <v>1958</v>
      </c>
      <c r="F193" s="16" t="s">
        <v>37</v>
      </c>
      <c r="G193" s="14" t="s">
        <v>285</v>
      </c>
      <c r="H193" s="16" t="s">
        <v>38</v>
      </c>
      <c r="I193" s="16">
        <v>2</v>
      </c>
      <c r="J193" s="21">
        <v>847.1</v>
      </c>
      <c r="K193" s="21">
        <v>416.7</v>
      </c>
      <c r="L193" s="54" t="s">
        <v>39</v>
      </c>
      <c r="M193" s="52">
        <f>J193*P193</f>
        <v>47632.432999999997</v>
      </c>
      <c r="N193" s="32">
        <f>J193*Q193</f>
        <v>11681.509</v>
      </c>
      <c r="O193" s="32">
        <f t="shared" si="13"/>
        <v>59313.941999999995</v>
      </c>
      <c r="P193" s="21">
        <v>56.23</v>
      </c>
      <c r="Q193" s="32">
        <v>13.79</v>
      </c>
      <c r="R193" s="14" t="s">
        <v>40</v>
      </c>
      <c r="S193" s="14" t="s">
        <v>41</v>
      </c>
    </row>
    <row r="194" spans="1:19">
      <c r="A194" s="14"/>
      <c r="B194" s="15"/>
      <c r="C194" s="16"/>
      <c r="D194" s="26" t="s">
        <v>166</v>
      </c>
      <c r="E194" s="16"/>
      <c r="F194" s="16"/>
      <c r="G194" s="14"/>
      <c r="H194" s="16"/>
      <c r="I194" s="16"/>
      <c r="J194" s="27">
        <f>SUM(J195:J201)</f>
        <v>5630.76</v>
      </c>
      <c r="K194" s="31"/>
      <c r="L194" s="22"/>
      <c r="M194" s="27">
        <f>SUM(M195:M201)</f>
        <v>1319862.8222000001</v>
      </c>
      <c r="N194" s="31">
        <f>SUM(N195:N201)</f>
        <v>95804.458500000008</v>
      </c>
      <c r="O194" s="31">
        <f>SUM(O195:O201)</f>
        <v>1415667.2807</v>
      </c>
      <c r="P194" s="32"/>
      <c r="Q194" s="32"/>
      <c r="R194" s="14"/>
      <c r="S194" s="14"/>
    </row>
    <row r="195" spans="1:19" ht="37.5">
      <c r="A195" s="14" t="s">
        <v>323</v>
      </c>
      <c r="B195" s="15">
        <v>1</v>
      </c>
      <c r="C195" s="619">
        <v>1</v>
      </c>
      <c r="D195" s="620" t="s">
        <v>167</v>
      </c>
      <c r="E195" s="619">
        <v>1970</v>
      </c>
      <c r="F195" s="619" t="s">
        <v>37</v>
      </c>
      <c r="G195" s="623" t="s">
        <v>323</v>
      </c>
      <c r="H195" s="619" t="s">
        <v>67</v>
      </c>
      <c r="I195" s="619">
        <v>2</v>
      </c>
      <c r="J195" s="617">
        <v>558</v>
      </c>
      <c r="K195" s="617">
        <v>327.39999999999998</v>
      </c>
      <c r="L195" s="35" t="s">
        <v>46</v>
      </c>
      <c r="M195" s="21">
        <f>J195*P195</f>
        <v>69549.119999999995</v>
      </c>
      <c r="N195" s="32">
        <f>J195*Q195</f>
        <v>8509.5</v>
      </c>
      <c r="O195" s="32">
        <f t="shared" ref="O195:O201" si="16">M195+N195</f>
        <v>78058.62</v>
      </c>
      <c r="P195" s="32">
        <v>124.64</v>
      </c>
      <c r="Q195" s="32">
        <v>15.25</v>
      </c>
      <c r="R195" s="14" t="s">
        <v>40</v>
      </c>
      <c r="S195" s="14" t="s">
        <v>41</v>
      </c>
    </row>
    <row r="196" spans="1:19">
      <c r="A196" s="109"/>
      <c r="B196" s="15">
        <v>2</v>
      </c>
      <c r="C196" s="619"/>
      <c r="D196" s="620"/>
      <c r="E196" s="619"/>
      <c r="F196" s="619"/>
      <c r="G196" s="623"/>
      <c r="H196" s="619"/>
      <c r="I196" s="619"/>
      <c r="J196" s="617"/>
      <c r="K196" s="617"/>
      <c r="L196" s="35" t="s">
        <v>52</v>
      </c>
      <c r="M196" s="21">
        <f>J195*P196</f>
        <v>474830.10000000003</v>
      </c>
      <c r="N196" s="32">
        <f>Q196*J195</f>
        <v>10161.18</v>
      </c>
      <c r="O196" s="32">
        <f t="shared" si="16"/>
        <v>484991.28</v>
      </c>
      <c r="P196" s="32">
        <v>850.95</v>
      </c>
      <c r="Q196" s="32">
        <v>18.21</v>
      </c>
      <c r="R196" s="14" t="s">
        <v>40</v>
      </c>
      <c r="S196" s="14" t="s">
        <v>41</v>
      </c>
    </row>
    <row r="197" spans="1:19" ht="37.5">
      <c r="A197" s="14" t="s">
        <v>323</v>
      </c>
      <c r="B197" s="15">
        <v>3</v>
      </c>
      <c r="C197" s="16">
        <v>2</v>
      </c>
      <c r="D197" s="22" t="s">
        <v>168</v>
      </c>
      <c r="E197" s="16">
        <v>1968</v>
      </c>
      <c r="F197" s="16" t="s">
        <v>37</v>
      </c>
      <c r="G197" s="14" t="s">
        <v>323</v>
      </c>
      <c r="H197" s="16" t="s">
        <v>67</v>
      </c>
      <c r="I197" s="16">
        <v>2</v>
      </c>
      <c r="J197" s="21">
        <v>556.53000000000009</v>
      </c>
      <c r="K197" s="21">
        <v>331</v>
      </c>
      <c r="L197" s="35" t="s">
        <v>46</v>
      </c>
      <c r="M197" s="21">
        <f>J197*P197</f>
        <v>69365.899200000014</v>
      </c>
      <c r="N197" s="32">
        <f>J197*Q197</f>
        <v>8487.0825000000004</v>
      </c>
      <c r="O197" s="32">
        <f t="shared" si="16"/>
        <v>77852.981700000018</v>
      </c>
      <c r="P197" s="32">
        <v>124.64</v>
      </c>
      <c r="Q197" s="32">
        <v>15.25</v>
      </c>
      <c r="R197" s="14" t="s">
        <v>40</v>
      </c>
      <c r="S197" s="14" t="s">
        <v>41</v>
      </c>
    </row>
    <row r="198" spans="1:19" ht="37.5">
      <c r="A198" s="14" t="s">
        <v>331</v>
      </c>
      <c r="B198" s="15">
        <v>4</v>
      </c>
      <c r="C198" s="16">
        <v>3</v>
      </c>
      <c r="D198" s="22" t="s">
        <v>169</v>
      </c>
      <c r="E198" s="16">
        <v>1970</v>
      </c>
      <c r="F198" s="16" t="s">
        <v>37</v>
      </c>
      <c r="G198" s="14" t="s">
        <v>331</v>
      </c>
      <c r="H198" s="16" t="s">
        <v>38</v>
      </c>
      <c r="I198" s="16">
        <v>2</v>
      </c>
      <c r="J198" s="21">
        <v>635.82000000000005</v>
      </c>
      <c r="K198" s="21">
        <v>344.2</v>
      </c>
      <c r="L198" s="35" t="s">
        <v>46</v>
      </c>
      <c r="M198" s="21">
        <f>J198*P198</f>
        <v>104102.8086</v>
      </c>
      <c r="N198" s="32">
        <f>J198*Q198</f>
        <v>9664.4639999999999</v>
      </c>
      <c r="O198" s="32">
        <f t="shared" si="16"/>
        <v>113767.2726</v>
      </c>
      <c r="P198" s="32">
        <v>163.72999999999999</v>
      </c>
      <c r="Q198" s="32">
        <v>15.2</v>
      </c>
      <c r="R198" s="14" t="s">
        <v>40</v>
      </c>
      <c r="S198" s="14" t="s">
        <v>41</v>
      </c>
    </row>
    <row r="199" spans="1:19" ht="37.5">
      <c r="A199" s="14" t="s">
        <v>291</v>
      </c>
      <c r="B199" s="15">
        <v>5</v>
      </c>
      <c r="C199" s="16">
        <v>4</v>
      </c>
      <c r="D199" s="22" t="s">
        <v>170</v>
      </c>
      <c r="E199" s="16">
        <v>1972</v>
      </c>
      <c r="F199" s="16" t="s">
        <v>37</v>
      </c>
      <c r="G199" s="14" t="s">
        <v>291</v>
      </c>
      <c r="H199" s="16" t="s">
        <v>38</v>
      </c>
      <c r="I199" s="16">
        <v>2</v>
      </c>
      <c r="J199" s="21">
        <v>1835.8</v>
      </c>
      <c r="K199" s="21">
        <v>738</v>
      </c>
      <c r="L199" s="35" t="s">
        <v>46</v>
      </c>
      <c r="M199" s="21">
        <f>J199*P199</f>
        <v>281630.07799999998</v>
      </c>
      <c r="N199" s="32">
        <f>J199*Q199</f>
        <v>27904.159999999996</v>
      </c>
      <c r="O199" s="32">
        <f t="shared" si="16"/>
        <v>309534.23799999995</v>
      </c>
      <c r="P199" s="32">
        <v>153.41</v>
      </c>
      <c r="Q199" s="32">
        <v>15.2</v>
      </c>
      <c r="R199" s="14" t="s">
        <v>40</v>
      </c>
      <c r="S199" s="14" t="s">
        <v>41</v>
      </c>
    </row>
    <row r="200" spans="1:19" ht="37.5">
      <c r="A200" s="14" t="s">
        <v>291</v>
      </c>
      <c r="B200" s="15">
        <v>6</v>
      </c>
      <c r="C200" s="16">
        <v>5</v>
      </c>
      <c r="D200" s="22" t="s">
        <v>171</v>
      </c>
      <c r="E200" s="16">
        <v>1988</v>
      </c>
      <c r="F200" s="16" t="s">
        <v>37</v>
      </c>
      <c r="G200" s="14" t="s">
        <v>291</v>
      </c>
      <c r="H200" s="16" t="s">
        <v>38</v>
      </c>
      <c r="I200" s="16">
        <v>2</v>
      </c>
      <c r="J200" s="21">
        <v>1400.2000000000003</v>
      </c>
      <c r="K200" s="21">
        <v>549.5</v>
      </c>
      <c r="L200" s="35" t="s">
        <v>46</v>
      </c>
      <c r="M200" s="21">
        <f>J200*P200</f>
        <v>214804.68200000003</v>
      </c>
      <c r="N200" s="32">
        <f>J200*Q200</f>
        <v>21283.040000000005</v>
      </c>
      <c r="O200" s="32">
        <f t="shared" si="16"/>
        <v>236087.72200000004</v>
      </c>
      <c r="P200" s="32">
        <v>153.41</v>
      </c>
      <c r="Q200" s="32">
        <v>15.2</v>
      </c>
      <c r="R200" s="14" t="s">
        <v>40</v>
      </c>
      <c r="S200" s="14" t="s">
        <v>41</v>
      </c>
    </row>
    <row r="201" spans="1:19" ht="37.5">
      <c r="A201" s="14" t="s">
        <v>289</v>
      </c>
      <c r="B201" s="15">
        <v>7</v>
      </c>
      <c r="C201" s="16">
        <v>6</v>
      </c>
      <c r="D201" s="22" t="s">
        <v>172</v>
      </c>
      <c r="E201" s="16">
        <v>1972</v>
      </c>
      <c r="F201" s="16" t="s">
        <v>37</v>
      </c>
      <c r="G201" s="14" t="s">
        <v>289</v>
      </c>
      <c r="H201" s="16" t="s">
        <v>38</v>
      </c>
      <c r="I201" s="16">
        <v>2</v>
      </c>
      <c r="J201" s="21">
        <v>644.41000000000008</v>
      </c>
      <c r="K201" s="21">
        <v>351.8</v>
      </c>
      <c r="L201" s="35" t="s">
        <v>46</v>
      </c>
      <c r="M201" s="21">
        <f>J201*P201</f>
        <v>105580.13440000001</v>
      </c>
      <c r="N201" s="32">
        <f>J201*Q201</f>
        <v>9795.0320000000011</v>
      </c>
      <c r="O201" s="32">
        <f t="shared" si="16"/>
        <v>115375.16640000002</v>
      </c>
      <c r="P201" s="32">
        <v>163.84</v>
      </c>
      <c r="Q201" s="32">
        <v>15.2</v>
      </c>
      <c r="R201" s="14" t="s">
        <v>40</v>
      </c>
      <c r="S201" s="14" t="s">
        <v>41</v>
      </c>
    </row>
    <row r="202" spans="1:19">
      <c r="A202" s="109"/>
      <c r="B202" s="15"/>
      <c r="C202" s="16"/>
      <c r="D202" s="26" t="s">
        <v>173</v>
      </c>
      <c r="E202" s="16"/>
      <c r="F202" s="16"/>
      <c r="G202" s="14"/>
      <c r="H202" s="16"/>
      <c r="I202" s="16"/>
      <c r="J202" s="27">
        <f>SUM(J203:J204)</f>
        <v>1210.1999999999998</v>
      </c>
      <c r="K202" s="27"/>
      <c r="L202" s="22"/>
      <c r="M202" s="27">
        <f>SUM(M203:M204)</f>
        <v>994819.26199999987</v>
      </c>
      <c r="N202" s="31">
        <f>SUM(N203:N204)</f>
        <v>33218.680999999997</v>
      </c>
      <c r="O202" s="31">
        <f>SUM(O203:O204)</f>
        <v>1028037.9429999999</v>
      </c>
      <c r="P202" s="32"/>
      <c r="Q202" s="32"/>
      <c r="R202" s="14"/>
      <c r="S202" s="14"/>
    </row>
    <row r="203" spans="1:19" ht="37.5">
      <c r="A203" s="359" t="s">
        <v>329</v>
      </c>
      <c r="B203" s="15">
        <v>1</v>
      </c>
      <c r="C203" s="16">
        <v>1</v>
      </c>
      <c r="D203" s="22" t="s">
        <v>174</v>
      </c>
      <c r="E203" s="16">
        <v>1976</v>
      </c>
      <c r="F203" s="16" t="s">
        <v>37</v>
      </c>
      <c r="G203" s="14" t="s">
        <v>329</v>
      </c>
      <c r="H203" s="16" t="s">
        <v>38</v>
      </c>
      <c r="I203" s="16">
        <v>2</v>
      </c>
      <c r="J203" s="21">
        <v>647.9</v>
      </c>
      <c r="K203" s="21">
        <v>350.7</v>
      </c>
      <c r="L203" s="35" t="s">
        <v>52</v>
      </c>
      <c r="M203" s="21">
        <f>J203*P203</f>
        <v>754064.89399999985</v>
      </c>
      <c r="N203" s="32">
        <f>J203*Q203</f>
        <v>23350.315999999999</v>
      </c>
      <c r="O203" s="32">
        <f>M203+N203</f>
        <v>777415.20999999985</v>
      </c>
      <c r="P203" s="32">
        <v>1163.8599999999999</v>
      </c>
      <c r="Q203" s="32">
        <v>36.04</v>
      </c>
      <c r="R203" s="14" t="s">
        <v>40</v>
      </c>
      <c r="S203" s="14" t="s">
        <v>41</v>
      </c>
    </row>
    <row r="204" spans="1:19" ht="37.5">
      <c r="A204" s="14" t="s">
        <v>329</v>
      </c>
      <c r="B204" s="15">
        <v>2</v>
      </c>
      <c r="C204" s="16">
        <v>2</v>
      </c>
      <c r="D204" s="22" t="s">
        <v>176</v>
      </c>
      <c r="E204" s="16">
        <v>1968</v>
      </c>
      <c r="F204" s="16" t="s">
        <v>37</v>
      </c>
      <c r="G204" s="14" t="s">
        <v>329</v>
      </c>
      <c r="H204" s="16" t="s">
        <v>67</v>
      </c>
      <c r="I204" s="16">
        <v>2</v>
      </c>
      <c r="J204" s="21">
        <v>562.29999999999995</v>
      </c>
      <c r="K204" s="21">
        <v>324.2</v>
      </c>
      <c r="L204" s="35" t="s">
        <v>49</v>
      </c>
      <c r="M204" s="21">
        <f>J204*P204</f>
        <v>240754.36799999999</v>
      </c>
      <c r="N204" s="32">
        <f>J204*Q204</f>
        <v>9868.3649999999998</v>
      </c>
      <c r="O204" s="32">
        <f>M204+N204</f>
        <v>250622.73299999998</v>
      </c>
      <c r="P204" s="32">
        <v>428.16</v>
      </c>
      <c r="Q204" s="32">
        <v>17.55</v>
      </c>
      <c r="R204" s="14" t="s">
        <v>40</v>
      </c>
      <c r="S204" s="14" t="s">
        <v>41</v>
      </c>
    </row>
    <row r="205" spans="1:19">
      <c r="A205" s="109"/>
      <c r="B205" s="15"/>
      <c r="C205" s="16"/>
      <c r="D205" s="26" t="s">
        <v>177</v>
      </c>
      <c r="E205" s="33"/>
      <c r="F205" s="33"/>
      <c r="G205" s="14"/>
      <c r="H205" s="33"/>
      <c r="I205" s="33"/>
      <c r="J205" s="56">
        <f>SUM(J206:J297)</f>
        <v>374672.33999999991</v>
      </c>
      <c r="K205" s="27"/>
      <c r="L205" s="26"/>
      <c r="M205" s="56">
        <f>SUM(M206:M297)</f>
        <v>326674494.6897999</v>
      </c>
      <c r="N205" s="56">
        <f>SUM(N206:N297)</f>
        <v>8099891.050900002</v>
      </c>
      <c r="O205" s="56">
        <f>SUM(O206:O297)</f>
        <v>334774385.74070001</v>
      </c>
      <c r="P205" s="33"/>
      <c r="Q205" s="32"/>
      <c r="R205" s="14"/>
      <c r="S205" s="14"/>
    </row>
    <row r="206" spans="1:19" ht="77.25" customHeight="1">
      <c r="A206" s="14" t="s">
        <v>474</v>
      </c>
      <c r="B206" s="15">
        <v>1</v>
      </c>
      <c r="C206" s="16">
        <v>1</v>
      </c>
      <c r="D206" s="68" t="s">
        <v>178</v>
      </c>
      <c r="E206" s="16">
        <v>1989</v>
      </c>
      <c r="F206" s="16" t="s">
        <v>37</v>
      </c>
      <c r="G206" s="14" t="s">
        <v>474</v>
      </c>
      <c r="H206" s="16" t="s">
        <v>87</v>
      </c>
      <c r="I206" s="16">
        <v>9</v>
      </c>
      <c r="J206" s="21">
        <v>19139.100000000002</v>
      </c>
      <c r="K206" s="21">
        <v>12360.7</v>
      </c>
      <c r="L206" s="22" t="s">
        <v>179</v>
      </c>
      <c r="M206" s="52">
        <f>J206*P206</f>
        <v>14780744.148000002</v>
      </c>
      <c r="N206" s="32">
        <f>J206*Q206</f>
        <v>316369.32300000003</v>
      </c>
      <c r="O206" s="32">
        <f t="shared" ref="O206:O269" si="17">M206+N206</f>
        <v>15097113.471000003</v>
      </c>
      <c r="P206" s="21">
        <v>772.28</v>
      </c>
      <c r="Q206" s="32">
        <v>16.53</v>
      </c>
      <c r="R206" s="14" t="s">
        <v>40</v>
      </c>
      <c r="S206" s="14" t="s">
        <v>41</v>
      </c>
    </row>
    <row r="207" spans="1:19" ht="37.5">
      <c r="A207" s="14" t="s">
        <v>323</v>
      </c>
      <c r="B207" s="15">
        <v>2</v>
      </c>
      <c r="C207" s="619">
        <v>2</v>
      </c>
      <c r="D207" s="620" t="s">
        <v>180</v>
      </c>
      <c r="E207" s="619">
        <v>1959</v>
      </c>
      <c r="F207" s="619" t="s">
        <v>37</v>
      </c>
      <c r="G207" s="623" t="s">
        <v>323</v>
      </c>
      <c r="H207" s="619" t="s">
        <v>67</v>
      </c>
      <c r="I207" s="619">
        <v>2</v>
      </c>
      <c r="J207" s="617">
        <v>523.70000000000005</v>
      </c>
      <c r="K207" s="617">
        <v>304.2</v>
      </c>
      <c r="L207" s="22" t="s">
        <v>46</v>
      </c>
      <c r="M207" s="52">
        <f>J207*P207</f>
        <v>65273.968000000008</v>
      </c>
      <c r="N207" s="32">
        <f>J207*Q207</f>
        <v>7986.4250000000011</v>
      </c>
      <c r="O207" s="32">
        <f t="shared" si="17"/>
        <v>73260.393000000011</v>
      </c>
      <c r="P207" s="21">
        <v>124.64</v>
      </c>
      <c r="Q207" s="32">
        <v>15.25</v>
      </c>
      <c r="R207" s="14" t="s">
        <v>40</v>
      </c>
      <c r="S207" s="14" t="s">
        <v>41</v>
      </c>
    </row>
    <row r="208" spans="1:19">
      <c r="A208" s="109"/>
      <c r="B208" s="15">
        <v>3</v>
      </c>
      <c r="C208" s="619"/>
      <c r="D208" s="620"/>
      <c r="E208" s="619"/>
      <c r="F208" s="619"/>
      <c r="G208" s="623"/>
      <c r="H208" s="619"/>
      <c r="I208" s="619"/>
      <c r="J208" s="617"/>
      <c r="K208" s="617"/>
      <c r="L208" s="22" t="s">
        <v>52</v>
      </c>
      <c r="M208" s="52">
        <f>J207*P208</f>
        <v>445642.51500000007</v>
      </c>
      <c r="N208" s="32">
        <f>J207*Q208</f>
        <v>9536.5770000000011</v>
      </c>
      <c r="O208" s="32">
        <f t="shared" si="17"/>
        <v>455179.09200000006</v>
      </c>
      <c r="P208" s="21">
        <v>850.95</v>
      </c>
      <c r="Q208" s="32">
        <v>18.21</v>
      </c>
      <c r="R208" s="14" t="s">
        <v>40</v>
      </c>
      <c r="S208" s="14" t="s">
        <v>41</v>
      </c>
    </row>
    <row r="209" spans="1:19" ht="37.5">
      <c r="A209" s="14" t="s">
        <v>323</v>
      </c>
      <c r="B209" s="15">
        <v>4</v>
      </c>
      <c r="C209" s="619">
        <v>3</v>
      </c>
      <c r="D209" s="620" t="s">
        <v>181</v>
      </c>
      <c r="E209" s="619">
        <v>1960</v>
      </c>
      <c r="F209" s="619" t="s">
        <v>37</v>
      </c>
      <c r="G209" s="623" t="s">
        <v>323</v>
      </c>
      <c r="H209" s="619" t="s">
        <v>67</v>
      </c>
      <c r="I209" s="619">
        <v>2</v>
      </c>
      <c r="J209" s="617">
        <v>504.38</v>
      </c>
      <c r="K209" s="617">
        <v>297.7</v>
      </c>
      <c r="L209" s="22" t="s">
        <v>46</v>
      </c>
      <c r="M209" s="52">
        <f>J209*P209</f>
        <v>62865.923199999997</v>
      </c>
      <c r="N209" s="32">
        <f>J209*Q209</f>
        <v>7691.7950000000001</v>
      </c>
      <c r="O209" s="32">
        <f t="shared" si="17"/>
        <v>70557.718200000003</v>
      </c>
      <c r="P209" s="21">
        <v>124.64</v>
      </c>
      <c r="Q209" s="32">
        <v>15.25</v>
      </c>
      <c r="R209" s="14" t="s">
        <v>40</v>
      </c>
      <c r="S209" s="14" t="s">
        <v>41</v>
      </c>
    </row>
    <row r="210" spans="1:19">
      <c r="A210" s="109"/>
      <c r="B210" s="15">
        <v>5</v>
      </c>
      <c r="C210" s="619"/>
      <c r="D210" s="620"/>
      <c r="E210" s="619"/>
      <c r="F210" s="619"/>
      <c r="G210" s="623"/>
      <c r="H210" s="619"/>
      <c r="I210" s="619"/>
      <c r="J210" s="617"/>
      <c r="K210" s="617"/>
      <c r="L210" s="22" t="s">
        <v>52</v>
      </c>
      <c r="M210" s="52">
        <f>J209*P210</f>
        <v>429202.16100000002</v>
      </c>
      <c r="N210" s="32">
        <f>J209*Q210</f>
        <v>9184.7597999999998</v>
      </c>
      <c r="O210" s="32">
        <f t="shared" si="17"/>
        <v>438386.92080000002</v>
      </c>
      <c r="P210" s="21">
        <v>850.95</v>
      </c>
      <c r="Q210" s="32">
        <v>18.21</v>
      </c>
      <c r="R210" s="14" t="s">
        <v>40</v>
      </c>
      <c r="S210" s="14" t="s">
        <v>41</v>
      </c>
    </row>
    <row r="211" spans="1:19" ht="37.5">
      <c r="A211" s="14" t="s">
        <v>306</v>
      </c>
      <c r="B211" s="15">
        <v>6</v>
      </c>
      <c r="C211" s="16">
        <v>4</v>
      </c>
      <c r="D211" s="22" t="s">
        <v>182</v>
      </c>
      <c r="E211" s="16">
        <v>1967</v>
      </c>
      <c r="F211" s="16" t="s">
        <v>37</v>
      </c>
      <c r="G211" s="14" t="s">
        <v>306</v>
      </c>
      <c r="H211" s="16" t="s">
        <v>87</v>
      </c>
      <c r="I211" s="16">
        <v>5</v>
      </c>
      <c r="J211" s="21">
        <v>4169.8</v>
      </c>
      <c r="K211" s="21">
        <v>2608.8000000000002</v>
      </c>
      <c r="L211" s="58" t="s">
        <v>52</v>
      </c>
      <c r="M211" s="52">
        <f t="shared" ref="M211:M224" si="18">J211*P211</f>
        <v>4228760.9720000001</v>
      </c>
      <c r="N211" s="32">
        <f t="shared" ref="N211:N224" si="19">J211*Q211</f>
        <v>90484.66</v>
      </c>
      <c r="O211" s="32">
        <f t="shared" si="17"/>
        <v>4319245.6320000002</v>
      </c>
      <c r="P211" s="59">
        <v>1014.14</v>
      </c>
      <c r="Q211" s="32">
        <v>21.7</v>
      </c>
      <c r="R211" s="14" t="s">
        <v>40</v>
      </c>
      <c r="S211" s="14" t="s">
        <v>41</v>
      </c>
    </row>
    <row r="212" spans="1:19" ht="37.5">
      <c r="A212" s="14" t="s">
        <v>306</v>
      </c>
      <c r="B212" s="15">
        <v>7</v>
      </c>
      <c r="C212" s="16">
        <v>5</v>
      </c>
      <c r="D212" s="22" t="s">
        <v>183</v>
      </c>
      <c r="E212" s="16">
        <v>1966</v>
      </c>
      <c r="F212" s="16" t="s">
        <v>37</v>
      </c>
      <c r="G212" s="14" t="s">
        <v>306</v>
      </c>
      <c r="H212" s="16" t="s">
        <v>38</v>
      </c>
      <c r="I212" s="16">
        <v>4</v>
      </c>
      <c r="J212" s="21">
        <v>3529.7</v>
      </c>
      <c r="K212" s="21">
        <v>1968.6</v>
      </c>
      <c r="L212" s="58" t="s">
        <v>52</v>
      </c>
      <c r="M212" s="52">
        <f t="shared" si="18"/>
        <v>3672935.2259999993</v>
      </c>
      <c r="N212" s="32">
        <f t="shared" si="19"/>
        <v>78606.418999999994</v>
      </c>
      <c r="O212" s="32">
        <f t="shared" si="17"/>
        <v>3751541.6449999996</v>
      </c>
      <c r="P212" s="59">
        <v>1040.58</v>
      </c>
      <c r="Q212" s="32">
        <v>22.27</v>
      </c>
      <c r="R212" s="14" t="s">
        <v>40</v>
      </c>
      <c r="S212" s="14" t="s">
        <v>41</v>
      </c>
    </row>
    <row r="213" spans="1:19" ht="37.5">
      <c r="A213" s="14" t="s">
        <v>306</v>
      </c>
      <c r="B213" s="15">
        <v>8</v>
      </c>
      <c r="C213" s="16">
        <v>6</v>
      </c>
      <c r="D213" s="22" t="s">
        <v>184</v>
      </c>
      <c r="E213" s="16">
        <v>1967</v>
      </c>
      <c r="F213" s="16" t="s">
        <v>37</v>
      </c>
      <c r="G213" s="14" t="s">
        <v>306</v>
      </c>
      <c r="H213" s="16" t="s">
        <v>38</v>
      </c>
      <c r="I213" s="16">
        <v>4</v>
      </c>
      <c r="J213" s="21">
        <v>3509.6</v>
      </c>
      <c r="K213" s="21">
        <v>1965</v>
      </c>
      <c r="L213" s="58" t="s">
        <v>52</v>
      </c>
      <c r="M213" s="52">
        <f t="shared" si="18"/>
        <v>3652019.5679999995</v>
      </c>
      <c r="N213" s="32">
        <f t="shared" si="19"/>
        <v>78158.792000000001</v>
      </c>
      <c r="O213" s="32">
        <f t="shared" si="17"/>
        <v>3730178.3599999994</v>
      </c>
      <c r="P213" s="59">
        <v>1040.58</v>
      </c>
      <c r="Q213" s="32">
        <v>22.27</v>
      </c>
      <c r="R213" s="14" t="s">
        <v>40</v>
      </c>
      <c r="S213" s="14" t="s">
        <v>41</v>
      </c>
    </row>
    <row r="214" spans="1:19" ht="37.5">
      <c r="A214" s="14" t="s">
        <v>306</v>
      </c>
      <c r="B214" s="15">
        <v>9</v>
      </c>
      <c r="C214" s="16">
        <v>7</v>
      </c>
      <c r="D214" s="22" t="s">
        <v>185</v>
      </c>
      <c r="E214" s="14">
        <v>1985</v>
      </c>
      <c r="F214" s="16" t="s">
        <v>37</v>
      </c>
      <c r="G214" s="14" t="s">
        <v>306</v>
      </c>
      <c r="H214" s="14" t="s">
        <v>87</v>
      </c>
      <c r="I214" s="14">
        <v>5</v>
      </c>
      <c r="J214" s="21">
        <v>4800.2</v>
      </c>
      <c r="K214" s="32">
        <v>2847.1</v>
      </c>
      <c r="L214" s="58" t="s">
        <v>52</v>
      </c>
      <c r="M214" s="52">
        <f t="shared" si="18"/>
        <v>4868074.8279999997</v>
      </c>
      <c r="N214" s="32">
        <f t="shared" si="19"/>
        <v>104164.34</v>
      </c>
      <c r="O214" s="32">
        <f t="shared" si="17"/>
        <v>4972239.1679999996</v>
      </c>
      <c r="P214" s="14">
        <v>1014.14</v>
      </c>
      <c r="Q214" s="32">
        <v>21.7</v>
      </c>
      <c r="R214" s="14" t="s">
        <v>40</v>
      </c>
      <c r="S214" s="14" t="s">
        <v>41</v>
      </c>
    </row>
    <row r="215" spans="1:19" ht="37.5">
      <c r="A215" s="14" t="s">
        <v>306</v>
      </c>
      <c r="B215" s="15">
        <v>10</v>
      </c>
      <c r="C215" s="16">
        <v>8</v>
      </c>
      <c r="D215" s="22" t="s">
        <v>186</v>
      </c>
      <c r="E215" s="14">
        <v>1965</v>
      </c>
      <c r="F215" s="16" t="s">
        <v>37</v>
      </c>
      <c r="G215" s="14" t="s">
        <v>306</v>
      </c>
      <c r="H215" s="14" t="s">
        <v>38</v>
      </c>
      <c r="I215" s="14">
        <v>5</v>
      </c>
      <c r="J215" s="21">
        <v>4410.7</v>
      </c>
      <c r="K215" s="32">
        <v>3014.3</v>
      </c>
      <c r="L215" s="58" t="s">
        <v>52</v>
      </c>
      <c r="M215" s="52">
        <f t="shared" si="18"/>
        <v>4589686.2059999993</v>
      </c>
      <c r="N215" s="32">
        <f t="shared" si="19"/>
        <v>98226.28899999999</v>
      </c>
      <c r="O215" s="32">
        <f t="shared" si="17"/>
        <v>4687912.4949999992</v>
      </c>
      <c r="P215" s="59">
        <v>1040.58</v>
      </c>
      <c r="Q215" s="32">
        <v>22.27</v>
      </c>
      <c r="R215" s="14" t="s">
        <v>40</v>
      </c>
      <c r="S215" s="14" t="s">
        <v>41</v>
      </c>
    </row>
    <row r="216" spans="1:19" ht="37.5">
      <c r="A216" s="14" t="s">
        <v>306</v>
      </c>
      <c r="B216" s="15">
        <v>11</v>
      </c>
      <c r="C216" s="16">
        <v>9</v>
      </c>
      <c r="D216" s="22" t="s">
        <v>187</v>
      </c>
      <c r="E216" s="14">
        <v>1967</v>
      </c>
      <c r="F216" s="16" t="s">
        <v>37</v>
      </c>
      <c r="G216" s="14" t="s">
        <v>306</v>
      </c>
      <c r="H216" s="14" t="s">
        <v>38</v>
      </c>
      <c r="I216" s="14">
        <v>5</v>
      </c>
      <c r="J216" s="21">
        <v>5258.7</v>
      </c>
      <c r="K216" s="32">
        <f>3282.9+333.2+451.4</f>
        <v>4067.5</v>
      </c>
      <c r="L216" s="58" t="s">
        <v>52</v>
      </c>
      <c r="M216" s="52">
        <f t="shared" si="18"/>
        <v>5472098.0459999992</v>
      </c>
      <c r="N216" s="32">
        <f t="shared" si="19"/>
        <v>117111.249</v>
      </c>
      <c r="O216" s="32">
        <f t="shared" si="17"/>
        <v>5589209.294999999</v>
      </c>
      <c r="P216" s="59">
        <v>1040.58</v>
      </c>
      <c r="Q216" s="32">
        <v>22.27</v>
      </c>
      <c r="R216" s="14" t="s">
        <v>40</v>
      </c>
      <c r="S216" s="14" t="s">
        <v>41</v>
      </c>
    </row>
    <row r="217" spans="1:19" ht="37.5">
      <c r="A217" s="14" t="s">
        <v>306</v>
      </c>
      <c r="B217" s="15">
        <v>12</v>
      </c>
      <c r="C217" s="16">
        <v>10</v>
      </c>
      <c r="D217" s="22" t="s">
        <v>188</v>
      </c>
      <c r="E217" s="14">
        <v>1967</v>
      </c>
      <c r="F217" s="16" t="s">
        <v>37</v>
      </c>
      <c r="G217" s="14" t="s">
        <v>306</v>
      </c>
      <c r="H217" s="14" t="s">
        <v>87</v>
      </c>
      <c r="I217" s="14">
        <v>5</v>
      </c>
      <c r="J217" s="21">
        <v>5540.6</v>
      </c>
      <c r="K217" s="32">
        <f>3561.5+389.9+404.1</f>
        <v>4355.5</v>
      </c>
      <c r="L217" s="58" t="s">
        <v>52</v>
      </c>
      <c r="M217" s="52">
        <f t="shared" si="18"/>
        <v>5618944.0840000007</v>
      </c>
      <c r="N217" s="32">
        <f t="shared" si="19"/>
        <v>120231.02</v>
      </c>
      <c r="O217" s="32">
        <f t="shared" si="17"/>
        <v>5739175.1040000003</v>
      </c>
      <c r="P217" s="14">
        <v>1014.14</v>
      </c>
      <c r="Q217" s="32">
        <v>21.7</v>
      </c>
      <c r="R217" s="14" t="s">
        <v>40</v>
      </c>
      <c r="S217" s="14" t="s">
        <v>41</v>
      </c>
    </row>
    <row r="218" spans="1:19" ht="37.5">
      <c r="A218" s="14" t="s">
        <v>306</v>
      </c>
      <c r="B218" s="15">
        <v>13</v>
      </c>
      <c r="C218" s="16">
        <v>11</v>
      </c>
      <c r="D218" s="22" t="s">
        <v>189</v>
      </c>
      <c r="E218" s="16">
        <v>1988</v>
      </c>
      <c r="F218" s="16" t="s">
        <v>37</v>
      </c>
      <c r="G218" s="14" t="s">
        <v>306</v>
      </c>
      <c r="H218" s="16" t="s">
        <v>38</v>
      </c>
      <c r="I218" s="16">
        <v>5</v>
      </c>
      <c r="J218" s="21">
        <v>5550.2</v>
      </c>
      <c r="K218" s="32">
        <f>3182.7+752.2+359.5</f>
        <v>4294.3999999999996</v>
      </c>
      <c r="L218" s="58" t="s">
        <v>52</v>
      </c>
      <c r="M218" s="52">
        <f t="shared" si="18"/>
        <v>5775427.1159999995</v>
      </c>
      <c r="N218" s="32">
        <f t="shared" si="19"/>
        <v>123602.954</v>
      </c>
      <c r="O218" s="32">
        <f t="shared" si="17"/>
        <v>5899030.0699999994</v>
      </c>
      <c r="P218" s="59">
        <v>1040.58</v>
      </c>
      <c r="Q218" s="32">
        <v>22.27</v>
      </c>
      <c r="R218" s="14" t="s">
        <v>40</v>
      </c>
      <c r="S218" s="14" t="s">
        <v>41</v>
      </c>
    </row>
    <row r="219" spans="1:19" ht="37.5">
      <c r="A219" s="14" t="s">
        <v>306</v>
      </c>
      <c r="B219" s="15">
        <v>14</v>
      </c>
      <c r="C219" s="16">
        <v>12</v>
      </c>
      <c r="D219" s="22" t="s">
        <v>190</v>
      </c>
      <c r="E219" s="16">
        <v>1969</v>
      </c>
      <c r="F219" s="16" t="s">
        <v>37</v>
      </c>
      <c r="G219" s="14" t="s">
        <v>306</v>
      </c>
      <c r="H219" s="16" t="s">
        <v>38</v>
      </c>
      <c r="I219" s="16">
        <v>4</v>
      </c>
      <c r="J219" s="21">
        <v>5116</v>
      </c>
      <c r="K219" s="32">
        <f>1907.6+715.9</f>
        <v>2623.5</v>
      </c>
      <c r="L219" s="22" t="s">
        <v>52</v>
      </c>
      <c r="M219" s="52">
        <f t="shared" si="18"/>
        <v>5323607.2799999993</v>
      </c>
      <c r="N219" s="32">
        <f t="shared" si="19"/>
        <v>113933.31999999999</v>
      </c>
      <c r="O219" s="32">
        <f t="shared" si="17"/>
        <v>5437540.5999999996</v>
      </c>
      <c r="P219" s="59">
        <v>1040.58</v>
      </c>
      <c r="Q219" s="32">
        <v>22.27</v>
      </c>
      <c r="R219" s="14" t="s">
        <v>40</v>
      </c>
      <c r="S219" s="14" t="s">
        <v>41</v>
      </c>
    </row>
    <row r="220" spans="1:19" ht="37.5">
      <c r="A220" s="14" t="s">
        <v>306</v>
      </c>
      <c r="B220" s="15">
        <v>15</v>
      </c>
      <c r="C220" s="16">
        <v>13</v>
      </c>
      <c r="D220" s="22" t="s">
        <v>191</v>
      </c>
      <c r="E220" s="16">
        <v>1952</v>
      </c>
      <c r="F220" s="16" t="s">
        <v>37</v>
      </c>
      <c r="G220" s="14" t="s">
        <v>306</v>
      </c>
      <c r="H220" s="16" t="s">
        <v>38</v>
      </c>
      <c r="I220" s="16">
        <v>4</v>
      </c>
      <c r="J220" s="21">
        <v>4694.8</v>
      </c>
      <c r="K220" s="21">
        <f>1460.9+834.2</f>
        <v>2295.1000000000004</v>
      </c>
      <c r="L220" s="58" t="s">
        <v>52</v>
      </c>
      <c r="M220" s="52">
        <f t="shared" si="18"/>
        <v>4885314.9840000002</v>
      </c>
      <c r="N220" s="32">
        <f t="shared" si="19"/>
        <v>104553.196</v>
      </c>
      <c r="O220" s="32">
        <f t="shared" si="17"/>
        <v>4989868.18</v>
      </c>
      <c r="P220" s="59">
        <v>1040.58</v>
      </c>
      <c r="Q220" s="32">
        <v>22.27</v>
      </c>
      <c r="R220" s="14" t="s">
        <v>40</v>
      </c>
      <c r="S220" s="14" t="s">
        <v>41</v>
      </c>
    </row>
    <row r="221" spans="1:19" ht="37.5">
      <c r="A221" s="14" t="s">
        <v>306</v>
      </c>
      <c r="B221" s="15">
        <v>16</v>
      </c>
      <c r="C221" s="16">
        <v>14</v>
      </c>
      <c r="D221" s="22" t="s">
        <v>192</v>
      </c>
      <c r="E221" s="16">
        <v>1964</v>
      </c>
      <c r="F221" s="16" t="s">
        <v>37</v>
      </c>
      <c r="G221" s="14" t="s">
        <v>306</v>
      </c>
      <c r="H221" s="16" t="s">
        <v>38</v>
      </c>
      <c r="I221" s="16">
        <v>5</v>
      </c>
      <c r="J221" s="21">
        <v>8311.7999999999993</v>
      </c>
      <c r="K221" s="21">
        <v>3646.4</v>
      </c>
      <c r="L221" s="58" t="s">
        <v>52</v>
      </c>
      <c r="M221" s="52">
        <f t="shared" si="18"/>
        <v>8649092.8439999986</v>
      </c>
      <c r="N221" s="32">
        <f t="shared" si="19"/>
        <v>185103.78599999999</v>
      </c>
      <c r="O221" s="32">
        <f t="shared" si="17"/>
        <v>8834196.629999999</v>
      </c>
      <c r="P221" s="59">
        <v>1040.58</v>
      </c>
      <c r="Q221" s="32">
        <v>22.27</v>
      </c>
      <c r="R221" s="14" t="s">
        <v>40</v>
      </c>
      <c r="S221" s="14" t="s">
        <v>41</v>
      </c>
    </row>
    <row r="222" spans="1:19" ht="37.5">
      <c r="A222" s="14" t="s">
        <v>306</v>
      </c>
      <c r="B222" s="15">
        <v>17</v>
      </c>
      <c r="C222" s="16">
        <v>15</v>
      </c>
      <c r="D222" s="22" t="s">
        <v>193</v>
      </c>
      <c r="E222" s="16">
        <v>1940</v>
      </c>
      <c r="F222" s="16" t="s">
        <v>37</v>
      </c>
      <c r="G222" s="14" t="s">
        <v>306</v>
      </c>
      <c r="H222" s="16" t="s">
        <v>38</v>
      </c>
      <c r="I222" s="16">
        <v>4</v>
      </c>
      <c r="J222" s="21">
        <v>2569.8000000000002</v>
      </c>
      <c r="K222" s="21">
        <v>1339.3</v>
      </c>
      <c r="L222" s="58" t="s">
        <v>52</v>
      </c>
      <c r="M222" s="52">
        <f t="shared" si="18"/>
        <v>2674082.4840000002</v>
      </c>
      <c r="N222" s="32">
        <f t="shared" si="19"/>
        <v>57229.446000000004</v>
      </c>
      <c r="O222" s="32">
        <f t="shared" si="17"/>
        <v>2731311.93</v>
      </c>
      <c r="P222" s="59">
        <v>1040.58</v>
      </c>
      <c r="Q222" s="32">
        <v>22.27</v>
      </c>
      <c r="R222" s="14" t="s">
        <v>40</v>
      </c>
      <c r="S222" s="14" t="s">
        <v>41</v>
      </c>
    </row>
    <row r="223" spans="1:19" ht="37.5">
      <c r="A223" s="14" t="s">
        <v>291</v>
      </c>
      <c r="B223" s="15">
        <v>18</v>
      </c>
      <c r="C223" s="16">
        <v>16</v>
      </c>
      <c r="D223" s="22" t="s">
        <v>194</v>
      </c>
      <c r="E223" s="16">
        <v>1937</v>
      </c>
      <c r="F223" s="16" t="s">
        <v>37</v>
      </c>
      <c r="G223" s="14" t="s">
        <v>291</v>
      </c>
      <c r="H223" s="16" t="s">
        <v>38</v>
      </c>
      <c r="I223" s="16">
        <v>2</v>
      </c>
      <c r="J223" s="21">
        <v>2366.9</v>
      </c>
      <c r="K223" s="21">
        <v>996.4</v>
      </c>
      <c r="L223" s="58" t="s">
        <v>52</v>
      </c>
      <c r="M223" s="52">
        <f t="shared" si="18"/>
        <v>2529411.3540000003</v>
      </c>
      <c r="N223" s="32">
        <f t="shared" si="19"/>
        <v>92758.811000000002</v>
      </c>
      <c r="O223" s="32">
        <f t="shared" si="17"/>
        <v>2622170.1650000005</v>
      </c>
      <c r="P223" s="59">
        <v>1068.6600000000001</v>
      </c>
      <c r="Q223" s="32">
        <v>39.19</v>
      </c>
      <c r="R223" s="14" t="s">
        <v>40</v>
      </c>
      <c r="S223" s="14" t="s">
        <v>41</v>
      </c>
    </row>
    <row r="224" spans="1:19" ht="37.5">
      <c r="A224" s="14" t="s">
        <v>306</v>
      </c>
      <c r="B224" s="15">
        <v>19</v>
      </c>
      <c r="C224" s="619">
        <v>17</v>
      </c>
      <c r="D224" s="620" t="s">
        <v>195</v>
      </c>
      <c r="E224" s="619">
        <v>1984</v>
      </c>
      <c r="F224" s="619" t="s">
        <v>37</v>
      </c>
      <c r="G224" s="623" t="s">
        <v>306</v>
      </c>
      <c r="H224" s="619" t="s">
        <v>87</v>
      </c>
      <c r="I224" s="619">
        <v>5</v>
      </c>
      <c r="J224" s="617">
        <v>7093.8</v>
      </c>
      <c r="K224" s="617">
        <v>3989.5</v>
      </c>
      <c r="L224" s="22" t="s">
        <v>49</v>
      </c>
      <c r="M224" s="52">
        <f t="shared" si="18"/>
        <v>2829149.3160000001</v>
      </c>
      <c r="N224" s="32">
        <f t="shared" si="19"/>
        <v>111443.59800000001</v>
      </c>
      <c r="O224" s="32">
        <f t="shared" si="17"/>
        <v>2940592.9140000003</v>
      </c>
      <c r="P224" s="59">
        <v>398.82</v>
      </c>
      <c r="Q224" s="32">
        <v>15.71</v>
      </c>
      <c r="R224" s="14" t="s">
        <v>40</v>
      </c>
      <c r="S224" s="14" t="s">
        <v>41</v>
      </c>
    </row>
    <row r="225" spans="1:19" ht="56.25">
      <c r="A225" s="14"/>
      <c r="B225" s="15">
        <v>20</v>
      </c>
      <c r="C225" s="619"/>
      <c r="D225" s="620"/>
      <c r="E225" s="619"/>
      <c r="F225" s="619"/>
      <c r="G225" s="623"/>
      <c r="H225" s="619"/>
      <c r="I225" s="619"/>
      <c r="J225" s="617"/>
      <c r="K225" s="617"/>
      <c r="L225" s="22" t="s">
        <v>88</v>
      </c>
      <c r="M225" s="52">
        <f>J224*P225</f>
        <v>954825.48</v>
      </c>
      <c r="N225" s="32">
        <f>J224*Q225</f>
        <v>100377.27</v>
      </c>
      <c r="O225" s="32">
        <f t="shared" si="17"/>
        <v>1055202.75</v>
      </c>
      <c r="P225" s="59">
        <v>134.6</v>
      </c>
      <c r="Q225" s="32">
        <v>14.15</v>
      </c>
      <c r="R225" s="14" t="s">
        <v>40</v>
      </c>
      <c r="S225" s="14" t="s">
        <v>41</v>
      </c>
    </row>
    <row r="226" spans="1:19" ht="56.25">
      <c r="A226" s="14" t="s">
        <v>474</v>
      </c>
      <c r="B226" s="15">
        <v>21</v>
      </c>
      <c r="C226" s="16">
        <v>18</v>
      </c>
      <c r="D226" s="22" t="s">
        <v>196</v>
      </c>
      <c r="E226" s="16">
        <v>1987</v>
      </c>
      <c r="F226" s="16" t="s">
        <v>37</v>
      </c>
      <c r="G226" s="14" t="s">
        <v>474</v>
      </c>
      <c r="H226" s="16" t="s">
        <v>87</v>
      </c>
      <c r="I226" s="16">
        <v>9</v>
      </c>
      <c r="J226" s="21">
        <v>9104.7999999999993</v>
      </c>
      <c r="K226" s="21">
        <f>5803.5+726.9</f>
        <v>6530.4</v>
      </c>
      <c r="L226" s="22" t="s">
        <v>179</v>
      </c>
      <c r="M226" s="52">
        <f t="shared" ref="M226:M260" si="20">J226*P226</f>
        <v>7031454.9439999992</v>
      </c>
      <c r="N226" s="32">
        <f t="shared" ref="N226:N260" si="21">J226*Q226</f>
        <v>150502.34400000001</v>
      </c>
      <c r="O226" s="32">
        <f t="shared" si="17"/>
        <v>7181957.2879999988</v>
      </c>
      <c r="P226" s="21">
        <v>772.28</v>
      </c>
      <c r="Q226" s="32">
        <v>16.53</v>
      </c>
      <c r="R226" s="14" t="s">
        <v>40</v>
      </c>
      <c r="S226" s="14" t="s">
        <v>41</v>
      </c>
    </row>
    <row r="227" spans="1:19" ht="56.25">
      <c r="A227" s="14" t="s">
        <v>474</v>
      </c>
      <c r="B227" s="15">
        <v>22</v>
      </c>
      <c r="C227" s="16">
        <v>19</v>
      </c>
      <c r="D227" s="22" t="s">
        <v>197</v>
      </c>
      <c r="E227" s="16">
        <v>1987</v>
      </c>
      <c r="F227" s="16" t="s">
        <v>37</v>
      </c>
      <c r="G227" s="14" t="s">
        <v>474</v>
      </c>
      <c r="H227" s="16" t="s">
        <v>87</v>
      </c>
      <c r="I227" s="16">
        <v>9</v>
      </c>
      <c r="J227" s="21">
        <v>11316.899999999998</v>
      </c>
      <c r="K227" s="21">
        <v>5816.1</v>
      </c>
      <c r="L227" s="22" t="s">
        <v>179</v>
      </c>
      <c r="M227" s="52">
        <f t="shared" si="20"/>
        <v>8739815.5319999978</v>
      </c>
      <c r="N227" s="32">
        <f t="shared" si="21"/>
        <v>187068.35699999999</v>
      </c>
      <c r="O227" s="32">
        <f t="shared" si="17"/>
        <v>8926883.8889999986</v>
      </c>
      <c r="P227" s="21">
        <v>772.28</v>
      </c>
      <c r="Q227" s="32">
        <v>16.53</v>
      </c>
      <c r="R227" s="14" t="s">
        <v>40</v>
      </c>
      <c r="S227" s="14" t="s">
        <v>41</v>
      </c>
    </row>
    <row r="228" spans="1:19" ht="56.25">
      <c r="A228" s="14" t="s">
        <v>474</v>
      </c>
      <c r="B228" s="15">
        <v>23</v>
      </c>
      <c r="C228" s="16">
        <v>20</v>
      </c>
      <c r="D228" s="22" t="s">
        <v>198</v>
      </c>
      <c r="E228" s="16">
        <v>1987</v>
      </c>
      <c r="F228" s="16" t="s">
        <v>37</v>
      </c>
      <c r="G228" s="14" t="s">
        <v>474</v>
      </c>
      <c r="H228" s="16" t="s">
        <v>87</v>
      </c>
      <c r="I228" s="16">
        <v>9</v>
      </c>
      <c r="J228" s="21">
        <v>11324.9</v>
      </c>
      <c r="K228" s="21">
        <v>6001.8</v>
      </c>
      <c r="L228" s="22" t="s">
        <v>179</v>
      </c>
      <c r="M228" s="52">
        <f t="shared" si="20"/>
        <v>8745993.7719999999</v>
      </c>
      <c r="N228" s="32">
        <f t="shared" si="21"/>
        <v>187200.59700000001</v>
      </c>
      <c r="O228" s="32">
        <f t="shared" si="17"/>
        <v>8933194.368999999</v>
      </c>
      <c r="P228" s="21">
        <v>772.28</v>
      </c>
      <c r="Q228" s="32">
        <v>16.53</v>
      </c>
      <c r="R228" s="14" t="s">
        <v>40</v>
      </c>
      <c r="S228" s="14" t="s">
        <v>41</v>
      </c>
    </row>
    <row r="229" spans="1:19" ht="37.5">
      <c r="A229" s="14" t="s">
        <v>323</v>
      </c>
      <c r="B229" s="15">
        <v>24</v>
      </c>
      <c r="C229" s="16">
        <v>21</v>
      </c>
      <c r="D229" s="22" t="s">
        <v>199</v>
      </c>
      <c r="E229" s="16">
        <v>1930</v>
      </c>
      <c r="F229" s="16" t="s">
        <v>37</v>
      </c>
      <c r="G229" s="14" t="s">
        <v>323</v>
      </c>
      <c r="H229" s="16" t="s">
        <v>67</v>
      </c>
      <c r="I229" s="16">
        <v>2</v>
      </c>
      <c r="J229" s="21">
        <v>785</v>
      </c>
      <c r="K229" s="21">
        <v>423.9</v>
      </c>
      <c r="L229" s="22" t="s">
        <v>52</v>
      </c>
      <c r="M229" s="52">
        <f t="shared" si="20"/>
        <v>667995.75</v>
      </c>
      <c r="N229" s="32">
        <f t="shared" si="21"/>
        <v>14294.85</v>
      </c>
      <c r="O229" s="32">
        <f t="shared" si="17"/>
        <v>682290.6</v>
      </c>
      <c r="P229" s="21">
        <v>850.95</v>
      </c>
      <c r="Q229" s="32">
        <v>18.21</v>
      </c>
      <c r="R229" s="14" t="s">
        <v>40</v>
      </c>
      <c r="S229" s="14" t="s">
        <v>41</v>
      </c>
    </row>
    <row r="230" spans="1:19" ht="37.5">
      <c r="A230" s="14" t="s">
        <v>306</v>
      </c>
      <c r="B230" s="15">
        <v>25</v>
      </c>
      <c r="C230" s="16">
        <v>22</v>
      </c>
      <c r="D230" s="22" t="s">
        <v>200</v>
      </c>
      <c r="E230" s="14">
        <v>1963</v>
      </c>
      <c r="F230" s="16" t="s">
        <v>37</v>
      </c>
      <c r="G230" s="14" t="s">
        <v>306</v>
      </c>
      <c r="H230" s="14" t="s">
        <v>38</v>
      </c>
      <c r="I230" s="14">
        <v>5</v>
      </c>
      <c r="J230" s="21">
        <v>4095.74</v>
      </c>
      <c r="K230" s="32">
        <v>2482.1999999999998</v>
      </c>
      <c r="L230" s="58" t="s">
        <v>52</v>
      </c>
      <c r="M230" s="52">
        <f t="shared" si="20"/>
        <v>4261945.1291999994</v>
      </c>
      <c r="N230" s="32">
        <f t="shared" si="21"/>
        <v>91212.129799999995</v>
      </c>
      <c r="O230" s="32">
        <f t="shared" si="17"/>
        <v>4353157.2589999996</v>
      </c>
      <c r="P230" s="59">
        <v>1040.58</v>
      </c>
      <c r="Q230" s="32">
        <v>22.27</v>
      </c>
      <c r="R230" s="14" t="s">
        <v>40</v>
      </c>
      <c r="S230" s="14" t="s">
        <v>41</v>
      </c>
    </row>
    <row r="231" spans="1:19" ht="37.5">
      <c r="A231" s="14" t="s">
        <v>269</v>
      </c>
      <c r="B231" s="15">
        <v>26</v>
      </c>
      <c r="C231" s="16">
        <v>23</v>
      </c>
      <c r="D231" s="22" t="s">
        <v>201</v>
      </c>
      <c r="E231" s="16">
        <v>1959</v>
      </c>
      <c r="F231" s="16" t="s">
        <v>37</v>
      </c>
      <c r="G231" s="14" t="s">
        <v>269</v>
      </c>
      <c r="H231" s="16" t="s">
        <v>38</v>
      </c>
      <c r="I231" s="16">
        <v>2</v>
      </c>
      <c r="J231" s="21">
        <v>1539.8000000000002</v>
      </c>
      <c r="K231" s="21">
        <v>675.7</v>
      </c>
      <c r="L231" s="58" t="s">
        <v>52</v>
      </c>
      <c r="M231" s="52">
        <f t="shared" si="20"/>
        <v>1645522.6680000003</v>
      </c>
      <c r="N231" s="32">
        <f t="shared" si="21"/>
        <v>60344.762000000002</v>
      </c>
      <c r="O231" s="32">
        <f t="shared" si="17"/>
        <v>1705867.4300000004</v>
      </c>
      <c r="P231" s="59">
        <v>1068.6600000000001</v>
      </c>
      <c r="Q231" s="32">
        <v>39.19</v>
      </c>
      <c r="R231" s="14" t="s">
        <v>40</v>
      </c>
      <c r="S231" s="14" t="s">
        <v>41</v>
      </c>
    </row>
    <row r="232" spans="1:19" ht="37.5">
      <c r="A232" s="14" t="s">
        <v>306</v>
      </c>
      <c r="B232" s="15">
        <v>27</v>
      </c>
      <c r="C232" s="16">
        <v>24</v>
      </c>
      <c r="D232" s="22" t="s">
        <v>202</v>
      </c>
      <c r="E232" s="16">
        <v>1971</v>
      </c>
      <c r="F232" s="16" t="s">
        <v>37</v>
      </c>
      <c r="G232" s="14" t="s">
        <v>306</v>
      </c>
      <c r="H232" s="16" t="s">
        <v>38</v>
      </c>
      <c r="I232" s="16">
        <v>5</v>
      </c>
      <c r="J232" s="21">
        <v>7764.9</v>
      </c>
      <c r="K232" s="21">
        <v>4387</v>
      </c>
      <c r="L232" s="58" t="s">
        <v>52</v>
      </c>
      <c r="M232" s="52">
        <f t="shared" si="20"/>
        <v>8079999.6419999991</v>
      </c>
      <c r="N232" s="32">
        <f t="shared" si="21"/>
        <v>172924.32299999997</v>
      </c>
      <c r="O232" s="32">
        <f t="shared" si="17"/>
        <v>8252923.9649999989</v>
      </c>
      <c r="P232" s="59">
        <v>1040.58</v>
      </c>
      <c r="Q232" s="32">
        <v>22.27</v>
      </c>
      <c r="R232" s="14" t="s">
        <v>40</v>
      </c>
      <c r="S232" s="14" t="s">
        <v>41</v>
      </c>
    </row>
    <row r="233" spans="1:19" ht="37.5">
      <c r="A233" s="14" t="s">
        <v>306</v>
      </c>
      <c r="B233" s="15">
        <v>28</v>
      </c>
      <c r="C233" s="16">
        <v>25</v>
      </c>
      <c r="D233" s="22" t="s">
        <v>203</v>
      </c>
      <c r="E233" s="16">
        <v>1977</v>
      </c>
      <c r="F233" s="16" t="s">
        <v>37</v>
      </c>
      <c r="G233" s="14" t="s">
        <v>306</v>
      </c>
      <c r="H233" s="16" t="s">
        <v>38</v>
      </c>
      <c r="I233" s="16">
        <v>5</v>
      </c>
      <c r="J233" s="21">
        <v>7842.0999999999995</v>
      </c>
      <c r="K233" s="21">
        <v>4606.8</v>
      </c>
      <c r="L233" s="58" t="s">
        <v>52</v>
      </c>
      <c r="M233" s="52">
        <f t="shared" si="20"/>
        <v>8160332.4179999987</v>
      </c>
      <c r="N233" s="32">
        <f t="shared" si="21"/>
        <v>174643.56699999998</v>
      </c>
      <c r="O233" s="32">
        <f t="shared" si="17"/>
        <v>8334975.9849999985</v>
      </c>
      <c r="P233" s="59">
        <v>1040.58</v>
      </c>
      <c r="Q233" s="32">
        <v>22.27</v>
      </c>
      <c r="R233" s="14" t="s">
        <v>40</v>
      </c>
      <c r="S233" s="14" t="s">
        <v>41</v>
      </c>
    </row>
    <row r="234" spans="1:19" ht="37.5">
      <c r="A234" s="14" t="s">
        <v>306</v>
      </c>
      <c r="B234" s="15">
        <v>29</v>
      </c>
      <c r="C234" s="16">
        <v>26</v>
      </c>
      <c r="D234" s="22" t="s">
        <v>204</v>
      </c>
      <c r="E234" s="14">
        <v>1958</v>
      </c>
      <c r="F234" s="16" t="s">
        <v>37</v>
      </c>
      <c r="G234" s="14" t="s">
        <v>306</v>
      </c>
      <c r="H234" s="14" t="s">
        <v>38</v>
      </c>
      <c r="I234" s="14">
        <v>5</v>
      </c>
      <c r="J234" s="21">
        <v>5280.2000000000007</v>
      </c>
      <c r="K234" s="32">
        <v>2909.5</v>
      </c>
      <c r="L234" s="58" t="s">
        <v>52</v>
      </c>
      <c r="M234" s="52">
        <f t="shared" si="20"/>
        <v>5494470.5160000008</v>
      </c>
      <c r="N234" s="32">
        <f t="shared" si="21"/>
        <v>117590.05400000002</v>
      </c>
      <c r="O234" s="32">
        <f t="shared" si="17"/>
        <v>5612060.5700000012</v>
      </c>
      <c r="P234" s="59">
        <v>1040.58</v>
      </c>
      <c r="Q234" s="32">
        <v>22.27</v>
      </c>
      <c r="R234" s="14" t="s">
        <v>40</v>
      </c>
      <c r="S234" s="14" t="s">
        <v>41</v>
      </c>
    </row>
    <row r="235" spans="1:19" ht="37.5">
      <c r="A235" s="14" t="s">
        <v>306</v>
      </c>
      <c r="B235" s="15">
        <v>30</v>
      </c>
      <c r="C235" s="16">
        <v>27</v>
      </c>
      <c r="D235" s="22" t="s">
        <v>205</v>
      </c>
      <c r="E235" s="14">
        <v>1965</v>
      </c>
      <c r="F235" s="16" t="s">
        <v>37</v>
      </c>
      <c r="G235" s="14" t="s">
        <v>306</v>
      </c>
      <c r="H235" s="14" t="s">
        <v>38</v>
      </c>
      <c r="I235" s="14">
        <v>5</v>
      </c>
      <c r="J235" s="21">
        <v>4069</v>
      </c>
      <c r="K235" s="32">
        <v>2352.6999999999998</v>
      </c>
      <c r="L235" s="58" t="s">
        <v>52</v>
      </c>
      <c r="M235" s="52">
        <f t="shared" si="20"/>
        <v>4234120.0199999996</v>
      </c>
      <c r="N235" s="32">
        <f t="shared" si="21"/>
        <v>90616.63</v>
      </c>
      <c r="O235" s="32">
        <f t="shared" si="17"/>
        <v>4324736.6499999994</v>
      </c>
      <c r="P235" s="59">
        <v>1040.58</v>
      </c>
      <c r="Q235" s="32">
        <v>22.27</v>
      </c>
      <c r="R235" s="14" t="s">
        <v>40</v>
      </c>
      <c r="S235" s="14" t="s">
        <v>41</v>
      </c>
    </row>
    <row r="236" spans="1:19" ht="37.5">
      <c r="A236" s="14" t="s">
        <v>289</v>
      </c>
      <c r="B236" s="15">
        <v>31</v>
      </c>
      <c r="C236" s="16">
        <v>28</v>
      </c>
      <c r="D236" s="22" t="s">
        <v>206</v>
      </c>
      <c r="E236" s="14">
        <v>1953</v>
      </c>
      <c r="F236" s="16" t="s">
        <v>37</v>
      </c>
      <c r="G236" s="14" t="s">
        <v>289</v>
      </c>
      <c r="H236" s="14" t="s">
        <v>38</v>
      </c>
      <c r="I236" s="14">
        <v>2</v>
      </c>
      <c r="J236" s="21">
        <v>1450.8</v>
      </c>
      <c r="K236" s="32">
        <v>793.7</v>
      </c>
      <c r="L236" s="58" t="s">
        <v>52</v>
      </c>
      <c r="M236" s="52">
        <f t="shared" si="20"/>
        <v>1628842.176</v>
      </c>
      <c r="N236" s="32">
        <f t="shared" si="21"/>
        <v>56856.851999999992</v>
      </c>
      <c r="O236" s="32">
        <f t="shared" si="17"/>
        <v>1685699.0279999999</v>
      </c>
      <c r="P236" s="14">
        <v>1122.72</v>
      </c>
      <c r="Q236" s="32">
        <v>39.19</v>
      </c>
      <c r="R236" s="14" t="s">
        <v>40</v>
      </c>
      <c r="S236" s="14" t="s">
        <v>41</v>
      </c>
    </row>
    <row r="237" spans="1:19" ht="37.5">
      <c r="A237" s="14" t="s">
        <v>289</v>
      </c>
      <c r="B237" s="15">
        <v>32</v>
      </c>
      <c r="C237" s="16">
        <v>29</v>
      </c>
      <c r="D237" s="22" t="s">
        <v>207</v>
      </c>
      <c r="E237" s="14">
        <v>1952</v>
      </c>
      <c r="F237" s="16" t="s">
        <v>37</v>
      </c>
      <c r="G237" s="14" t="s">
        <v>289</v>
      </c>
      <c r="H237" s="14" t="s">
        <v>38</v>
      </c>
      <c r="I237" s="14">
        <v>2</v>
      </c>
      <c r="J237" s="21">
        <v>1272.1000000000001</v>
      </c>
      <c r="K237" s="32">
        <v>689.3</v>
      </c>
      <c r="L237" s="58" t="s">
        <v>52</v>
      </c>
      <c r="M237" s="52">
        <f t="shared" si="20"/>
        <v>1428212.1120000002</v>
      </c>
      <c r="N237" s="32">
        <f t="shared" si="21"/>
        <v>49853.599000000002</v>
      </c>
      <c r="O237" s="32">
        <f t="shared" si="17"/>
        <v>1478065.7110000001</v>
      </c>
      <c r="P237" s="14">
        <v>1122.72</v>
      </c>
      <c r="Q237" s="32">
        <v>39.19</v>
      </c>
      <c r="R237" s="14" t="s">
        <v>40</v>
      </c>
      <c r="S237" s="14" t="s">
        <v>41</v>
      </c>
    </row>
    <row r="238" spans="1:19" ht="37.5">
      <c r="A238" s="14" t="s">
        <v>289</v>
      </c>
      <c r="B238" s="15">
        <v>33</v>
      </c>
      <c r="C238" s="16">
        <v>30</v>
      </c>
      <c r="D238" s="22" t="s">
        <v>208</v>
      </c>
      <c r="E238" s="14">
        <v>1958</v>
      </c>
      <c r="F238" s="16" t="s">
        <v>37</v>
      </c>
      <c r="G238" s="14" t="s">
        <v>289</v>
      </c>
      <c r="H238" s="14" t="s">
        <v>38</v>
      </c>
      <c r="I238" s="14">
        <v>2</v>
      </c>
      <c r="J238" s="21">
        <v>1525.3</v>
      </c>
      <c r="K238" s="32">
        <v>840.9</v>
      </c>
      <c r="L238" s="58" t="s">
        <v>52</v>
      </c>
      <c r="M238" s="52">
        <f t="shared" si="20"/>
        <v>1712484.8159999999</v>
      </c>
      <c r="N238" s="32">
        <f t="shared" si="21"/>
        <v>59776.506999999998</v>
      </c>
      <c r="O238" s="32">
        <f t="shared" si="17"/>
        <v>1772261.3229999999</v>
      </c>
      <c r="P238" s="14">
        <v>1122.72</v>
      </c>
      <c r="Q238" s="32">
        <v>39.19</v>
      </c>
      <c r="R238" s="14" t="s">
        <v>40</v>
      </c>
      <c r="S238" s="14" t="s">
        <v>41</v>
      </c>
    </row>
    <row r="239" spans="1:19" ht="37.5">
      <c r="A239" s="14" t="s">
        <v>291</v>
      </c>
      <c r="B239" s="15">
        <v>34</v>
      </c>
      <c r="C239" s="16">
        <v>31</v>
      </c>
      <c r="D239" s="22" t="s">
        <v>209</v>
      </c>
      <c r="E239" s="16">
        <v>1939</v>
      </c>
      <c r="F239" s="16" t="s">
        <v>37</v>
      </c>
      <c r="G239" s="14" t="s">
        <v>291</v>
      </c>
      <c r="H239" s="16" t="s">
        <v>67</v>
      </c>
      <c r="I239" s="16">
        <v>2</v>
      </c>
      <c r="J239" s="21">
        <v>1033.7</v>
      </c>
      <c r="K239" s="21">
        <v>599.79999999999995</v>
      </c>
      <c r="L239" s="22" t="s">
        <v>52</v>
      </c>
      <c r="M239" s="52">
        <f t="shared" si="20"/>
        <v>1100652.7490000001</v>
      </c>
      <c r="N239" s="32">
        <f t="shared" si="21"/>
        <v>39973.179000000004</v>
      </c>
      <c r="O239" s="32">
        <f t="shared" si="17"/>
        <v>1140625.9280000001</v>
      </c>
      <c r="P239" s="32">
        <v>1064.77</v>
      </c>
      <c r="Q239" s="32">
        <v>38.67</v>
      </c>
      <c r="R239" s="14" t="s">
        <v>40</v>
      </c>
      <c r="S239" s="14" t="s">
        <v>41</v>
      </c>
    </row>
    <row r="240" spans="1:19" ht="37.5">
      <c r="A240" s="14" t="s">
        <v>306</v>
      </c>
      <c r="B240" s="15">
        <v>35</v>
      </c>
      <c r="C240" s="16">
        <v>32</v>
      </c>
      <c r="D240" s="22" t="s">
        <v>210</v>
      </c>
      <c r="E240" s="16">
        <v>1965</v>
      </c>
      <c r="F240" s="16" t="s">
        <v>37</v>
      </c>
      <c r="G240" s="14" t="s">
        <v>306</v>
      </c>
      <c r="H240" s="16" t="s">
        <v>38</v>
      </c>
      <c r="I240" s="16">
        <v>4</v>
      </c>
      <c r="J240" s="21">
        <v>2253.6000000000004</v>
      </c>
      <c r="K240" s="21">
        <v>1171.0999999999999</v>
      </c>
      <c r="L240" s="22" t="s">
        <v>52</v>
      </c>
      <c r="M240" s="52">
        <f t="shared" si="20"/>
        <v>2345051.088</v>
      </c>
      <c r="N240" s="32">
        <f t="shared" si="21"/>
        <v>50187.672000000006</v>
      </c>
      <c r="O240" s="32">
        <f t="shared" si="17"/>
        <v>2395238.7599999998</v>
      </c>
      <c r="P240" s="59">
        <v>1040.58</v>
      </c>
      <c r="Q240" s="32">
        <v>22.27</v>
      </c>
      <c r="R240" s="14" t="s">
        <v>40</v>
      </c>
      <c r="S240" s="14" t="s">
        <v>41</v>
      </c>
    </row>
    <row r="241" spans="1:19" ht="37.5">
      <c r="A241" s="14" t="s">
        <v>306</v>
      </c>
      <c r="B241" s="15">
        <v>36</v>
      </c>
      <c r="C241" s="16">
        <v>33</v>
      </c>
      <c r="D241" s="22" t="s">
        <v>211</v>
      </c>
      <c r="E241" s="16">
        <v>1963</v>
      </c>
      <c r="F241" s="16" t="s">
        <v>37</v>
      </c>
      <c r="G241" s="14" t="s">
        <v>306</v>
      </c>
      <c r="H241" s="16" t="s">
        <v>38</v>
      </c>
      <c r="I241" s="60">
        <v>5</v>
      </c>
      <c r="J241" s="21">
        <v>2640.2000000000003</v>
      </c>
      <c r="K241" s="21">
        <v>1568.2</v>
      </c>
      <c r="L241" s="22" t="s">
        <v>52</v>
      </c>
      <c r="M241" s="52">
        <f t="shared" si="20"/>
        <v>2747339.3160000001</v>
      </c>
      <c r="N241" s="32">
        <f t="shared" si="21"/>
        <v>58797.254000000008</v>
      </c>
      <c r="O241" s="32">
        <f t="shared" si="17"/>
        <v>2806136.5700000003</v>
      </c>
      <c r="P241" s="59">
        <v>1040.58</v>
      </c>
      <c r="Q241" s="32">
        <v>22.27</v>
      </c>
      <c r="R241" s="14" t="s">
        <v>40</v>
      </c>
      <c r="S241" s="14" t="s">
        <v>41</v>
      </c>
    </row>
    <row r="242" spans="1:19" ht="37.5">
      <c r="A242" s="14" t="s">
        <v>306</v>
      </c>
      <c r="B242" s="15">
        <v>37</v>
      </c>
      <c r="C242" s="16">
        <v>31</v>
      </c>
      <c r="D242" s="22" t="s">
        <v>212</v>
      </c>
      <c r="E242" s="14">
        <v>1987</v>
      </c>
      <c r="F242" s="16" t="s">
        <v>37</v>
      </c>
      <c r="G242" s="14" t="s">
        <v>306</v>
      </c>
      <c r="H242" s="16" t="s">
        <v>87</v>
      </c>
      <c r="I242" s="14">
        <v>5</v>
      </c>
      <c r="J242" s="21">
        <v>7010.6</v>
      </c>
      <c r="K242" s="21">
        <v>4225.6000000000004</v>
      </c>
      <c r="L242" s="22" t="s">
        <v>52</v>
      </c>
      <c r="M242" s="52">
        <f t="shared" si="20"/>
        <v>7109729.8840000005</v>
      </c>
      <c r="N242" s="32">
        <f t="shared" si="21"/>
        <v>152130.01999999999</v>
      </c>
      <c r="O242" s="32">
        <f t="shared" si="17"/>
        <v>7261859.9040000001</v>
      </c>
      <c r="P242" s="59">
        <v>1014.14</v>
      </c>
      <c r="Q242" s="32">
        <v>21.7</v>
      </c>
      <c r="R242" s="14" t="s">
        <v>40</v>
      </c>
      <c r="S242" s="14" t="s">
        <v>41</v>
      </c>
    </row>
    <row r="243" spans="1:19" ht="56.25">
      <c r="A243" s="14" t="s">
        <v>474</v>
      </c>
      <c r="B243" s="15">
        <v>38</v>
      </c>
      <c r="C243" s="16">
        <v>35</v>
      </c>
      <c r="D243" s="22" t="s">
        <v>213</v>
      </c>
      <c r="E243" s="16">
        <v>1988</v>
      </c>
      <c r="F243" s="16" t="s">
        <v>37</v>
      </c>
      <c r="G243" s="14" t="s">
        <v>474</v>
      </c>
      <c r="H243" s="16" t="s">
        <v>87</v>
      </c>
      <c r="I243" s="16">
        <v>9</v>
      </c>
      <c r="J243" s="21">
        <v>15345.800000000001</v>
      </c>
      <c r="K243" s="61">
        <v>10316.6</v>
      </c>
      <c r="L243" s="22" t="s">
        <v>179</v>
      </c>
      <c r="M243" s="52">
        <f t="shared" si="20"/>
        <v>11851254.424000001</v>
      </c>
      <c r="N243" s="32">
        <f t="shared" si="21"/>
        <v>253666.07400000002</v>
      </c>
      <c r="O243" s="32">
        <f t="shared" si="17"/>
        <v>12104920.498</v>
      </c>
      <c r="P243" s="14">
        <v>772.28</v>
      </c>
      <c r="Q243" s="32">
        <v>16.53</v>
      </c>
      <c r="R243" s="14" t="s">
        <v>40</v>
      </c>
      <c r="S243" s="14" t="s">
        <v>41</v>
      </c>
    </row>
    <row r="244" spans="1:19" ht="56.25">
      <c r="A244" s="14" t="s">
        <v>467</v>
      </c>
      <c r="B244" s="15">
        <v>39</v>
      </c>
      <c r="C244" s="16">
        <v>36</v>
      </c>
      <c r="D244" s="22" t="s">
        <v>214</v>
      </c>
      <c r="E244" s="16">
        <v>1991</v>
      </c>
      <c r="F244" s="16" t="s">
        <v>37</v>
      </c>
      <c r="G244" s="14" t="s">
        <v>467</v>
      </c>
      <c r="H244" s="16" t="s">
        <v>87</v>
      </c>
      <c r="I244" s="16">
        <v>10</v>
      </c>
      <c r="J244" s="21">
        <v>9662.1</v>
      </c>
      <c r="K244" s="61">
        <v>6846.6</v>
      </c>
      <c r="L244" s="22" t="s">
        <v>179</v>
      </c>
      <c r="M244" s="52">
        <f t="shared" si="20"/>
        <v>6997679.3040000005</v>
      </c>
      <c r="N244" s="32">
        <f t="shared" si="21"/>
        <v>149762.55000000002</v>
      </c>
      <c r="O244" s="32">
        <f t="shared" si="17"/>
        <v>7147441.8540000003</v>
      </c>
      <c r="P244" s="14">
        <v>724.24</v>
      </c>
      <c r="Q244" s="32">
        <v>15.5</v>
      </c>
      <c r="R244" s="14" t="s">
        <v>40</v>
      </c>
      <c r="S244" s="14" t="s">
        <v>41</v>
      </c>
    </row>
    <row r="245" spans="1:19" ht="37.5">
      <c r="A245" s="14" t="s">
        <v>306</v>
      </c>
      <c r="B245" s="15">
        <v>40</v>
      </c>
      <c r="C245" s="16">
        <v>37</v>
      </c>
      <c r="D245" s="22" t="s">
        <v>215</v>
      </c>
      <c r="E245" s="14">
        <v>1957</v>
      </c>
      <c r="F245" s="16" t="s">
        <v>37</v>
      </c>
      <c r="G245" s="14" t="s">
        <v>306</v>
      </c>
      <c r="H245" s="14" t="s">
        <v>38</v>
      </c>
      <c r="I245" s="14">
        <v>4</v>
      </c>
      <c r="J245" s="21">
        <v>6473.9</v>
      </c>
      <c r="K245" s="32">
        <v>3241</v>
      </c>
      <c r="L245" s="22" t="s">
        <v>52</v>
      </c>
      <c r="M245" s="52">
        <f t="shared" si="20"/>
        <v>6736610.8619999988</v>
      </c>
      <c r="N245" s="32">
        <f t="shared" si="21"/>
        <v>144173.753</v>
      </c>
      <c r="O245" s="32">
        <f t="shared" si="17"/>
        <v>6880784.6149999984</v>
      </c>
      <c r="P245" s="59">
        <v>1040.58</v>
      </c>
      <c r="Q245" s="32">
        <v>22.27</v>
      </c>
      <c r="R245" s="14" t="s">
        <v>40</v>
      </c>
      <c r="S245" s="14" t="s">
        <v>41</v>
      </c>
    </row>
    <row r="246" spans="1:19" ht="37.5">
      <c r="A246" s="14" t="s">
        <v>306</v>
      </c>
      <c r="B246" s="15">
        <v>41</v>
      </c>
      <c r="C246" s="16">
        <v>38</v>
      </c>
      <c r="D246" s="22" t="s">
        <v>216</v>
      </c>
      <c r="E246" s="16">
        <v>1987</v>
      </c>
      <c r="F246" s="16" t="s">
        <v>37</v>
      </c>
      <c r="G246" s="14" t="s">
        <v>306</v>
      </c>
      <c r="H246" s="16" t="s">
        <v>38</v>
      </c>
      <c r="I246" s="16">
        <v>5</v>
      </c>
      <c r="J246" s="21">
        <v>5281.8</v>
      </c>
      <c r="K246" s="21">
        <v>3141.4</v>
      </c>
      <c r="L246" s="22" t="s">
        <v>52</v>
      </c>
      <c r="M246" s="52">
        <f t="shared" si="20"/>
        <v>5496135.4440000001</v>
      </c>
      <c r="N246" s="32">
        <f t="shared" si="21"/>
        <v>117625.686</v>
      </c>
      <c r="O246" s="32">
        <f t="shared" si="17"/>
        <v>5613761.1299999999</v>
      </c>
      <c r="P246" s="59">
        <v>1040.58</v>
      </c>
      <c r="Q246" s="32">
        <v>22.27</v>
      </c>
      <c r="R246" s="14" t="s">
        <v>40</v>
      </c>
      <c r="S246" s="14" t="s">
        <v>41</v>
      </c>
    </row>
    <row r="247" spans="1:19" ht="37.5">
      <c r="A247" s="14" t="s">
        <v>306</v>
      </c>
      <c r="B247" s="15">
        <v>42</v>
      </c>
      <c r="C247" s="16">
        <v>39</v>
      </c>
      <c r="D247" s="22" t="s">
        <v>217</v>
      </c>
      <c r="E247" s="16">
        <v>1990</v>
      </c>
      <c r="F247" s="16" t="s">
        <v>37</v>
      </c>
      <c r="G247" s="14" t="s">
        <v>306</v>
      </c>
      <c r="H247" s="16" t="s">
        <v>38</v>
      </c>
      <c r="I247" s="16">
        <v>5</v>
      </c>
      <c r="J247" s="21">
        <v>6598</v>
      </c>
      <c r="K247" s="21">
        <v>3860.1</v>
      </c>
      <c r="L247" s="22" t="s">
        <v>52</v>
      </c>
      <c r="M247" s="52">
        <f t="shared" si="20"/>
        <v>6865746.8399999999</v>
      </c>
      <c r="N247" s="32">
        <f t="shared" si="21"/>
        <v>146937.46</v>
      </c>
      <c r="O247" s="32">
        <f t="shared" si="17"/>
        <v>7012684.2999999998</v>
      </c>
      <c r="P247" s="59">
        <v>1040.58</v>
      </c>
      <c r="Q247" s="32">
        <v>22.27</v>
      </c>
      <c r="R247" s="14" t="s">
        <v>40</v>
      </c>
      <c r="S247" s="14" t="s">
        <v>41</v>
      </c>
    </row>
    <row r="248" spans="1:19" ht="37.5">
      <c r="A248" s="14" t="s">
        <v>306</v>
      </c>
      <c r="B248" s="15">
        <v>43</v>
      </c>
      <c r="C248" s="16">
        <v>40</v>
      </c>
      <c r="D248" s="22" t="s">
        <v>218</v>
      </c>
      <c r="E248" s="16">
        <v>1983</v>
      </c>
      <c r="F248" s="16" t="s">
        <v>37</v>
      </c>
      <c r="G248" s="14" t="s">
        <v>306</v>
      </c>
      <c r="H248" s="14" t="s">
        <v>38</v>
      </c>
      <c r="I248" s="16">
        <v>5</v>
      </c>
      <c r="J248" s="21">
        <v>5095</v>
      </c>
      <c r="K248" s="21">
        <v>3884.9</v>
      </c>
      <c r="L248" s="22" t="s">
        <v>52</v>
      </c>
      <c r="M248" s="52">
        <f t="shared" si="20"/>
        <v>5301755.0999999996</v>
      </c>
      <c r="N248" s="32">
        <f t="shared" si="21"/>
        <v>113465.65</v>
      </c>
      <c r="O248" s="32">
        <f t="shared" si="17"/>
        <v>5415220.75</v>
      </c>
      <c r="P248" s="59">
        <v>1040.58</v>
      </c>
      <c r="Q248" s="32">
        <v>22.27</v>
      </c>
      <c r="R248" s="14" t="s">
        <v>40</v>
      </c>
      <c r="S248" s="14" t="s">
        <v>41</v>
      </c>
    </row>
    <row r="249" spans="1:19" ht="37.5">
      <c r="A249" s="14" t="s">
        <v>306</v>
      </c>
      <c r="B249" s="15">
        <v>44</v>
      </c>
      <c r="C249" s="16">
        <v>41</v>
      </c>
      <c r="D249" s="22" t="s">
        <v>221</v>
      </c>
      <c r="E249" s="16">
        <v>1986</v>
      </c>
      <c r="F249" s="16" t="s">
        <v>37</v>
      </c>
      <c r="G249" s="14" t="s">
        <v>306</v>
      </c>
      <c r="H249" s="14" t="s">
        <v>38</v>
      </c>
      <c r="I249" s="16">
        <v>5</v>
      </c>
      <c r="J249" s="21">
        <v>7990.2</v>
      </c>
      <c r="K249" s="21">
        <v>5798.5</v>
      </c>
      <c r="L249" s="22" t="s">
        <v>52</v>
      </c>
      <c r="M249" s="52">
        <f t="shared" si="20"/>
        <v>8314442.3159999996</v>
      </c>
      <c r="N249" s="32">
        <f t="shared" si="21"/>
        <v>177941.75399999999</v>
      </c>
      <c r="O249" s="32">
        <f t="shared" si="17"/>
        <v>8492384.0700000003</v>
      </c>
      <c r="P249" s="59">
        <v>1040.58</v>
      </c>
      <c r="Q249" s="32">
        <v>22.27</v>
      </c>
      <c r="R249" s="14" t="s">
        <v>40</v>
      </c>
      <c r="S249" s="14" t="s">
        <v>41</v>
      </c>
    </row>
    <row r="250" spans="1:19" ht="37.5">
      <c r="A250" s="14" t="s">
        <v>306</v>
      </c>
      <c r="B250" s="15">
        <v>45</v>
      </c>
      <c r="C250" s="16">
        <v>42</v>
      </c>
      <c r="D250" s="22" t="s">
        <v>222</v>
      </c>
      <c r="E250" s="16">
        <v>1988</v>
      </c>
      <c r="F250" s="16" t="s">
        <v>37</v>
      </c>
      <c r="G250" s="14" t="s">
        <v>306</v>
      </c>
      <c r="H250" s="14" t="s">
        <v>38</v>
      </c>
      <c r="I250" s="16">
        <v>5</v>
      </c>
      <c r="J250" s="21">
        <v>5331.3</v>
      </c>
      <c r="K250" s="21">
        <v>3923.5</v>
      </c>
      <c r="L250" s="22" t="s">
        <v>52</v>
      </c>
      <c r="M250" s="52">
        <f t="shared" si="20"/>
        <v>5547644.1540000001</v>
      </c>
      <c r="N250" s="32">
        <f t="shared" si="21"/>
        <v>118728.05100000001</v>
      </c>
      <c r="O250" s="32">
        <f t="shared" si="17"/>
        <v>5666372.2050000001</v>
      </c>
      <c r="P250" s="59">
        <v>1040.58</v>
      </c>
      <c r="Q250" s="32">
        <v>22.27</v>
      </c>
      <c r="R250" s="14" t="s">
        <v>40</v>
      </c>
      <c r="S250" s="14" t="s">
        <v>41</v>
      </c>
    </row>
    <row r="251" spans="1:19" ht="37.5">
      <c r="A251" s="14" t="s">
        <v>291</v>
      </c>
      <c r="B251" s="15">
        <v>46</v>
      </c>
      <c r="C251" s="16">
        <v>43</v>
      </c>
      <c r="D251" s="22" t="s">
        <v>223</v>
      </c>
      <c r="E251" s="16">
        <v>1961</v>
      </c>
      <c r="F251" s="16" t="s">
        <v>37</v>
      </c>
      <c r="G251" s="14" t="s">
        <v>291</v>
      </c>
      <c r="H251" s="16" t="s">
        <v>38</v>
      </c>
      <c r="I251" s="16">
        <v>2</v>
      </c>
      <c r="J251" s="21">
        <v>1286.7</v>
      </c>
      <c r="K251" s="21">
        <v>622.20000000000005</v>
      </c>
      <c r="L251" s="22" t="s">
        <v>52</v>
      </c>
      <c r="M251" s="52">
        <f t="shared" si="20"/>
        <v>1375044.8220000002</v>
      </c>
      <c r="N251" s="32">
        <f t="shared" si="21"/>
        <v>50425.773000000001</v>
      </c>
      <c r="O251" s="32">
        <f t="shared" si="17"/>
        <v>1425470.5950000002</v>
      </c>
      <c r="P251" s="59">
        <v>1068.6600000000001</v>
      </c>
      <c r="Q251" s="32">
        <v>39.19</v>
      </c>
      <c r="R251" s="14" t="s">
        <v>40</v>
      </c>
      <c r="S251" s="14" t="s">
        <v>41</v>
      </c>
    </row>
    <row r="252" spans="1:19" ht="37.5">
      <c r="A252" s="14" t="s">
        <v>291</v>
      </c>
      <c r="B252" s="15">
        <v>47</v>
      </c>
      <c r="C252" s="16">
        <v>44</v>
      </c>
      <c r="D252" s="22" t="s">
        <v>224</v>
      </c>
      <c r="E252" s="16">
        <v>1961</v>
      </c>
      <c r="F252" s="16" t="s">
        <v>37</v>
      </c>
      <c r="G252" s="14" t="s">
        <v>291</v>
      </c>
      <c r="H252" s="16" t="s">
        <v>38</v>
      </c>
      <c r="I252" s="16">
        <v>2</v>
      </c>
      <c r="J252" s="21">
        <v>1270.6000000000001</v>
      </c>
      <c r="K252" s="21">
        <v>626.5</v>
      </c>
      <c r="L252" s="58" t="s">
        <v>52</v>
      </c>
      <c r="M252" s="52">
        <f t="shared" si="20"/>
        <v>1357839.3960000002</v>
      </c>
      <c r="N252" s="32">
        <f t="shared" si="21"/>
        <v>49794.814000000006</v>
      </c>
      <c r="O252" s="32">
        <f t="shared" si="17"/>
        <v>1407634.2100000002</v>
      </c>
      <c r="P252" s="59">
        <v>1068.6600000000001</v>
      </c>
      <c r="Q252" s="32">
        <v>39.19</v>
      </c>
      <c r="R252" s="14" t="s">
        <v>40</v>
      </c>
      <c r="S252" s="14" t="s">
        <v>41</v>
      </c>
    </row>
    <row r="253" spans="1:19" ht="37.5">
      <c r="A253" s="14" t="s">
        <v>291</v>
      </c>
      <c r="B253" s="15">
        <v>48</v>
      </c>
      <c r="C253" s="16">
        <v>45</v>
      </c>
      <c r="D253" s="22" t="s">
        <v>225</v>
      </c>
      <c r="E253" s="16">
        <v>1958</v>
      </c>
      <c r="F253" s="16" t="s">
        <v>37</v>
      </c>
      <c r="G253" s="14" t="s">
        <v>291</v>
      </c>
      <c r="H253" s="16" t="s">
        <v>38</v>
      </c>
      <c r="I253" s="16">
        <v>2</v>
      </c>
      <c r="J253" s="21">
        <v>1480.3000000000002</v>
      </c>
      <c r="K253" s="21">
        <v>631.20000000000005</v>
      </c>
      <c r="L253" s="58" t="s">
        <v>52</v>
      </c>
      <c r="M253" s="52">
        <f t="shared" si="20"/>
        <v>1581937.3980000003</v>
      </c>
      <c r="N253" s="32">
        <f t="shared" si="21"/>
        <v>58012.957000000002</v>
      </c>
      <c r="O253" s="32">
        <f t="shared" si="17"/>
        <v>1639950.3550000002</v>
      </c>
      <c r="P253" s="59">
        <v>1068.6600000000001</v>
      </c>
      <c r="Q253" s="32">
        <v>39.19</v>
      </c>
      <c r="R253" s="14" t="s">
        <v>40</v>
      </c>
      <c r="S253" s="14" t="s">
        <v>41</v>
      </c>
    </row>
    <row r="254" spans="1:19" ht="37.5">
      <c r="A254" s="14" t="s">
        <v>291</v>
      </c>
      <c r="B254" s="15">
        <v>49</v>
      </c>
      <c r="C254" s="16">
        <v>46</v>
      </c>
      <c r="D254" s="22" t="s">
        <v>226</v>
      </c>
      <c r="E254" s="14">
        <v>1958</v>
      </c>
      <c r="F254" s="16" t="s">
        <v>37</v>
      </c>
      <c r="G254" s="14" t="s">
        <v>291</v>
      </c>
      <c r="H254" s="14" t="s">
        <v>38</v>
      </c>
      <c r="I254" s="14">
        <v>2</v>
      </c>
      <c r="J254" s="21">
        <v>1434.1999999999998</v>
      </c>
      <c r="K254" s="32">
        <v>636.9</v>
      </c>
      <c r="L254" s="58" t="s">
        <v>52</v>
      </c>
      <c r="M254" s="52">
        <f t="shared" si="20"/>
        <v>1532672.172</v>
      </c>
      <c r="N254" s="32">
        <f t="shared" si="21"/>
        <v>56206.297999999988</v>
      </c>
      <c r="O254" s="32">
        <f t="shared" si="17"/>
        <v>1588878.47</v>
      </c>
      <c r="P254" s="59">
        <v>1068.6600000000001</v>
      </c>
      <c r="Q254" s="32">
        <v>39.19</v>
      </c>
      <c r="R254" s="14" t="s">
        <v>40</v>
      </c>
      <c r="S254" s="14" t="s">
        <v>41</v>
      </c>
    </row>
    <row r="255" spans="1:19" ht="37.5">
      <c r="A255" s="14" t="s">
        <v>287</v>
      </c>
      <c r="B255" s="15">
        <v>50</v>
      </c>
      <c r="C255" s="16">
        <v>47</v>
      </c>
      <c r="D255" s="22" t="s">
        <v>227</v>
      </c>
      <c r="E255" s="14">
        <v>1960</v>
      </c>
      <c r="F255" s="16" t="s">
        <v>37</v>
      </c>
      <c r="G255" s="14" t="s">
        <v>287</v>
      </c>
      <c r="H255" s="14" t="s">
        <v>38</v>
      </c>
      <c r="I255" s="14">
        <v>4</v>
      </c>
      <c r="J255" s="21">
        <v>2236.9</v>
      </c>
      <c r="K255" s="32">
        <f>149.8+1351.8</f>
        <v>1501.6</v>
      </c>
      <c r="L255" s="58" t="s">
        <v>52</v>
      </c>
      <c r="M255" s="52">
        <f t="shared" si="20"/>
        <v>2438668.3800000004</v>
      </c>
      <c r="N255" s="32">
        <f t="shared" si="21"/>
        <v>53439.541000000005</v>
      </c>
      <c r="O255" s="32">
        <f t="shared" si="17"/>
        <v>2492107.9210000006</v>
      </c>
      <c r="P255" s="59">
        <v>1090.2</v>
      </c>
      <c r="Q255" s="32">
        <v>23.89</v>
      </c>
      <c r="R255" s="14" t="s">
        <v>40</v>
      </c>
      <c r="S255" s="14" t="s">
        <v>41</v>
      </c>
    </row>
    <row r="256" spans="1:19" ht="37.5">
      <c r="A256" s="14" t="s">
        <v>306</v>
      </c>
      <c r="B256" s="15">
        <v>51</v>
      </c>
      <c r="C256" s="16">
        <v>48</v>
      </c>
      <c r="D256" s="22" t="s">
        <v>228</v>
      </c>
      <c r="E256" s="14">
        <v>1940</v>
      </c>
      <c r="F256" s="16" t="s">
        <v>37</v>
      </c>
      <c r="G256" s="14" t="s">
        <v>306</v>
      </c>
      <c r="H256" s="14" t="s">
        <v>38</v>
      </c>
      <c r="I256" s="14">
        <v>4</v>
      </c>
      <c r="J256" s="21">
        <v>4375.8999999999996</v>
      </c>
      <c r="K256" s="32">
        <v>1967</v>
      </c>
      <c r="L256" s="58" t="s">
        <v>52</v>
      </c>
      <c r="M256" s="52">
        <f t="shared" si="20"/>
        <v>4553474.0219999989</v>
      </c>
      <c r="N256" s="32">
        <f t="shared" si="21"/>
        <v>97451.292999999991</v>
      </c>
      <c r="O256" s="32">
        <f t="shared" si="17"/>
        <v>4650925.3149999985</v>
      </c>
      <c r="P256" s="59">
        <v>1040.58</v>
      </c>
      <c r="Q256" s="32">
        <v>22.27</v>
      </c>
      <c r="R256" s="14" t="s">
        <v>40</v>
      </c>
      <c r="S256" s="14" t="s">
        <v>41</v>
      </c>
    </row>
    <row r="257" spans="1:20" ht="37.5">
      <c r="A257" s="109" t="s">
        <v>306</v>
      </c>
      <c r="B257" s="15">
        <v>52</v>
      </c>
      <c r="C257" s="16">
        <v>49</v>
      </c>
      <c r="D257" s="22" t="s">
        <v>229</v>
      </c>
      <c r="E257" s="14">
        <v>1964</v>
      </c>
      <c r="F257" s="16" t="s">
        <v>37</v>
      </c>
      <c r="G257" s="14" t="s">
        <v>306</v>
      </c>
      <c r="H257" s="14" t="s">
        <v>38</v>
      </c>
      <c r="I257" s="14">
        <v>4</v>
      </c>
      <c r="J257" s="21">
        <v>2323.1</v>
      </c>
      <c r="K257" s="32">
        <v>1292.7</v>
      </c>
      <c r="L257" s="58" t="s">
        <v>52</v>
      </c>
      <c r="M257" s="52">
        <f t="shared" si="20"/>
        <v>2417371.3979999996</v>
      </c>
      <c r="N257" s="32">
        <f t="shared" si="21"/>
        <v>51735.436999999998</v>
      </c>
      <c r="O257" s="32">
        <f t="shared" si="17"/>
        <v>2469106.8349999995</v>
      </c>
      <c r="P257" s="59">
        <v>1040.58</v>
      </c>
      <c r="Q257" s="32">
        <v>22.27</v>
      </c>
      <c r="R257" s="14" t="s">
        <v>40</v>
      </c>
      <c r="S257" s="14" t="s">
        <v>41</v>
      </c>
    </row>
    <row r="258" spans="1:20" ht="37.5">
      <c r="A258" s="109" t="s">
        <v>306</v>
      </c>
      <c r="B258" s="15">
        <v>53</v>
      </c>
      <c r="C258" s="16">
        <v>50</v>
      </c>
      <c r="D258" s="22" t="s">
        <v>230</v>
      </c>
      <c r="E258" s="16">
        <v>1970</v>
      </c>
      <c r="F258" s="16" t="s">
        <v>37</v>
      </c>
      <c r="G258" s="14" t="s">
        <v>306</v>
      </c>
      <c r="H258" s="14" t="s">
        <v>38</v>
      </c>
      <c r="I258" s="16">
        <v>5</v>
      </c>
      <c r="J258" s="21">
        <v>6095.4</v>
      </c>
      <c r="K258" s="21">
        <v>8319.5</v>
      </c>
      <c r="L258" s="58" t="s">
        <v>52</v>
      </c>
      <c r="M258" s="52">
        <f t="shared" si="20"/>
        <v>6342751.3319999995</v>
      </c>
      <c r="N258" s="32">
        <f t="shared" si="21"/>
        <v>135744.55799999999</v>
      </c>
      <c r="O258" s="32">
        <f t="shared" si="17"/>
        <v>6478495.8899999997</v>
      </c>
      <c r="P258" s="59">
        <v>1040.58</v>
      </c>
      <c r="Q258" s="32">
        <v>22.27</v>
      </c>
      <c r="R258" s="14" t="s">
        <v>40</v>
      </c>
      <c r="S258" s="14" t="s">
        <v>41</v>
      </c>
    </row>
    <row r="259" spans="1:20" ht="37.5">
      <c r="A259" s="109" t="s">
        <v>306</v>
      </c>
      <c r="B259" s="15">
        <v>54</v>
      </c>
      <c r="C259" s="16">
        <v>51</v>
      </c>
      <c r="D259" s="22" t="s">
        <v>231</v>
      </c>
      <c r="E259" s="14">
        <v>1961</v>
      </c>
      <c r="F259" s="16" t="s">
        <v>37</v>
      </c>
      <c r="G259" s="14" t="s">
        <v>306</v>
      </c>
      <c r="H259" s="14" t="s">
        <v>38</v>
      </c>
      <c r="I259" s="14">
        <v>5</v>
      </c>
      <c r="J259" s="21">
        <v>2620</v>
      </c>
      <c r="K259" s="32">
        <v>1577.8</v>
      </c>
      <c r="L259" s="58" t="s">
        <v>52</v>
      </c>
      <c r="M259" s="52">
        <f t="shared" si="20"/>
        <v>2726319.5999999996</v>
      </c>
      <c r="N259" s="32">
        <f t="shared" si="21"/>
        <v>58347.4</v>
      </c>
      <c r="O259" s="32">
        <f t="shared" si="17"/>
        <v>2784666.9999999995</v>
      </c>
      <c r="P259" s="59">
        <v>1040.58</v>
      </c>
      <c r="Q259" s="32">
        <v>22.27</v>
      </c>
      <c r="R259" s="14" t="s">
        <v>40</v>
      </c>
      <c r="S259" s="14" t="s">
        <v>41</v>
      </c>
    </row>
    <row r="260" spans="1:20" ht="37.5">
      <c r="A260" s="109" t="s">
        <v>306</v>
      </c>
      <c r="B260" s="15">
        <v>55</v>
      </c>
      <c r="C260" s="619">
        <v>52</v>
      </c>
      <c r="D260" s="620" t="s">
        <v>232</v>
      </c>
      <c r="E260" s="623">
        <v>1966</v>
      </c>
      <c r="F260" s="619" t="s">
        <v>37</v>
      </c>
      <c r="G260" s="623" t="s">
        <v>306</v>
      </c>
      <c r="H260" s="623" t="s">
        <v>38</v>
      </c>
      <c r="I260" s="623">
        <v>4</v>
      </c>
      <c r="J260" s="617">
        <v>3350</v>
      </c>
      <c r="K260" s="624">
        <v>1318.1</v>
      </c>
      <c r="L260" s="22" t="s">
        <v>49</v>
      </c>
      <c r="M260" s="52">
        <f t="shared" si="20"/>
        <v>1372227</v>
      </c>
      <c r="N260" s="32">
        <f t="shared" si="21"/>
        <v>53399</v>
      </c>
      <c r="O260" s="32">
        <f t="shared" si="17"/>
        <v>1425626</v>
      </c>
      <c r="P260" s="59">
        <v>409.62</v>
      </c>
      <c r="Q260" s="32">
        <v>15.94</v>
      </c>
      <c r="R260" s="14" t="s">
        <v>40</v>
      </c>
      <c r="S260" s="14" t="s">
        <v>41</v>
      </c>
    </row>
    <row r="261" spans="1:20" ht="56.25">
      <c r="A261" s="14"/>
      <c r="B261" s="15">
        <v>56</v>
      </c>
      <c r="C261" s="619"/>
      <c r="D261" s="620"/>
      <c r="E261" s="623"/>
      <c r="F261" s="619"/>
      <c r="G261" s="623"/>
      <c r="H261" s="623"/>
      <c r="I261" s="623"/>
      <c r="J261" s="617"/>
      <c r="K261" s="624"/>
      <c r="L261" s="22" t="s">
        <v>88</v>
      </c>
      <c r="M261" s="52">
        <f>J260*P261</f>
        <v>462768.99999999994</v>
      </c>
      <c r="N261" s="32">
        <f>J260*Q261</f>
        <v>47670.5</v>
      </c>
      <c r="O261" s="32">
        <f t="shared" si="17"/>
        <v>510439.49999999994</v>
      </c>
      <c r="P261" s="32">
        <v>138.13999999999999</v>
      </c>
      <c r="Q261" s="32">
        <v>14.23</v>
      </c>
      <c r="R261" s="14" t="s">
        <v>40</v>
      </c>
      <c r="S261" s="14" t="s">
        <v>41</v>
      </c>
      <c r="T261" s="7"/>
    </row>
    <row r="262" spans="1:20" ht="37.5">
      <c r="A262" s="14" t="s">
        <v>306</v>
      </c>
      <c r="B262" s="15">
        <v>57</v>
      </c>
      <c r="C262" s="16">
        <v>53</v>
      </c>
      <c r="D262" s="22" t="s">
        <v>233</v>
      </c>
      <c r="E262" s="16">
        <v>1957</v>
      </c>
      <c r="F262" s="16" t="s">
        <v>37</v>
      </c>
      <c r="G262" s="14" t="s">
        <v>306</v>
      </c>
      <c r="H262" s="14" t="s">
        <v>38</v>
      </c>
      <c r="I262" s="60">
        <v>3</v>
      </c>
      <c r="J262" s="21">
        <v>3187.9</v>
      </c>
      <c r="K262" s="21">
        <v>1535</v>
      </c>
      <c r="L262" s="22" t="s">
        <v>234</v>
      </c>
      <c r="M262" s="52">
        <f>P262*J262</f>
        <v>3317264.9819999998</v>
      </c>
      <c r="N262" s="32">
        <f>Q262*J262</f>
        <v>70994.532999999996</v>
      </c>
      <c r="O262" s="32">
        <f t="shared" si="17"/>
        <v>3388259.5149999997</v>
      </c>
      <c r="P262" s="59">
        <v>1040.58</v>
      </c>
      <c r="Q262" s="32">
        <v>22.27</v>
      </c>
      <c r="R262" s="14" t="s">
        <v>40</v>
      </c>
      <c r="S262" s="14" t="s">
        <v>41</v>
      </c>
      <c r="T262" s="7"/>
    </row>
    <row r="263" spans="1:20" ht="37.5">
      <c r="A263" s="14" t="s">
        <v>306</v>
      </c>
      <c r="B263" s="15">
        <v>58</v>
      </c>
      <c r="C263" s="16">
        <v>54</v>
      </c>
      <c r="D263" s="22" t="s">
        <v>235</v>
      </c>
      <c r="E263" s="16">
        <v>1963</v>
      </c>
      <c r="F263" s="16" t="s">
        <v>37</v>
      </c>
      <c r="G263" s="14" t="s">
        <v>306</v>
      </c>
      <c r="H263" s="62" t="s">
        <v>38</v>
      </c>
      <c r="I263" s="60">
        <v>5</v>
      </c>
      <c r="J263" s="21">
        <v>4147.5999999999995</v>
      </c>
      <c r="K263" s="21">
        <v>2505.6999999999998</v>
      </c>
      <c r="L263" s="22" t="s">
        <v>52</v>
      </c>
      <c r="M263" s="52">
        <f t="shared" ref="M263:M272" si="22">J263*P263</f>
        <v>4315909.6079999991</v>
      </c>
      <c r="N263" s="32">
        <f t="shared" ref="N263:N272" si="23">J263*Q263</f>
        <v>92367.051999999981</v>
      </c>
      <c r="O263" s="32">
        <f t="shared" si="17"/>
        <v>4408276.6599999992</v>
      </c>
      <c r="P263" s="59">
        <v>1040.58</v>
      </c>
      <c r="Q263" s="32">
        <v>22.27</v>
      </c>
      <c r="R263" s="14" t="s">
        <v>40</v>
      </c>
      <c r="S263" s="14" t="s">
        <v>41</v>
      </c>
    </row>
    <row r="264" spans="1:20" ht="37.5">
      <c r="A264" s="14" t="s">
        <v>329</v>
      </c>
      <c r="B264" s="15">
        <v>59</v>
      </c>
      <c r="C264" s="16">
        <v>55</v>
      </c>
      <c r="D264" s="22" t="s">
        <v>236</v>
      </c>
      <c r="E264" s="16">
        <v>1935</v>
      </c>
      <c r="F264" s="16" t="s">
        <v>37</v>
      </c>
      <c r="G264" s="14" t="s">
        <v>329</v>
      </c>
      <c r="H264" s="62" t="s">
        <v>67</v>
      </c>
      <c r="I264" s="60">
        <v>2</v>
      </c>
      <c r="J264" s="21">
        <v>1102.3</v>
      </c>
      <c r="K264" s="21">
        <v>600.5</v>
      </c>
      <c r="L264" s="22" t="s">
        <v>52</v>
      </c>
      <c r="M264" s="52">
        <f t="shared" si="22"/>
        <v>1228116.5220000001</v>
      </c>
      <c r="N264" s="32">
        <f t="shared" si="23"/>
        <v>39153.696000000004</v>
      </c>
      <c r="O264" s="32">
        <f t="shared" si="17"/>
        <v>1267270.2180000001</v>
      </c>
      <c r="P264" s="32">
        <v>1114.1400000000001</v>
      </c>
      <c r="Q264" s="32">
        <v>35.520000000000003</v>
      </c>
      <c r="R264" s="14" t="s">
        <v>40</v>
      </c>
      <c r="S264" s="14" t="s">
        <v>41</v>
      </c>
    </row>
    <row r="265" spans="1:20" ht="37.5">
      <c r="A265" s="14" t="s">
        <v>306</v>
      </c>
      <c r="B265" s="15">
        <v>60</v>
      </c>
      <c r="C265" s="16">
        <v>56</v>
      </c>
      <c r="D265" s="22" t="s">
        <v>237</v>
      </c>
      <c r="E265" s="16">
        <v>1978</v>
      </c>
      <c r="F265" s="16" t="s">
        <v>37</v>
      </c>
      <c r="G265" s="14" t="s">
        <v>306</v>
      </c>
      <c r="H265" s="62" t="s">
        <v>38</v>
      </c>
      <c r="I265" s="60">
        <v>5</v>
      </c>
      <c r="J265" s="21">
        <v>9617.2000000000007</v>
      </c>
      <c r="K265" s="21">
        <v>5809.9</v>
      </c>
      <c r="L265" s="22" t="s">
        <v>46</v>
      </c>
      <c r="M265" s="52">
        <f t="shared" si="22"/>
        <v>1446907.74</v>
      </c>
      <c r="N265" s="32">
        <f t="shared" si="23"/>
        <v>143873.31200000001</v>
      </c>
      <c r="O265" s="32">
        <f t="shared" si="17"/>
        <v>1590781.0519999999</v>
      </c>
      <c r="P265" s="16">
        <v>150.44999999999999</v>
      </c>
      <c r="Q265" s="32">
        <v>14.96</v>
      </c>
      <c r="R265" s="14" t="s">
        <v>40</v>
      </c>
      <c r="S265" s="14" t="s">
        <v>41</v>
      </c>
    </row>
    <row r="266" spans="1:20" ht="37.5">
      <c r="A266" s="14" t="s">
        <v>306</v>
      </c>
      <c r="B266" s="15">
        <v>61</v>
      </c>
      <c r="C266" s="16">
        <v>57</v>
      </c>
      <c r="D266" s="22" t="s">
        <v>238</v>
      </c>
      <c r="E266" s="14">
        <v>1960</v>
      </c>
      <c r="F266" s="16" t="s">
        <v>37</v>
      </c>
      <c r="G266" s="14" t="s">
        <v>306</v>
      </c>
      <c r="H266" s="14" t="s">
        <v>38</v>
      </c>
      <c r="I266" s="14">
        <v>4</v>
      </c>
      <c r="J266" s="21">
        <v>2284.1</v>
      </c>
      <c r="K266" s="32">
        <v>1249.5999999999999</v>
      </c>
      <c r="L266" s="58" t="s">
        <v>52</v>
      </c>
      <c r="M266" s="52">
        <f t="shared" si="22"/>
        <v>2376788.7779999999</v>
      </c>
      <c r="N266" s="32">
        <f t="shared" si="23"/>
        <v>50866.906999999999</v>
      </c>
      <c r="O266" s="32">
        <f t="shared" si="17"/>
        <v>2427655.6850000001</v>
      </c>
      <c r="P266" s="59">
        <v>1040.58</v>
      </c>
      <c r="Q266" s="32">
        <v>22.27</v>
      </c>
      <c r="R266" s="14" t="s">
        <v>40</v>
      </c>
      <c r="S266" s="14" t="s">
        <v>41</v>
      </c>
    </row>
    <row r="267" spans="1:20" ht="37.5">
      <c r="A267" s="14" t="s">
        <v>323</v>
      </c>
      <c r="B267" s="15">
        <v>62</v>
      </c>
      <c r="C267" s="16">
        <v>58</v>
      </c>
      <c r="D267" s="22" t="s">
        <v>239</v>
      </c>
      <c r="E267" s="14">
        <v>1947</v>
      </c>
      <c r="F267" s="16" t="s">
        <v>37</v>
      </c>
      <c r="G267" s="14" t="s">
        <v>323</v>
      </c>
      <c r="H267" s="14" t="s">
        <v>67</v>
      </c>
      <c r="I267" s="14">
        <v>2</v>
      </c>
      <c r="J267" s="21">
        <v>1105.4000000000001</v>
      </c>
      <c r="K267" s="32">
        <v>618</v>
      </c>
      <c r="L267" s="58" t="s">
        <v>52</v>
      </c>
      <c r="M267" s="52">
        <f t="shared" si="22"/>
        <v>940640.13000000012</v>
      </c>
      <c r="N267" s="32">
        <f t="shared" si="23"/>
        <v>20129.334000000003</v>
      </c>
      <c r="O267" s="32">
        <f t="shared" si="17"/>
        <v>960769.46400000015</v>
      </c>
      <c r="P267" s="59">
        <v>850.95</v>
      </c>
      <c r="Q267" s="59">
        <v>18.21</v>
      </c>
      <c r="R267" s="14" t="s">
        <v>40</v>
      </c>
      <c r="S267" s="14" t="s">
        <v>41</v>
      </c>
    </row>
    <row r="268" spans="1:20" ht="37.5">
      <c r="A268" s="14" t="s">
        <v>323</v>
      </c>
      <c r="B268" s="15">
        <v>63</v>
      </c>
      <c r="C268" s="16">
        <v>59</v>
      </c>
      <c r="D268" s="22" t="s">
        <v>240</v>
      </c>
      <c r="E268" s="16">
        <v>1934</v>
      </c>
      <c r="F268" s="16" t="s">
        <v>37</v>
      </c>
      <c r="G268" s="14" t="s">
        <v>323</v>
      </c>
      <c r="H268" s="16" t="s">
        <v>67</v>
      </c>
      <c r="I268" s="16">
        <v>2</v>
      </c>
      <c r="J268" s="21">
        <v>936.6</v>
      </c>
      <c r="K268" s="32">
        <v>499.37</v>
      </c>
      <c r="L268" s="58" t="s">
        <v>52</v>
      </c>
      <c r="M268" s="52">
        <f t="shared" si="22"/>
        <v>796999.77</v>
      </c>
      <c r="N268" s="32">
        <f t="shared" si="23"/>
        <v>17055.486000000001</v>
      </c>
      <c r="O268" s="32">
        <f t="shared" si="17"/>
        <v>814055.25600000005</v>
      </c>
      <c r="P268" s="21">
        <v>850.95</v>
      </c>
      <c r="Q268" s="32">
        <v>18.21</v>
      </c>
      <c r="R268" s="14" t="s">
        <v>40</v>
      </c>
      <c r="S268" s="14" t="s">
        <v>41</v>
      </c>
    </row>
    <row r="269" spans="1:20" ht="37.5">
      <c r="A269" s="14" t="s">
        <v>323</v>
      </c>
      <c r="B269" s="15">
        <v>64</v>
      </c>
      <c r="C269" s="16">
        <v>60</v>
      </c>
      <c r="D269" s="22" t="s">
        <v>241</v>
      </c>
      <c r="E269" s="16">
        <v>1927</v>
      </c>
      <c r="F269" s="16" t="s">
        <v>37</v>
      </c>
      <c r="G269" s="14" t="s">
        <v>323</v>
      </c>
      <c r="H269" s="16" t="s">
        <v>67</v>
      </c>
      <c r="I269" s="16">
        <v>2</v>
      </c>
      <c r="J269" s="21">
        <v>891.80000000000007</v>
      </c>
      <c r="K269" s="32">
        <v>492.1</v>
      </c>
      <c r="L269" s="58" t="s">
        <v>52</v>
      </c>
      <c r="M269" s="52">
        <f t="shared" si="22"/>
        <v>758877.21000000008</v>
      </c>
      <c r="N269" s="32">
        <f t="shared" si="23"/>
        <v>16239.678000000002</v>
      </c>
      <c r="O269" s="32">
        <f t="shared" si="17"/>
        <v>775116.88800000004</v>
      </c>
      <c r="P269" s="21">
        <v>850.95</v>
      </c>
      <c r="Q269" s="32">
        <v>18.21</v>
      </c>
      <c r="R269" s="14" t="s">
        <v>40</v>
      </c>
      <c r="S269" s="14" t="s">
        <v>41</v>
      </c>
    </row>
    <row r="270" spans="1:20" ht="37.5">
      <c r="A270" s="14" t="s">
        <v>289</v>
      </c>
      <c r="B270" s="15">
        <v>65</v>
      </c>
      <c r="C270" s="16">
        <v>61</v>
      </c>
      <c r="D270" s="22" t="s">
        <v>242</v>
      </c>
      <c r="E270" s="16">
        <v>1925</v>
      </c>
      <c r="F270" s="16" t="s">
        <v>37</v>
      </c>
      <c r="G270" s="14" t="s">
        <v>289</v>
      </c>
      <c r="H270" s="16" t="s">
        <v>67</v>
      </c>
      <c r="I270" s="16">
        <v>2</v>
      </c>
      <c r="J270" s="21">
        <v>1000.7</v>
      </c>
      <c r="K270" s="32">
        <v>636.4</v>
      </c>
      <c r="L270" s="58" t="s">
        <v>52</v>
      </c>
      <c r="M270" s="52">
        <f t="shared" si="22"/>
        <v>1065515.3389999999</v>
      </c>
      <c r="N270" s="32">
        <f t="shared" si="23"/>
        <v>38697.069000000003</v>
      </c>
      <c r="O270" s="32">
        <f t="shared" ref="O270:O297" si="24">M270+N270</f>
        <v>1104212.4079999998</v>
      </c>
      <c r="P270" s="21">
        <v>1064.77</v>
      </c>
      <c r="Q270" s="32">
        <v>38.67</v>
      </c>
      <c r="R270" s="14" t="s">
        <v>40</v>
      </c>
      <c r="S270" s="14" t="s">
        <v>41</v>
      </c>
    </row>
    <row r="271" spans="1:20" ht="37.5">
      <c r="A271" s="14" t="s">
        <v>331</v>
      </c>
      <c r="B271" s="15">
        <v>66</v>
      </c>
      <c r="C271" s="16">
        <v>62</v>
      </c>
      <c r="D271" s="22" t="s">
        <v>243</v>
      </c>
      <c r="E271" s="16">
        <v>1958</v>
      </c>
      <c r="F271" s="16" t="s">
        <v>37</v>
      </c>
      <c r="G271" s="14" t="s">
        <v>331</v>
      </c>
      <c r="H271" s="16" t="s">
        <v>67</v>
      </c>
      <c r="I271" s="16">
        <v>2</v>
      </c>
      <c r="J271" s="21">
        <v>849.30000000000007</v>
      </c>
      <c r="K271" s="21">
        <v>491.7</v>
      </c>
      <c r="L271" s="58" t="s">
        <v>52</v>
      </c>
      <c r="M271" s="52">
        <f t="shared" si="22"/>
        <v>937236.522</v>
      </c>
      <c r="N271" s="32">
        <f t="shared" si="23"/>
        <v>30167.136000000006</v>
      </c>
      <c r="O271" s="32">
        <f t="shared" si="24"/>
        <v>967403.65800000005</v>
      </c>
      <c r="P271" s="21">
        <v>1103.54</v>
      </c>
      <c r="Q271" s="32">
        <v>35.520000000000003</v>
      </c>
      <c r="R271" s="14" t="s">
        <v>40</v>
      </c>
      <c r="S271" s="14" t="s">
        <v>41</v>
      </c>
    </row>
    <row r="272" spans="1:20" ht="37.5">
      <c r="A272" s="14" t="s">
        <v>306</v>
      </c>
      <c r="B272" s="15">
        <v>67</v>
      </c>
      <c r="C272" s="619">
        <v>63</v>
      </c>
      <c r="D272" s="620" t="s">
        <v>244</v>
      </c>
      <c r="E272" s="619">
        <v>1982</v>
      </c>
      <c r="F272" s="619" t="s">
        <v>37</v>
      </c>
      <c r="G272" s="623" t="s">
        <v>306</v>
      </c>
      <c r="H272" s="619" t="s">
        <v>38</v>
      </c>
      <c r="I272" s="619">
        <v>5</v>
      </c>
      <c r="J272" s="617">
        <v>10830.299999999997</v>
      </c>
      <c r="K272" s="618">
        <v>6739.9</v>
      </c>
      <c r="L272" s="22" t="s">
        <v>49</v>
      </c>
      <c r="M272" s="52">
        <f t="shared" si="22"/>
        <v>4436307.4859999986</v>
      </c>
      <c r="N272" s="32">
        <f t="shared" si="23"/>
        <v>172634.98199999996</v>
      </c>
      <c r="O272" s="32">
        <f t="shared" si="24"/>
        <v>4608942.4679999985</v>
      </c>
      <c r="P272" s="14">
        <v>409.62</v>
      </c>
      <c r="Q272" s="32">
        <v>15.94</v>
      </c>
      <c r="R272" s="14" t="s">
        <v>40</v>
      </c>
      <c r="S272" s="14" t="s">
        <v>41</v>
      </c>
    </row>
    <row r="273" spans="1:19" ht="56.25">
      <c r="A273" s="14"/>
      <c r="B273" s="15">
        <v>68</v>
      </c>
      <c r="C273" s="619"/>
      <c r="D273" s="620"/>
      <c r="E273" s="619"/>
      <c r="F273" s="619"/>
      <c r="G273" s="623"/>
      <c r="H273" s="619"/>
      <c r="I273" s="619"/>
      <c r="J273" s="617"/>
      <c r="K273" s="618"/>
      <c r="L273" s="22" t="s">
        <v>42</v>
      </c>
      <c r="M273" s="52">
        <f>P273*J272</f>
        <v>369963.04799999989</v>
      </c>
      <c r="N273" s="32">
        <f>Q273*J272</f>
        <v>118808.39099999997</v>
      </c>
      <c r="O273" s="32">
        <f t="shared" si="24"/>
        <v>488771.4389999999</v>
      </c>
      <c r="P273" s="14">
        <v>34.159999999999997</v>
      </c>
      <c r="Q273" s="32">
        <v>10.97</v>
      </c>
      <c r="R273" s="14" t="s">
        <v>40</v>
      </c>
      <c r="S273" s="14" t="s">
        <v>41</v>
      </c>
    </row>
    <row r="274" spans="1:19" ht="37.5">
      <c r="A274" s="14" t="s">
        <v>306</v>
      </c>
      <c r="B274" s="15">
        <v>69</v>
      </c>
      <c r="C274" s="16">
        <v>64</v>
      </c>
      <c r="D274" s="22" t="s">
        <v>245</v>
      </c>
      <c r="E274" s="16">
        <v>1982</v>
      </c>
      <c r="F274" s="16" t="s">
        <v>37</v>
      </c>
      <c r="G274" s="14" t="s">
        <v>306</v>
      </c>
      <c r="H274" s="16" t="s">
        <v>38</v>
      </c>
      <c r="I274" s="16">
        <v>5</v>
      </c>
      <c r="J274" s="21">
        <v>5084.6000000000004</v>
      </c>
      <c r="K274" s="61">
        <v>2953.9</v>
      </c>
      <c r="L274" s="22" t="s">
        <v>52</v>
      </c>
      <c r="M274" s="52">
        <f>J274*P274</f>
        <v>5290933.068</v>
      </c>
      <c r="N274" s="32">
        <f>J274*Q274</f>
        <v>113234.042</v>
      </c>
      <c r="O274" s="32">
        <f t="shared" si="24"/>
        <v>5404167.1100000003</v>
      </c>
      <c r="P274" s="14">
        <v>1040.58</v>
      </c>
      <c r="Q274" s="32">
        <v>22.27</v>
      </c>
      <c r="R274" s="14" t="s">
        <v>40</v>
      </c>
      <c r="S274" s="14" t="s">
        <v>41</v>
      </c>
    </row>
    <row r="275" spans="1:19">
      <c r="A275" s="14" t="s">
        <v>291</v>
      </c>
      <c r="B275" s="15">
        <v>70</v>
      </c>
      <c r="C275" s="619">
        <v>65</v>
      </c>
      <c r="D275" s="620" t="s">
        <v>246</v>
      </c>
      <c r="E275" s="619">
        <v>1972</v>
      </c>
      <c r="F275" s="619" t="s">
        <v>37</v>
      </c>
      <c r="G275" s="623" t="s">
        <v>291</v>
      </c>
      <c r="H275" s="619" t="s">
        <v>38</v>
      </c>
      <c r="I275" s="619">
        <v>2</v>
      </c>
      <c r="J275" s="617">
        <v>1080</v>
      </c>
      <c r="K275" s="618">
        <v>367.6</v>
      </c>
      <c r="L275" s="22" t="s">
        <v>52</v>
      </c>
      <c r="M275" s="52">
        <f>J275*P275</f>
        <v>1212537.6000000001</v>
      </c>
      <c r="N275" s="32">
        <f>J275*Q275</f>
        <v>42325.2</v>
      </c>
      <c r="O275" s="32">
        <f t="shared" si="24"/>
        <v>1254862.8</v>
      </c>
      <c r="P275" s="14">
        <v>1122.72</v>
      </c>
      <c r="Q275" s="32">
        <v>39.19</v>
      </c>
      <c r="R275" s="14" t="s">
        <v>40</v>
      </c>
      <c r="S275" s="14" t="s">
        <v>41</v>
      </c>
    </row>
    <row r="276" spans="1:19" ht="37.5">
      <c r="A276" s="109"/>
      <c r="B276" s="15">
        <v>71</v>
      </c>
      <c r="C276" s="619"/>
      <c r="D276" s="620"/>
      <c r="E276" s="619"/>
      <c r="F276" s="619"/>
      <c r="G276" s="623"/>
      <c r="H276" s="619"/>
      <c r="I276" s="619"/>
      <c r="J276" s="617"/>
      <c r="K276" s="618"/>
      <c r="L276" s="22" t="s">
        <v>49</v>
      </c>
      <c r="M276" s="52">
        <f>P276*J275</f>
        <v>482014.8</v>
      </c>
      <c r="N276" s="32">
        <f>Q276*J275</f>
        <v>19375.2</v>
      </c>
      <c r="O276" s="32">
        <f t="shared" si="24"/>
        <v>501390</v>
      </c>
      <c r="P276" s="14">
        <v>446.31</v>
      </c>
      <c r="Q276" s="32">
        <v>17.940000000000001</v>
      </c>
      <c r="R276" s="14" t="s">
        <v>40</v>
      </c>
      <c r="S276" s="14" t="s">
        <v>41</v>
      </c>
    </row>
    <row r="277" spans="1:19" ht="37.5">
      <c r="A277" s="14" t="s">
        <v>287</v>
      </c>
      <c r="B277" s="15">
        <v>72</v>
      </c>
      <c r="C277" s="16">
        <v>66</v>
      </c>
      <c r="D277" s="22" t="s">
        <v>247</v>
      </c>
      <c r="E277" s="16">
        <v>1961</v>
      </c>
      <c r="F277" s="16" t="s">
        <v>37</v>
      </c>
      <c r="G277" s="14" t="s">
        <v>287</v>
      </c>
      <c r="H277" s="16" t="s">
        <v>38</v>
      </c>
      <c r="I277" s="16">
        <v>3</v>
      </c>
      <c r="J277" s="21">
        <v>1199.2</v>
      </c>
      <c r="K277" s="21">
        <v>742.8</v>
      </c>
      <c r="L277" s="35" t="s">
        <v>108</v>
      </c>
      <c r="M277" s="52">
        <f t="shared" ref="M277:M295" si="25">J277*P277</f>
        <v>202964.6</v>
      </c>
      <c r="N277" s="32">
        <f t="shared" ref="N277:N295" si="26">J277*Q277</f>
        <v>4353.0960000000005</v>
      </c>
      <c r="O277" s="32">
        <f t="shared" si="24"/>
        <v>207317.696</v>
      </c>
      <c r="P277" s="14">
        <v>169.25</v>
      </c>
      <c r="Q277" s="32">
        <v>3.63</v>
      </c>
      <c r="R277" s="14" t="s">
        <v>40</v>
      </c>
      <c r="S277" s="14" t="s">
        <v>41</v>
      </c>
    </row>
    <row r="278" spans="1:19" ht="37.5">
      <c r="A278" s="14" t="s">
        <v>287</v>
      </c>
      <c r="B278" s="15">
        <v>73</v>
      </c>
      <c r="C278" s="16">
        <v>67</v>
      </c>
      <c r="D278" s="22" t="s">
        <v>248</v>
      </c>
      <c r="E278" s="16">
        <v>1962</v>
      </c>
      <c r="F278" s="16" t="s">
        <v>37</v>
      </c>
      <c r="G278" s="14" t="s">
        <v>287</v>
      </c>
      <c r="H278" s="16" t="s">
        <v>38</v>
      </c>
      <c r="I278" s="16">
        <v>4</v>
      </c>
      <c r="J278" s="21">
        <v>1817.5000000000002</v>
      </c>
      <c r="K278" s="21">
        <v>1255.9000000000001</v>
      </c>
      <c r="L278" s="22" t="s">
        <v>52</v>
      </c>
      <c r="M278" s="52">
        <f t="shared" si="25"/>
        <v>1981438.5000000002</v>
      </c>
      <c r="N278" s="32">
        <f t="shared" si="26"/>
        <v>43420.075000000004</v>
      </c>
      <c r="O278" s="32">
        <f t="shared" si="24"/>
        <v>2024858.5750000002</v>
      </c>
      <c r="P278" s="32">
        <v>1090.2</v>
      </c>
      <c r="Q278" s="32">
        <v>23.89</v>
      </c>
      <c r="R278" s="14" t="s">
        <v>40</v>
      </c>
      <c r="S278" s="14" t="s">
        <v>41</v>
      </c>
    </row>
    <row r="279" spans="1:19" ht="37.5">
      <c r="A279" s="14" t="s">
        <v>287</v>
      </c>
      <c r="B279" s="15">
        <v>74</v>
      </c>
      <c r="C279" s="16">
        <v>68</v>
      </c>
      <c r="D279" s="22" t="s">
        <v>249</v>
      </c>
      <c r="E279" s="16">
        <v>1960</v>
      </c>
      <c r="F279" s="16" t="s">
        <v>37</v>
      </c>
      <c r="G279" s="14" t="s">
        <v>287</v>
      </c>
      <c r="H279" s="16" t="s">
        <v>38</v>
      </c>
      <c r="I279" s="60">
        <v>4</v>
      </c>
      <c r="J279" s="21">
        <v>1803.1</v>
      </c>
      <c r="K279" s="21">
        <v>1243.8</v>
      </c>
      <c r="L279" s="22" t="s">
        <v>52</v>
      </c>
      <c r="M279" s="52">
        <f t="shared" si="25"/>
        <v>1965739.6199999999</v>
      </c>
      <c r="N279" s="32">
        <f t="shared" si="26"/>
        <v>43076.059000000001</v>
      </c>
      <c r="O279" s="32">
        <f t="shared" si="24"/>
        <v>2008815.6789999998</v>
      </c>
      <c r="P279" s="32">
        <v>1090.2</v>
      </c>
      <c r="Q279" s="32">
        <v>23.89</v>
      </c>
      <c r="R279" s="14" t="s">
        <v>40</v>
      </c>
      <c r="S279" s="14" t="s">
        <v>41</v>
      </c>
    </row>
    <row r="280" spans="1:19" ht="37.5">
      <c r="A280" s="14" t="s">
        <v>291</v>
      </c>
      <c r="B280" s="15">
        <v>75</v>
      </c>
      <c r="C280" s="16">
        <v>69</v>
      </c>
      <c r="D280" s="22" t="s">
        <v>250</v>
      </c>
      <c r="E280" s="16">
        <v>1961</v>
      </c>
      <c r="F280" s="16" t="s">
        <v>37</v>
      </c>
      <c r="G280" s="14" t="s">
        <v>291</v>
      </c>
      <c r="H280" s="16" t="s">
        <v>38</v>
      </c>
      <c r="I280" s="60">
        <v>2</v>
      </c>
      <c r="J280" s="21">
        <v>1041.5999999999999</v>
      </c>
      <c r="K280" s="21">
        <v>525.1</v>
      </c>
      <c r="L280" s="22" t="s">
        <v>52</v>
      </c>
      <c r="M280" s="52">
        <f t="shared" si="25"/>
        <v>1113116.2560000001</v>
      </c>
      <c r="N280" s="32">
        <f t="shared" si="26"/>
        <v>40820.303999999996</v>
      </c>
      <c r="O280" s="32">
        <f t="shared" si="24"/>
        <v>1153936.56</v>
      </c>
      <c r="P280" s="59">
        <v>1068.6600000000001</v>
      </c>
      <c r="Q280" s="32">
        <v>39.19</v>
      </c>
      <c r="R280" s="14" t="s">
        <v>40</v>
      </c>
      <c r="S280" s="14" t="s">
        <v>41</v>
      </c>
    </row>
    <row r="281" spans="1:19" ht="37.5">
      <c r="A281" s="14" t="s">
        <v>306</v>
      </c>
      <c r="B281" s="15">
        <v>76</v>
      </c>
      <c r="C281" s="16">
        <v>70</v>
      </c>
      <c r="D281" s="22" t="s">
        <v>251</v>
      </c>
      <c r="E281" s="16">
        <v>2002</v>
      </c>
      <c r="F281" s="16" t="s">
        <v>37</v>
      </c>
      <c r="G281" s="14" t="s">
        <v>306</v>
      </c>
      <c r="H281" s="16" t="s">
        <v>38</v>
      </c>
      <c r="I281" s="60">
        <v>4</v>
      </c>
      <c r="J281" s="21">
        <v>1304.3900000000001</v>
      </c>
      <c r="K281" s="21">
        <v>675.5</v>
      </c>
      <c r="L281" s="22" t="s">
        <v>52</v>
      </c>
      <c r="M281" s="52">
        <f t="shared" si="25"/>
        <v>1357322.1462000001</v>
      </c>
      <c r="N281" s="32">
        <f t="shared" si="26"/>
        <v>29048.765300000003</v>
      </c>
      <c r="O281" s="32">
        <f t="shared" si="24"/>
        <v>1386370.9115000002</v>
      </c>
      <c r="P281" s="59">
        <v>1040.58</v>
      </c>
      <c r="Q281" s="32">
        <v>22.27</v>
      </c>
      <c r="R281" s="14" t="s">
        <v>40</v>
      </c>
      <c r="S281" s="14" t="s">
        <v>41</v>
      </c>
    </row>
    <row r="282" spans="1:19" ht="37.5">
      <c r="A282" s="14" t="s">
        <v>291</v>
      </c>
      <c r="B282" s="15">
        <v>77</v>
      </c>
      <c r="C282" s="16">
        <v>71</v>
      </c>
      <c r="D282" s="22" t="s">
        <v>252</v>
      </c>
      <c r="E282" s="16">
        <v>1961</v>
      </c>
      <c r="F282" s="16" t="s">
        <v>37</v>
      </c>
      <c r="G282" s="14" t="s">
        <v>291</v>
      </c>
      <c r="H282" s="16" t="s">
        <v>38</v>
      </c>
      <c r="I282" s="60">
        <v>2</v>
      </c>
      <c r="J282" s="21">
        <v>1042.4000000000001</v>
      </c>
      <c r="K282" s="21">
        <v>520.1</v>
      </c>
      <c r="L282" s="22" t="s">
        <v>52</v>
      </c>
      <c r="M282" s="52">
        <f t="shared" si="25"/>
        <v>1113971.1840000001</v>
      </c>
      <c r="N282" s="32">
        <f t="shared" si="26"/>
        <v>40851.656000000003</v>
      </c>
      <c r="O282" s="32">
        <f t="shared" si="24"/>
        <v>1154822.8400000001</v>
      </c>
      <c r="P282" s="59">
        <v>1068.6600000000001</v>
      </c>
      <c r="Q282" s="32">
        <v>39.19</v>
      </c>
      <c r="R282" s="14" t="s">
        <v>40</v>
      </c>
      <c r="S282" s="14" t="s">
        <v>41</v>
      </c>
    </row>
    <row r="283" spans="1:19" ht="37.5">
      <c r="A283" s="14" t="s">
        <v>306</v>
      </c>
      <c r="B283" s="15">
        <v>78</v>
      </c>
      <c r="C283" s="16">
        <v>72</v>
      </c>
      <c r="D283" s="22" t="s">
        <v>253</v>
      </c>
      <c r="E283" s="16">
        <v>1961</v>
      </c>
      <c r="F283" s="16" t="s">
        <v>37</v>
      </c>
      <c r="G283" s="14" t="s">
        <v>306</v>
      </c>
      <c r="H283" s="16" t="s">
        <v>38</v>
      </c>
      <c r="I283" s="60">
        <v>4</v>
      </c>
      <c r="J283" s="21">
        <v>3536.4</v>
      </c>
      <c r="K283" s="21">
        <v>1957.6</v>
      </c>
      <c r="L283" s="22" t="s">
        <v>52</v>
      </c>
      <c r="M283" s="52">
        <f t="shared" si="25"/>
        <v>3679907.1119999997</v>
      </c>
      <c r="N283" s="32">
        <f t="shared" si="26"/>
        <v>78755.627999999997</v>
      </c>
      <c r="O283" s="32">
        <f t="shared" si="24"/>
        <v>3758662.7399999998</v>
      </c>
      <c r="P283" s="59">
        <v>1040.58</v>
      </c>
      <c r="Q283" s="32">
        <v>22.27</v>
      </c>
      <c r="R283" s="14" t="s">
        <v>40</v>
      </c>
      <c r="S283" s="14" t="s">
        <v>41</v>
      </c>
    </row>
    <row r="284" spans="1:19" ht="37.5">
      <c r="A284" s="14" t="s">
        <v>306</v>
      </c>
      <c r="B284" s="15">
        <v>79</v>
      </c>
      <c r="C284" s="16">
        <v>73</v>
      </c>
      <c r="D284" s="22" t="s">
        <v>254</v>
      </c>
      <c r="E284" s="16">
        <v>1987</v>
      </c>
      <c r="F284" s="16" t="s">
        <v>37</v>
      </c>
      <c r="G284" s="14" t="s">
        <v>306</v>
      </c>
      <c r="H284" s="16" t="s">
        <v>38</v>
      </c>
      <c r="I284" s="60">
        <v>5</v>
      </c>
      <c r="J284" s="21">
        <v>4168.2</v>
      </c>
      <c r="K284" s="21">
        <v>2343.4</v>
      </c>
      <c r="L284" s="22" t="s">
        <v>52</v>
      </c>
      <c r="M284" s="52">
        <f t="shared" si="25"/>
        <v>4337345.5559999999</v>
      </c>
      <c r="N284" s="32">
        <f t="shared" si="26"/>
        <v>92825.813999999998</v>
      </c>
      <c r="O284" s="32">
        <f t="shared" si="24"/>
        <v>4430171.37</v>
      </c>
      <c r="P284" s="59">
        <v>1040.58</v>
      </c>
      <c r="Q284" s="32">
        <v>22.27</v>
      </c>
      <c r="R284" s="14" t="s">
        <v>40</v>
      </c>
      <c r="S284" s="14" t="s">
        <v>41</v>
      </c>
    </row>
    <row r="285" spans="1:19" ht="37.5">
      <c r="A285" s="14" t="s">
        <v>306</v>
      </c>
      <c r="B285" s="15">
        <v>80</v>
      </c>
      <c r="C285" s="16">
        <v>74</v>
      </c>
      <c r="D285" s="22" t="s">
        <v>255</v>
      </c>
      <c r="E285" s="16">
        <v>1983</v>
      </c>
      <c r="F285" s="16" t="s">
        <v>37</v>
      </c>
      <c r="G285" s="14" t="s">
        <v>306</v>
      </c>
      <c r="H285" s="16" t="s">
        <v>38</v>
      </c>
      <c r="I285" s="60">
        <v>5</v>
      </c>
      <c r="J285" s="21">
        <v>2753.3</v>
      </c>
      <c r="K285" s="21">
        <v>1515.9</v>
      </c>
      <c r="L285" s="22" t="s">
        <v>52</v>
      </c>
      <c r="M285" s="52">
        <f t="shared" si="25"/>
        <v>2865028.9139999999</v>
      </c>
      <c r="N285" s="32">
        <f t="shared" si="26"/>
        <v>61315.991000000002</v>
      </c>
      <c r="O285" s="32">
        <f t="shared" si="24"/>
        <v>2926344.9049999998</v>
      </c>
      <c r="P285" s="59">
        <v>1040.58</v>
      </c>
      <c r="Q285" s="32">
        <v>22.27</v>
      </c>
      <c r="R285" s="14" t="s">
        <v>40</v>
      </c>
      <c r="S285" s="14" t="s">
        <v>41</v>
      </c>
    </row>
    <row r="286" spans="1:19" ht="56.25">
      <c r="A286" s="14" t="s">
        <v>306</v>
      </c>
      <c r="B286" s="15">
        <v>81</v>
      </c>
      <c r="C286" s="16">
        <v>75</v>
      </c>
      <c r="D286" s="22" t="s">
        <v>256</v>
      </c>
      <c r="E286" s="16">
        <v>1978</v>
      </c>
      <c r="F286" s="16" t="s">
        <v>37</v>
      </c>
      <c r="G286" s="14" t="s">
        <v>306</v>
      </c>
      <c r="H286" s="16" t="s">
        <v>38</v>
      </c>
      <c r="I286" s="60">
        <v>5</v>
      </c>
      <c r="J286" s="21">
        <v>11365.300000000001</v>
      </c>
      <c r="K286" s="21">
        <v>6222.6</v>
      </c>
      <c r="L286" s="22" t="s">
        <v>42</v>
      </c>
      <c r="M286" s="52">
        <f t="shared" si="25"/>
        <v>388238.64799999999</v>
      </c>
      <c r="N286" s="32">
        <f t="shared" si="26"/>
        <v>124677.34100000001</v>
      </c>
      <c r="O286" s="32">
        <f t="shared" si="24"/>
        <v>512915.989</v>
      </c>
      <c r="P286" s="32">
        <v>34.159999999999997</v>
      </c>
      <c r="Q286" s="32">
        <v>10.97</v>
      </c>
      <c r="R286" s="14" t="s">
        <v>40</v>
      </c>
      <c r="S286" s="14" t="s">
        <v>41</v>
      </c>
    </row>
    <row r="287" spans="1:19" ht="37.5">
      <c r="A287" s="14" t="s">
        <v>306</v>
      </c>
      <c r="B287" s="15">
        <v>82</v>
      </c>
      <c r="C287" s="16">
        <v>76</v>
      </c>
      <c r="D287" s="22" t="s">
        <v>257</v>
      </c>
      <c r="E287" s="16">
        <v>1981</v>
      </c>
      <c r="F287" s="16" t="s">
        <v>37</v>
      </c>
      <c r="G287" s="14" t="s">
        <v>306</v>
      </c>
      <c r="H287" s="16" t="s">
        <v>87</v>
      </c>
      <c r="I287" s="16">
        <v>5</v>
      </c>
      <c r="J287" s="21">
        <v>4576.03</v>
      </c>
      <c r="K287" s="21">
        <v>2866.9</v>
      </c>
      <c r="L287" s="22" t="s">
        <v>52</v>
      </c>
      <c r="M287" s="52">
        <f t="shared" si="25"/>
        <v>4640735.0641999999</v>
      </c>
      <c r="N287" s="32">
        <f t="shared" si="26"/>
        <v>99299.850999999995</v>
      </c>
      <c r="O287" s="32">
        <f t="shared" si="24"/>
        <v>4740034.9151999997</v>
      </c>
      <c r="P287" s="14">
        <v>1014.14</v>
      </c>
      <c r="Q287" s="32">
        <v>21.7</v>
      </c>
      <c r="R287" s="14" t="s">
        <v>40</v>
      </c>
      <c r="S287" s="14" t="s">
        <v>41</v>
      </c>
    </row>
    <row r="288" spans="1:19" ht="37.5">
      <c r="A288" s="14" t="s">
        <v>306</v>
      </c>
      <c r="B288" s="15">
        <v>83</v>
      </c>
      <c r="C288" s="16">
        <v>77</v>
      </c>
      <c r="D288" s="22" t="s">
        <v>258</v>
      </c>
      <c r="E288" s="63">
        <v>1981</v>
      </c>
      <c r="F288" s="16" t="s">
        <v>37</v>
      </c>
      <c r="G288" s="14" t="s">
        <v>306</v>
      </c>
      <c r="H288" s="16" t="s">
        <v>87</v>
      </c>
      <c r="I288" s="16">
        <v>5</v>
      </c>
      <c r="J288" s="21">
        <v>4416.1000000000004</v>
      </c>
      <c r="K288" s="21">
        <v>2783</v>
      </c>
      <c r="L288" s="22" t="s">
        <v>52</v>
      </c>
      <c r="M288" s="52">
        <f t="shared" si="25"/>
        <v>4478543.6540000001</v>
      </c>
      <c r="N288" s="32">
        <f t="shared" si="26"/>
        <v>95829.37000000001</v>
      </c>
      <c r="O288" s="32">
        <f t="shared" si="24"/>
        <v>4574373.0240000002</v>
      </c>
      <c r="P288" s="14">
        <v>1014.14</v>
      </c>
      <c r="Q288" s="32">
        <v>21.7</v>
      </c>
      <c r="R288" s="14" t="s">
        <v>40</v>
      </c>
      <c r="S288" s="14" t="s">
        <v>41</v>
      </c>
    </row>
    <row r="289" spans="1:43" ht="37.5">
      <c r="A289" s="14" t="s">
        <v>306</v>
      </c>
      <c r="B289" s="15">
        <v>84</v>
      </c>
      <c r="C289" s="16">
        <v>78</v>
      </c>
      <c r="D289" s="22" t="s">
        <v>259</v>
      </c>
      <c r="E289" s="14">
        <v>1968</v>
      </c>
      <c r="F289" s="16" t="s">
        <v>37</v>
      </c>
      <c r="G289" s="14" t="s">
        <v>306</v>
      </c>
      <c r="H289" s="14" t="s">
        <v>38</v>
      </c>
      <c r="I289" s="14">
        <v>5</v>
      </c>
      <c r="J289" s="21">
        <v>4353.8</v>
      </c>
      <c r="K289" s="32">
        <v>2595.5</v>
      </c>
      <c r="L289" s="22" t="s">
        <v>52</v>
      </c>
      <c r="M289" s="52">
        <f t="shared" si="25"/>
        <v>4530477.2039999999</v>
      </c>
      <c r="N289" s="32">
        <f t="shared" si="26"/>
        <v>96959.126000000004</v>
      </c>
      <c r="O289" s="32">
        <f t="shared" si="24"/>
        <v>4627436.33</v>
      </c>
      <c r="P289" s="59">
        <v>1040.58</v>
      </c>
      <c r="Q289" s="32">
        <v>22.27</v>
      </c>
      <c r="R289" s="14" t="s">
        <v>40</v>
      </c>
      <c r="S289" s="14" t="s">
        <v>41</v>
      </c>
    </row>
    <row r="290" spans="1:43" ht="37.5">
      <c r="A290" s="14" t="s">
        <v>306</v>
      </c>
      <c r="B290" s="15">
        <v>85</v>
      </c>
      <c r="C290" s="16">
        <v>79</v>
      </c>
      <c r="D290" s="22" t="s">
        <v>260</v>
      </c>
      <c r="E290" s="16">
        <v>1967</v>
      </c>
      <c r="F290" s="16" t="s">
        <v>37</v>
      </c>
      <c r="G290" s="14" t="s">
        <v>306</v>
      </c>
      <c r="H290" s="16" t="s">
        <v>38</v>
      </c>
      <c r="I290" s="16">
        <v>5</v>
      </c>
      <c r="J290" s="21">
        <v>4373.5999999999995</v>
      </c>
      <c r="K290" s="21">
        <v>2609.4</v>
      </c>
      <c r="L290" s="22" t="s">
        <v>52</v>
      </c>
      <c r="M290" s="52">
        <f t="shared" si="25"/>
        <v>4551080.6879999992</v>
      </c>
      <c r="N290" s="32">
        <f t="shared" si="26"/>
        <v>97400.071999999986</v>
      </c>
      <c r="O290" s="32">
        <f t="shared" si="24"/>
        <v>4648480.7599999988</v>
      </c>
      <c r="P290" s="59">
        <v>1040.58</v>
      </c>
      <c r="Q290" s="32">
        <v>22.27</v>
      </c>
      <c r="R290" s="14" t="s">
        <v>40</v>
      </c>
      <c r="S290" s="14" t="s">
        <v>41</v>
      </c>
    </row>
    <row r="291" spans="1:43" ht="37.5">
      <c r="A291" s="14" t="s">
        <v>291</v>
      </c>
      <c r="B291" s="15">
        <v>86</v>
      </c>
      <c r="C291" s="16">
        <v>80</v>
      </c>
      <c r="D291" s="22" t="s">
        <v>261</v>
      </c>
      <c r="E291" s="16">
        <v>1960</v>
      </c>
      <c r="F291" s="16" t="s">
        <v>37</v>
      </c>
      <c r="G291" s="14" t="s">
        <v>291</v>
      </c>
      <c r="H291" s="16" t="s">
        <v>38</v>
      </c>
      <c r="I291" s="16">
        <v>2</v>
      </c>
      <c r="J291" s="21">
        <v>1311.8</v>
      </c>
      <c r="K291" s="21">
        <v>643.9</v>
      </c>
      <c r="L291" s="22" t="s">
        <v>46</v>
      </c>
      <c r="M291" s="52">
        <f t="shared" si="25"/>
        <v>201243.23799999998</v>
      </c>
      <c r="N291" s="32">
        <f t="shared" si="26"/>
        <v>19939.359999999997</v>
      </c>
      <c r="O291" s="32">
        <f t="shared" si="24"/>
        <v>221182.59799999997</v>
      </c>
      <c r="P291" s="59">
        <v>153.41</v>
      </c>
      <c r="Q291" s="32">
        <v>15.2</v>
      </c>
      <c r="R291" s="14" t="s">
        <v>40</v>
      </c>
      <c r="S291" s="14" t="s">
        <v>41</v>
      </c>
    </row>
    <row r="292" spans="1:43" ht="37.5">
      <c r="A292" s="14" t="s">
        <v>306</v>
      </c>
      <c r="B292" s="15">
        <v>87</v>
      </c>
      <c r="C292" s="16">
        <v>81</v>
      </c>
      <c r="D292" s="22" t="s">
        <v>262</v>
      </c>
      <c r="E292" s="16">
        <v>1983</v>
      </c>
      <c r="F292" s="16" t="s">
        <v>37</v>
      </c>
      <c r="G292" s="14" t="s">
        <v>306</v>
      </c>
      <c r="H292" s="16" t="s">
        <v>38</v>
      </c>
      <c r="I292" s="16">
        <v>5</v>
      </c>
      <c r="J292" s="21">
        <v>6225.9999999999991</v>
      </c>
      <c r="K292" s="21">
        <v>3353.6</v>
      </c>
      <c r="L292" s="22" t="s">
        <v>46</v>
      </c>
      <c r="M292" s="52">
        <f t="shared" si="25"/>
        <v>936701.69999999984</v>
      </c>
      <c r="N292" s="32">
        <f t="shared" si="26"/>
        <v>93140.959999999992</v>
      </c>
      <c r="O292" s="32">
        <f t="shared" si="24"/>
        <v>1029842.6599999998</v>
      </c>
      <c r="P292" s="59">
        <v>150.44999999999999</v>
      </c>
      <c r="Q292" s="32">
        <v>14.96</v>
      </c>
      <c r="R292" s="14" t="s">
        <v>40</v>
      </c>
      <c r="S292" s="14" t="s">
        <v>41</v>
      </c>
    </row>
    <row r="293" spans="1:43" ht="37.5">
      <c r="A293" s="14" t="s">
        <v>306</v>
      </c>
      <c r="B293" s="15">
        <v>88</v>
      </c>
      <c r="C293" s="16">
        <v>82</v>
      </c>
      <c r="D293" s="22" t="s">
        <v>263</v>
      </c>
      <c r="E293" s="16">
        <v>1997</v>
      </c>
      <c r="F293" s="16" t="s">
        <v>37</v>
      </c>
      <c r="G293" s="14" t="s">
        <v>306</v>
      </c>
      <c r="H293" s="16" t="s">
        <v>38</v>
      </c>
      <c r="I293" s="16">
        <v>4</v>
      </c>
      <c r="J293" s="21">
        <v>6827.5</v>
      </c>
      <c r="K293" s="21">
        <v>3652</v>
      </c>
      <c r="L293" s="22" t="s">
        <v>52</v>
      </c>
      <c r="M293" s="52">
        <f t="shared" si="25"/>
        <v>7104559.9499999993</v>
      </c>
      <c r="N293" s="32">
        <f t="shared" si="26"/>
        <v>152048.42499999999</v>
      </c>
      <c r="O293" s="32">
        <f t="shared" si="24"/>
        <v>7256608.3749999991</v>
      </c>
      <c r="P293" s="59">
        <v>1040.58</v>
      </c>
      <c r="Q293" s="32">
        <v>22.27</v>
      </c>
      <c r="R293" s="14" t="s">
        <v>40</v>
      </c>
      <c r="S293" s="14" t="s">
        <v>41</v>
      </c>
    </row>
    <row r="294" spans="1:43" ht="37.5">
      <c r="A294" s="14" t="s">
        <v>289</v>
      </c>
      <c r="B294" s="15">
        <v>89</v>
      </c>
      <c r="C294" s="16">
        <v>83</v>
      </c>
      <c r="D294" s="22" t="s">
        <v>264</v>
      </c>
      <c r="E294" s="14">
        <v>1959</v>
      </c>
      <c r="F294" s="16" t="s">
        <v>37</v>
      </c>
      <c r="G294" s="14" t="s">
        <v>289</v>
      </c>
      <c r="H294" s="14" t="s">
        <v>38</v>
      </c>
      <c r="I294" s="14">
        <v>2</v>
      </c>
      <c r="J294" s="21">
        <v>1273.4000000000001</v>
      </c>
      <c r="K294" s="32">
        <v>634.6</v>
      </c>
      <c r="L294" s="22" t="s">
        <v>52</v>
      </c>
      <c r="M294" s="52">
        <f t="shared" si="25"/>
        <v>1429671.648</v>
      </c>
      <c r="N294" s="32">
        <f t="shared" si="26"/>
        <v>49904.546000000002</v>
      </c>
      <c r="O294" s="32">
        <f t="shared" si="24"/>
        <v>1479576.1940000001</v>
      </c>
      <c r="P294" s="14">
        <v>1122.72</v>
      </c>
      <c r="Q294" s="32">
        <v>39.19</v>
      </c>
      <c r="R294" s="14" t="s">
        <v>40</v>
      </c>
      <c r="S294" s="14" t="s">
        <v>41</v>
      </c>
    </row>
    <row r="295" spans="1:43" ht="37.5">
      <c r="A295" s="14" t="s">
        <v>306</v>
      </c>
      <c r="B295" s="15">
        <v>90</v>
      </c>
      <c r="C295" s="16">
        <v>84</v>
      </c>
      <c r="D295" s="22" t="s">
        <v>265</v>
      </c>
      <c r="E295" s="14">
        <v>1968</v>
      </c>
      <c r="F295" s="16" t="s">
        <v>37</v>
      </c>
      <c r="G295" s="14" t="s">
        <v>306</v>
      </c>
      <c r="H295" s="14" t="s">
        <v>38</v>
      </c>
      <c r="I295" s="14">
        <v>5</v>
      </c>
      <c r="J295" s="21">
        <v>6416.7000000000007</v>
      </c>
      <c r="K295" s="32">
        <v>3837.4</v>
      </c>
      <c r="L295" s="22" t="s">
        <v>52</v>
      </c>
      <c r="M295" s="52">
        <f t="shared" si="25"/>
        <v>6677089.6860000007</v>
      </c>
      <c r="N295" s="32">
        <f t="shared" si="26"/>
        <v>142899.90900000001</v>
      </c>
      <c r="O295" s="32">
        <f t="shared" si="24"/>
        <v>6819989.5950000007</v>
      </c>
      <c r="P295" s="59">
        <v>1040.58</v>
      </c>
      <c r="Q295" s="32">
        <v>22.27</v>
      </c>
      <c r="R295" s="14" t="s">
        <v>40</v>
      </c>
      <c r="S295" s="14" t="s">
        <v>41</v>
      </c>
    </row>
    <row r="296" spans="1:43" ht="37.5">
      <c r="A296" s="14" t="s">
        <v>306</v>
      </c>
      <c r="B296" s="15">
        <v>91</v>
      </c>
      <c r="C296" s="16">
        <v>85</v>
      </c>
      <c r="D296" s="22" t="s">
        <v>266</v>
      </c>
      <c r="E296" s="14">
        <v>1963</v>
      </c>
      <c r="F296" s="16" t="s">
        <v>37</v>
      </c>
      <c r="G296" s="14" t="s">
        <v>306</v>
      </c>
      <c r="H296" s="14" t="s">
        <v>38</v>
      </c>
      <c r="I296" s="14">
        <v>4</v>
      </c>
      <c r="J296" s="21">
        <v>3545.3</v>
      </c>
      <c r="K296" s="32">
        <v>1984.56</v>
      </c>
      <c r="L296" s="22" t="s">
        <v>46</v>
      </c>
      <c r="M296" s="52">
        <f>P296*J296</f>
        <v>533390.38500000001</v>
      </c>
      <c r="N296" s="32">
        <f>Q296*J296</f>
        <v>53037.688000000009</v>
      </c>
      <c r="O296" s="32">
        <f t="shared" si="24"/>
        <v>586428.07299999997</v>
      </c>
      <c r="P296" s="14">
        <v>150.44999999999999</v>
      </c>
      <c r="Q296" s="32">
        <v>14.96</v>
      </c>
      <c r="R296" s="14" t="s">
        <v>40</v>
      </c>
      <c r="S296" s="14" t="s">
        <v>41</v>
      </c>
    </row>
    <row r="297" spans="1:43" ht="37.5">
      <c r="A297" s="14" t="s">
        <v>306</v>
      </c>
      <c r="B297" s="15">
        <v>92</v>
      </c>
      <c r="C297" s="16">
        <v>86</v>
      </c>
      <c r="D297" s="22" t="s">
        <v>267</v>
      </c>
      <c r="E297" s="14">
        <v>1963</v>
      </c>
      <c r="F297" s="16" t="s">
        <v>37</v>
      </c>
      <c r="G297" s="14" t="s">
        <v>306</v>
      </c>
      <c r="H297" s="14" t="s">
        <v>38</v>
      </c>
      <c r="I297" s="14">
        <v>5</v>
      </c>
      <c r="J297" s="21">
        <v>3552.2999999999997</v>
      </c>
      <c r="K297" s="32">
        <v>2504.6999999999998</v>
      </c>
      <c r="L297" s="58" t="s">
        <v>52</v>
      </c>
      <c r="M297" s="52">
        <f>J297*P297</f>
        <v>3696452.3339999993</v>
      </c>
      <c r="N297" s="32">
        <f>J297*Q297</f>
        <v>79109.72099999999</v>
      </c>
      <c r="O297" s="32">
        <f t="shared" si="24"/>
        <v>3775562.0549999992</v>
      </c>
      <c r="P297" s="59">
        <v>1040.58</v>
      </c>
      <c r="Q297" s="32">
        <v>22.27</v>
      </c>
      <c r="R297" s="14" t="s">
        <v>40</v>
      </c>
      <c r="S297" s="14" t="s">
        <v>41</v>
      </c>
    </row>
    <row r="298" spans="1:43">
      <c r="A298" s="14"/>
      <c r="B298" s="15"/>
      <c r="C298" s="16"/>
      <c r="D298" s="22"/>
      <c r="E298" s="14"/>
      <c r="F298" s="16"/>
      <c r="G298" s="14"/>
      <c r="H298" s="14"/>
      <c r="I298" s="14"/>
      <c r="J298" s="21"/>
      <c r="K298" s="32"/>
      <c r="L298" s="58"/>
      <c r="M298" s="52"/>
      <c r="N298" s="32"/>
      <c r="O298" s="32"/>
      <c r="P298" s="59"/>
      <c r="Q298" s="32"/>
      <c r="R298" s="14"/>
      <c r="S298" s="14"/>
    </row>
    <row r="299" spans="1:43" s="67" customFormat="1">
      <c r="A299" s="24"/>
      <c r="B299" s="64">
        <f>B306+B311+B320+B358+B368+B379+B425+B438+B450+B479+B485+B494+B515+B528+B584+B608+B614+B622+B627+B866</f>
        <v>544</v>
      </c>
      <c r="C299" s="14">
        <f>C306+C310+C320+C356+C368+C379+C425+C437+C446+C479+C485+C494+C514+C528+C580+C608+C614+C617+C627+C866</f>
        <v>361</v>
      </c>
      <c r="D299" s="65" t="s">
        <v>268</v>
      </c>
      <c r="E299" s="33"/>
      <c r="F299" s="33"/>
      <c r="G299" s="14"/>
      <c r="H299" s="33"/>
      <c r="I299" s="33"/>
      <c r="J299" s="27">
        <f>J300+J628</f>
        <v>1117469.5280000004</v>
      </c>
      <c r="K299" s="27"/>
      <c r="L299" s="26"/>
      <c r="M299" s="27">
        <f>M300+M628</f>
        <v>789322614.13348031</v>
      </c>
      <c r="N299" s="31">
        <f>N300+N628</f>
        <v>28747986.248939991</v>
      </c>
      <c r="O299" s="31">
        <f>O300+O628</f>
        <v>818070600.38242006</v>
      </c>
      <c r="P299" s="49"/>
      <c r="Q299" s="32"/>
      <c r="R299" s="31"/>
      <c r="S299" s="32"/>
    </row>
    <row r="300" spans="1:43" s="67" customFormat="1">
      <c r="A300" s="24"/>
      <c r="B300" s="15"/>
      <c r="C300" s="16"/>
      <c r="D300" s="65" t="s">
        <v>34</v>
      </c>
      <c r="E300" s="33"/>
      <c r="F300" s="33"/>
      <c r="G300" s="14"/>
      <c r="H300" s="33"/>
      <c r="I300" s="33"/>
      <c r="J300" s="27">
        <f>J301+J307+J312+J321+J359+J369+J381+J426+J439+J451+J480+J487+J495+J516+J529+J585+J609+J615+J623</f>
        <v>345635.78999999992</v>
      </c>
      <c r="K300" s="27"/>
      <c r="L300" s="27"/>
      <c r="M300" s="27">
        <f>M301+M307+M312+M321+M359+M369+M381+M426+M439+M451+M480+M487+M495+M516+M529+M585+M609+M615+M623</f>
        <v>247451829.12940001</v>
      </c>
      <c r="N300" s="31">
        <f>N301+N307+N312+N321+N359+N369+N381+N426+N439+N451+N480+N487+N495+N516+N529+N585+N609+N615+N623</f>
        <v>11331579.725100001</v>
      </c>
      <c r="O300" s="31">
        <f>O301+O307+O312+O321+O359+O369+O381+O426+O439+O451+O480+O487+O495+O516+O529+O585+O609+O615+O623</f>
        <v>258783408.8545</v>
      </c>
      <c r="P300" s="49"/>
      <c r="Q300" s="32"/>
      <c r="R300" s="32"/>
      <c r="S300" s="32"/>
    </row>
    <row r="301" spans="1:43" s="67" customFormat="1">
      <c r="A301" s="24"/>
      <c r="B301" s="15"/>
      <c r="C301" s="16"/>
      <c r="D301" s="65" t="s">
        <v>35</v>
      </c>
      <c r="E301" s="33"/>
      <c r="F301" s="33"/>
      <c r="G301" s="14"/>
      <c r="H301" s="33"/>
      <c r="I301" s="33"/>
      <c r="J301" s="27">
        <f>SUM(J302:J306)</f>
        <v>10138.9</v>
      </c>
      <c r="K301" s="27"/>
      <c r="L301" s="27"/>
      <c r="M301" s="27">
        <f>SUM(M302:M306)</f>
        <v>1622224</v>
      </c>
      <c r="N301" s="31">
        <f>SUM(N302:N306)</f>
        <v>160296.00899999999</v>
      </c>
      <c r="O301" s="31">
        <f>SUM(O302:O306)</f>
        <v>1782520.0089999998</v>
      </c>
      <c r="P301" s="49"/>
      <c r="Q301" s="32"/>
      <c r="R301" s="31"/>
      <c r="S301" s="49"/>
    </row>
    <row r="302" spans="1:43" ht="37.5">
      <c r="A302" s="14" t="s">
        <v>269</v>
      </c>
      <c r="B302" s="15">
        <v>1</v>
      </c>
      <c r="C302" s="16">
        <v>1</v>
      </c>
      <c r="D302" s="68" t="s">
        <v>36</v>
      </c>
      <c r="E302" s="16">
        <v>1994</v>
      </c>
      <c r="F302" s="16" t="s">
        <v>37</v>
      </c>
      <c r="G302" s="14" t="s">
        <v>269</v>
      </c>
      <c r="H302" s="16" t="s">
        <v>38</v>
      </c>
      <c r="I302" s="16">
        <v>2</v>
      </c>
      <c r="J302" s="21">
        <v>2039.5</v>
      </c>
      <c r="K302" s="21">
        <v>678.4</v>
      </c>
      <c r="L302" s="69" t="s">
        <v>46</v>
      </c>
      <c r="M302" s="21">
        <f>J302*P302</f>
        <v>326320</v>
      </c>
      <c r="N302" s="32">
        <f>J302*Q302</f>
        <v>32244.495000000003</v>
      </c>
      <c r="O302" s="32">
        <f>M302+N302</f>
        <v>358564.495</v>
      </c>
      <c r="P302" s="32">
        <v>160</v>
      </c>
      <c r="Q302" s="32">
        <v>15.81</v>
      </c>
      <c r="R302" s="14" t="s">
        <v>41</v>
      </c>
      <c r="S302" s="14" t="s">
        <v>270</v>
      </c>
    </row>
    <row r="303" spans="1:43" s="5" customFormat="1" ht="37.5">
      <c r="A303" s="14" t="s">
        <v>269</v>
      </c>
      <c r="B303" s="15">
        <v>2</v>
      </c>
      <c r="C303" s="16">
        <v>2</v>
      </c>
      <c r="D303" s="68" t="s">
        <v>271</v>
      </c>
      <c r="E303" s="16">
        <v>1980</v>
      </c>
      <c r="F303" s="16" t="s">
        <v>37</v>
      </c>
      <c r="G303" s="14" t="s">
        <v>269</v>
      </c>
      <c r="H303" s="16" t="s">
        <v>38</v>
      </c>
      <c r="I303" s="16">
        <v>2</v>
      </c>
      <c r="J303" s="21">
        <v>2113.4</v>
      </c>
      <c r="K303" s="21">
        <v>835</v>
      </c>
      <c r="L303" s="69" t="s">
        <v>46</v>
      </c>
      <c r="M303" s="21">
        <f>J303*P303</f>
        <v>338144</v>
      </c>
      <c r="N303" s="32">
        <f>J303*Q303</f>
        <v>33412.853999999999</v>
      </c>
      <c r="O303" s="32">
        <f>M303+N303</f>
        <v>371556.85399999999</v>
      </c>
      <c r="P303" s="32">
        <v>160</v>
      </c>
      <c r="Q303" s="32">
        <v>15.81</v>
      </c>
      <c r="R303" s="14" t="s">
        <v>41</v>
      </c>
      <c r="S303" s="14" t="s">
        <v>270</v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s="5" customFormat="1" ht="37.5">
      <c r="A304" s="14" t="s">
        <v>269</v>
      </c>
      <c r="B304" s="15">
        <v>3</v>
      </c>
      <c r="C304" s="16">
        <v>3</v>
      </c>
      <c r="D304" s="68" t="s">
        <v>43</v>
      </c>
      <c r="E304" s="16">
        <v>1978</v>
      </c>
      <c r="F304" s="16" t="s">
        <v>37</v>
      </c>
      <c r="G304" s="14" t="s">
        <v>269</v>
      </c>
      <c r="H304" s="16" t="s">
        <v>38</v>
      </c>
      <c r="I304" s="16">
        <v>2</v>
      </c>
      <c r="J304" s="21">
        <v>2165.6999999999998</v>
      </c>
      <c r="K304" s="21">
        <v>849.6</v>
      </c>
      <c r="L304" s="69" t="s">
        <v>46</v>
      </c>
      <c r="M304" s="21">
        <f>J304*P304</f>
        <v>346512</v>
      </c>
      <c r="N304" s="32">
        <f>J304*Q304</f>
        <v>34239.716999999997</v>
      </c>
      <c r="O304" s="32">
        <f>M304+N304</f>
        <v>380751.717</v>
      </c>
      <c r="P304" s="32">
        <v>160</v>
      </c>
      <c r="Q304" s="32">
        <v>15.81</v>
      </c>
      <c r="R304" s="14" t="s">
        <v>41</v>
      </c>
      <c r="S304" s="14" t="s">
        <v>270</v>
      </c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s="5" customFormat="1" ht="37.5">
      <c r="A305" s="14" t="s">
        <v>269</v>
      </c>
      <c r="B305" s="15">
        <v>4</v>
      </c>
      <c r="C305" s="16">
        <v>4</v>
      </c>
      <c r="D305" s="68" t="s">
        <v>272</v>
      </c>
      <c r="E305" s="16">
        <v>1975</v>
      </c>
      <c r="F305" s="16" t="s">
        <v>37</v>
      </c>
      <c r="G305" s="14" t="s">
        <v>269</v>
      </c>
      <c r="H305" s="16" t="s">
        <v>38</v>
      </c>
      <c r="I305" s="16">
        <v>2</v>
      </c>
      <c r="J305" s="21">
        <v>1778.9</v>
      </c>
      <c r="K305" s="21">
        <v>684.2</v>
      </c>
      <c r="L305" s="69" t="s">
        <v>46</v>
      </c>
      <c r="M305" s="21">
        <f>J305*P305</f>
        <v>284624</v>
      </c>
      <c r="N305" s="32">
        <f>J305*Q305</f>
        <v>28124.409000000003</v>
      </c>
      <c r="O305" s="32">
        <f>M305+N305</f>
        <v>312748.40899999999</v>
      </c>
      <c r="P305" s="32">
        <v>160</v>
      </c>
      <c r="Q305" s="32">
        <v>15.81</v>
      </c>
      <c r="R305" s="14" t="s">
        <v>41</v>
      </c>
      <c r="S305" s="14" t="s">
        <v>270</v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s="5" customFormat="1" ht="37.5">
      <c r="A306" s="32" t="s">
        <v>273</v>
      </c>
      <c r="B306" s="15">
        <v>5</v>
      </c>
      <c r="C306" s="16">
        <v>5</v>
      </c>
      <c r="D306" s="68" t="s">
        <v>274</v>
      </c>
      <c r="E306" s="16">
        <v>1985</v>
      </c>
      <c r="F306" s="16" t="s">
        <v>37</v>
      </c>
      <c r="G306" s="32" t="s">
        <v>273</v>
      </c>
      <c r="H306" s="16" t="s">
        <v>38</v>
      </c>
      <c r="I306" s="16">
        <v>2</v>
      </c>
      <c r="J306" s="21">
        <v>2041.4</v>
      </c>
      <c r="K306" s="21">
        <v>968.5</v>
      </c>
      <c r="L306" s="69" t="s">
        <v>46</v>
      </c>
      <c r="M306" s="21">
        <f>J306*P306</f>
        <v>326624</v>
      </c>
      <c r="N306" s="32">
        <f>J306*Q306</f>
        <v>32274.534000000003</v>
      </c>
      <c r="O306" s="32">
        <f>M306+N306</f>
        <v>358898.53399999999</v>
      </c>
      <c r="P306" s="32">
        <v>160</v>
      </c>
      <c r="Q306" s="32">
        <v>15.81</v>
      </c>
      <c r="R306" s="14" t="s">
        <v>41</v>
      </c>
      <c r="S306" s="14" t="s">
        <v>270</v>
      </c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s="70" customFormat="1">
      <c r="A307" s="31"/>
      <c r="B307" s="15"/>
      <c r="C307" s="16"/>
      <c r="D307" s="65" t="s">
        <v>47</v>
      </c>
      <c r="E307" s="33"/>
      <c r="F307" s="33"/>
      <c r="G307" s="32"/>
      <c r="H307" s="33"/>
      <c r="I307" s="33"/>
      <c r="J307" s="27">
        <f>SUM(J308:J311)</f>
        <v>6661.32</v>
      </c>
      <c r="K307" s="27"/>
      <c r="L307" s="27"/>
      <c r="M307" s="382">
        <f>SUM(M308:M311)</f>
        <v>5301194.9539999999</v>
      </c>
      <c r="N307" s="66">
        <f>SUM(N308:N311)</f>
        <v>242995.041</v>
      </c>
      <c r="O307" s="66">
        <f>SUM(O308:O311)</f>
        <v>5544189.9950000001</v>
      </c>
      <c r="P307" s="31"/>
      <c r="Q307" s="32"/>
      <c r="R307" s="32"/>
      <c r="S307" s="49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</row>
    <row r="308" spans="1:43" s="5" customFormat="1" ht="37.5">
      <c r="A308" s="32" t="s">
        <v>275</v>
      </c>
      <c r="B308" s="15">
        <v>1</v>
      </c>
      <c r="C308" s="16">
        <v>1</v>
      </c>
      <c r="D308" s="68" t="s">
        <v>276</v>
      </c>
      <c r="E308" s="16">
        <v>1976</v>
      </c>
      <c r="F308" s="16" t="s">
        <v>37</v>
      </c>
      <c r="G308" s="32" t="s">
        <v>275</v>
      </c>
      <c r="H308" s="16" t="s">
        <v>38</v>
      </c>
      <c r="I308" s="16">
        <v>3</v>
      </c>
      <c r="J308" s="21">
        <v>1947.3</v>
      </c>
      <c r="K308" s="21">
        <v>1436.8</v>
      </c>
      <c r="L308" s="69" t="s">
        <v>46</v>
      </c>
      <c r="M308" s="21">
        <f>J308*P308</f>
        <v>447879</v>
      </c>
      <c r="N308" s="32">
        <f>J308*Q308</f>
        <v>35421.387000000002</v>
      </c>
      <c r="O308" s="32">
        <f>M308+N308</f>
        <v>483300.38699999999</v>
      </c>
      <c r="P308" s="32">
        <v>230</v>
      </c>
      <c r="Q308" s="32">
        <v>18.190000000000001</v>
      </c>
      <c r="R308" s="14" t="s">
        <v>41</v>
      </c>
      <c r="S308" s="14" t="s">
        <v>270</v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s="5" customFormat="1" ht="37.5">
      <c r="A309" s="32" t="s">
        <v>273</v>
      </c>
      <c r="B309" s="15">
        <v>2</v>
      </c>
      <c r="C309" s="16">
        <v>2</v>
      </c>
      <c r="D309" s="68" t="s">
        <v>277</v>
      </c>
      <c r="E309" s="16">
        <v>1977</v>
      </c>
      <c r="F309" s="16" t="s">
        <v>37</v>
      </c>
      <c r="G309" s="32" t="s">
        <v>273</v>
      </c>
      <c r="H309" s="16" t="s">
        <v>38</v>
      </c>
      <c r="I309" s="16">
        <v>2</v>
      </c>
      <c r="J309" s="21">
        <v>2385.92</v>
      </c>
      <c r="K309" s="21">
        <v>1044.78</v>
      </c>
      <c r="L309" s="69" t="s">
        <v>46</v>
      </c>
      <c r="M309" s="90">
        <f>J309*P309</f>
        <v>534923.26399999997</v>
      </c>
      <c r="N309" s="92">
        <f>J309*Q309</f>
        <v>52848.127999999997</v>
      </c>
      <c r="O309" s="92">
        <f>M309+N309</f>
        <v>587771.39199999999</v>
      </c>
      <c r="P309" s="92">
        <v>224.2</v>
      </c>
      <c r="Q309" s="92">
        <v>22.15</v>
      </c>
      <c r="R309" s="14" t="s">
        <v>41</v>
      </c>
      <c r="S309" s="14" t="s">
        <v>270</v>
      </c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43" s="5" customFormat="1" ht="37.5">
      <c r="A310" s="32" t="s">
        <v>273</v>
      </c>
      <c r="B310" s="15">
        <v>3</v>
      </c>
      <c r="C310" s="16">
        <v>3</v>
      </c>
      <c r="D310" s="68" t="s">
        <v>278</v>
      </c>
      <c r="E310" s="16">
        <v>1983</v>
      </c>
      <c r="F310" s="16" t="s">
        <v>37</v>
      </c>
      <c r="G310" s="32" t="s">
        <v>273</v>
      </c>
      <c r="H310" s="16" t="s">
        <v>38</v>
      </c>
      <c r="I310" s="16">
        <v>2</v>
      </c>
      <c r="J310" s="21">
        <v>2328.1</v>
      </c>
      <c r="K310" s="21">
        <v>1048.5</v>
      </c>
      <c r="L310" s="69" t="s">
        <v>46</v>
      </c>
      <c r="M310" s="90">
        <f>J310*P310</f>
        <v>521960.01999999996</v>
      </c>
      <c r="N310" s="92">
        <f>J310*Q310</f>
        <v>51567.414999999994</v>
      </c>
      <c r="O310" s="92">
        <f>M310+N310</f>
        <v>573527.43499999994</v>
      </c>
      <c r="P310" s="92">
        <v>224.2</v>
      </c>
      <c r="Q310" s="92">
        <v>22.15</v>
      </c>
      <c r="R310" s="14" t="s">
        <v>41</v>
      </c>
      <c r="S310" s="14" t="s">
        <v>270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s="5" customFormat="1">
      <c r="A311" s="32"/>
      <c r="B311" s="15">
        <v>4</v>
      </c>
      <c r="C311" s="16"/>
      <c r="D311" s="68"/>
      <c r="E311" s="16"/>
      <c r="F311" s="16"/>
      <c r="G311" s="32"/>
      <c r="H311" s="16"/>
      <c r="I311" s="16"/>
      <c r="J311" s="21"/>
      <c r="K311" s="21"/>
      <c r="L311" s="69" t="s">
        <v>52</v>
      </c>
      <c r="M311" s="90">
        <f>J310*P311</f>
        <v>3796432.67</v>
      </c>
      <c r="N311" s="92">
        <f>J310*Q311</f>
        <v>103158.111</v>
      </c>
      <c r="O311" s="92">
        <f>M311+N311</f>
        <v>3899590.781</v>
      </c>
      <c r="P311" s="92">
        <v>1630.7</v>
      </c>
      <c r="Q311" s="92">
        <v>44.31</v>
      </c>
      <c r="R311" s="14" t="s">
        <v>41</v>
      </c>
      <c r="S311" s="14" t="s">
        <v>270</v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s="70" customFormat="1">
      <c r="A312" s="31"/>
      <c r="B312" s="15"/>
      <c r="C312" s="16"/>
      <c r="D312" s="65" t="s">
        <v>50</v>
      </c>
      <c r="E312" s="33"/>
      <c r="F312" s="33"/>
      <c r="G312" s="32"/>
      <c r="H312" s="33"/>
      <c r="I312" s="33"/>
      <c r="J312" s="27">
        <f>SUM(J313:J320)</f>
        <v>10495.14</v>
      </c>
      <c r="K312" s="27"/>
      <c r="L312" s="27"/>
      <c r="M312" s="382">
        <f>SUM(M313:M320)</f>
        <v>2444480.8658000003</v>
      </c>
      <c r="N312" s="66">
        <f>SUM(N313:N320)</f>
        <v>176628.59879999998</v>
      </c>
      <c r="O312" s="66">
        <f>SUM(O313:O320)</f>
        <v>2621109.4646000001</v>
      </c>
      <c r="P312" s="31"/>
      <c r="Q312" s="32"/>
      <c r="R312" s="14" t="s">
        <v>41</v>
      </c>
      <c r="S312" s="14" t="s">
        <v>270</v>
      </c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</row>
    <row r="313" spans="1:43" s="5" customFormat="1" ht="37.5">
      <c r="A313" s="32" t="s">
        <v>269</v>
      </c>
      <c r="B313" s="15">
        <v>1</v>
      </c>
      <c r="C313" s="16">
        <v>1</v>
      </c>
      <c r="D313" s="68" t="s">
        <v>279</v>
      </c>
      <c r="E313" s="16">
        <v>1969</v>
      </c>
      <c r="F313" s="16" t="s">
        <v>37</v>
      </c>
      <c r="G313" s="32" t="s">
        <v>269</v>
      </c>
      <c r="H313" s="16" t="s">
        <v>38</v>
      </c>
      <c r="I313" s="16">
        <v>2</v>
      </c>
      <c r="J313" s="21">
        <v>1285.5999999999999</v>
      </c>
      <c r="K313" s="21">
        <v>717.11</v>
      </c>
      <c r="L313" s="69" t="s">
        <v>49</v>
      </c>
      <c r="M313" s="90">
        <f>J313*P313</f>
        <v>571757.74399999995</v>
      </c>
      <c r="N313" s="32">
        <f>J313*Q313</f>
        <v>23989.295999999998</v>
      </c>
      <c r="O313" s="92">
        <f t="shared" ref="O313:O320" si="27">M313+N313</f>
        <v>595747.03999999992</v>
      </c>
      <c r="P313" s="92">
        <v>444.74</v>
      </c>
      <c r="Q313" s="32">
        <v>18.66</v>
      </c>
      <c r="R313" s="14" t="s">
        <v>41</v>
      </c>
      <c r="S313" s="14" t="s">
        <v>270</v>
      </c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s="5" customFormat="1" ht="37.5">
      <c r="A314" s="32" t="s">
        <v>280</v>
      </c>
      <c r="B314" s="15">
        <v>2</v>
      </c>
      <c r="C314" s="16">
        <v>2</v>
      </c>
      <c r="D314" s="68" t="s">
        <v>281</v>
      </c>
      <c r="E314" s="16">
        <v>1990</v>
      </c>
      <c r="F314" s="16" t="s">
        <v>37</v>
      </c>
      <c r="G314" s="32" t="s">
        <v>280</v>
      </c>
      <c r="H314" s="16" t="s">
        <v>38</v>
      </c>
      <c r="I314" s="16">
        <v>3</v>
      </c>
      <c r="J314" s="21">
        <v>2278.88</v>
      </c>
      <c r="K314" s="21">
        <v>1296.3</v>
      </c>
      <c r="L314" s="69" t="s">
        <v>46</v>
      </c>
      <c r="M314" s="21">
        <f>J314*P314</f>
        <v>368540.47360000003</v>
      </c>
      <c r="N314" s="32">
        <f>J314*Q314</f>
        <v>35482.161599999999</v>
      </c>
      <c r="O314" s="32">
        <f t="shared" si="27"/>
        <v>404022.63520000002</v>
      </c>
      <c r="P314" s="32">
        <v>161.72</v>
      </c>
      <c r="Q314" s="32">
        <v>15.57</v>
      </c>
      <c r="R314" s="14" t="s">
        <v>41</v>
      </c>
      <c r="S314" s="14" t="s">
        <v>270</v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s="5" customFormat="1" ht="37.5">
      <c r="A315" s="32" t="s">
        <v>269</v>
      </c>
      <c r="B315" s="15">
        <v>3</v>
      </c>
      <c r="C315" s="16">
        <v>3</v>
      </c>
      <c r="D315" s="68" t="s">
        <v>51</v>
      </c>
      <c r="E315" s="16">
        <v>1969</v>
      </c>
      <c r="F315" s="16" t="s">
        <v>37</v>
      </c>
      <c r="G315" s="32" t="s">
        <v>269</v>
      </c>
      <c r="H315" s="16" t="s">
        <v>38</v>
      </c>
      <c r="I315" s="16">
        <v>2</v>
      </c>
      <c r="J315" s="21">
        <v>376.7</v>
      </c>
      <c r="K315" s="21">
        <v>211.7</v>
      </c>
      <c r="L315" s="69" t="s">
        <v>49</v>
      </c>
      <c r="M315" s="90">
        <f>J315*P315</f>
        <v>167533.55799999999</v>
      </c>
      <c r="N315" s="32">
        <f>J315*Q315</f>
        <v>7029.2219999999998</v>
      </c>
      <c r="O315" s="92">
        <f t="shared" si="27"/>
        <v>174562.78</v>
      </c>
      <c r="P315" s="92">
        <v>444.74</v>
      </c>
      <c r="Q315" s="32">
        <v>18.66</v>
      </c>
      <c r="R315" s="14" t="s">
        <v>41</v>
      </c>
      <c r="S315" s="14" t="s">
        <v>270</v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43" s="5" customFormat="1" ht="56.25">
      <c r="A316" s="32"/>
      <c r="B316" s="15">
        <v>4</v>
      </c>
      <c r="C316" s="16"/>
      <c r="D316" s="68"/>
      <c r="E316" s="16"/>
      <c r="F316" s="16"/>
      <c r="G316" s="32"/>
      <c r="H316" s="16"/>
      <c r="I316" s="16"/>
      <c r="J316" s="21"/>
      <c r="K316" s="21"/>
      <c r="L316" s="69" t="s">
        <v>39</v>
      </c>
      <c r="M316" s="90">
        <f>J315*P316</f>
        <v>31194.526999999998</v>
      </c>
      <c r="N316" s="32">
        <f>J315*Q316</f>
        <v>5401.8779999999997</v>
      </c>
      <c r="O316" s="92">
        <f t="shared" si="27"/>
        <v>36596.404999999999</v>
      </c>
      <c r="P316" s="92">
        <v>82.81</v>
      </c>
      <c r="Q316" s="32">
        <v>14.34</v>
      </c>
      <c r="R316" s="14" t="s">
        <v>41</v>
      </c>
      <c r="S316" s="14" t="s">
        <v>270</v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:43" s="5" customFormat="1" ht="37.5">
      <c r="A317" s="32" t="s">
        <v>273</v>
      </c>
      <c r="B317" s="15">
        <v>5</v>
      </c>
      <c r="C317" s="16">
        <v>4</v>
      </c>
      <c r="D317" s="68" t="s">
        <v>53</v>
      </c>
      <c r="E317" s="16">
        <v>1969</v>
      </c>
      <c r="F317" s="16" t="s">
        <v>37</v>
      </c>
      <c r="G317" s="32" t="s">
        <v>273</v>
      </c>
      <c r="H317" s="16" t="s">
        <v>38</v>
      </c>
      <c r="I317" s="16">
        <v>2</v>
      </c>
      <c r="J317" s="21">
        <v>867.6</v>
      </c>
      <c r="K317" s="21">
        <v>578.4</v>
      </c>
      <c r="L317" s="69" t="s">
        <v>49</v>
      </c>
      <c r="M317" s="90">
        <f>J317*P317</f>
        <v>385856.424</v>
      </c>
      <c r="N317" s="32">
        <f>J317*Q317</f>
        <v>16189.416000000001</v>
      </c>
      <c r="O317" s="92">
        <f t="shared" si="27"/>
        <v>402045.84</v>
      </c>
      <c r="P317" s="92">
        <v>444.74</v>
      </c>
      <c r="Q317" s="32">
        <v>18.66</v>
      </c>
      <c r="R317" s="14" t="s">
        <v>41</v>
      </c>
      <c r="S317" s="14" t="s">
        <v>270</v>
      </c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:43" s="5" customFormat="1" ht="37.5">
      <c r="A318" s="32" t="s">
        <v>280</v>
      </c>
      <c r="B318" s="15">
        <v>6</v>
      </c>
      <c r="C318" s="16">
        <v>5</v>
      </c>
      <c r="D318" s="68" t="s">
        <v>282</v>
      </c>
      <c r="E318" s="16">
        <v>1985</v>
      </c>
      <c r="F318" s="16" t="s">
        <v>37</v>
      </c>
      <c r="G318" s="32" t="s">
        <v>280</v>
      </c>
      <c r="H318" s="16" t="s">
        <v>38</v>
      </c>
      <c r="I318" s="16">
        <v>3</v>
      </c>
      <c r="J318" s="21">
        <v>1883.11</v>
      </c>
      <c r="K318" s="21">
        <v>905.51</v>
      </c>
      <c r="L318" s="69" t="s">
        <v>46</v>
      </c>
      <c r="M318" s="21">
        <f>J318*P318</f>
        <v>304536.54920000001</v>
      </c>
      <c r="N318" s="32">
        <f>J318*Q318</f>
        <v>29320.022699999998</v>
      </c>
      <c r="O318" s="32">
        <f t="shared" si="27"/>
        <v>333856.57189999998</v>
      </c>
      <c r="P318" s="32">
        <v>161.72</v>
      </c>
      <c r="Q318" s="32">
        <v>15.57</v>
      </c>
      <c r="R318" s="14" t="s">
        <v>41</v>
      </c>
      <c r="S318" s="14" t="s">
        <v>270</v>
      </c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1:43" s="5" customFormat="1" ht="37.5">
      <c r="A319" s="32" t="s">
        <v>280</v>
      </c>
      <c r="B319" s="15">
        <v>7</v>
      </c>
      <c r="C319" s="16">
        <v>6</v>
      </c>
      <c r="D319" s="68" t="s">
        <v>283</v>
      </c>
      <c r="E319" s="16">
        <v>1981</v>
      </c>
      <c r="F319" s="16" t="s">
        <v>37</v>
      </c>
      <c r="G319" s="32" t="s">
        <v>280</v>
      </c>
      <c r="H319" s="16" t="s">
        <v>38</v>
      </c>
      <c r="I319" s="16">
        <v>3</v>
      </c>
      <c r="J319" s="21">
        <v>2035.98</v>
      </c>
      <c r="K319" s="21">
        <v>1077.3</v>
      </c>
      <c r="L319" s="69" t="s">
        <v>46</v>
      </c>
      <c r="M319" s="21">
        <f>J319*P319</f>
        <v>329258.68560000003</v>
      </c>
      <c r="N319" s="32">
        <f>J319*Q319</f>
        <v>31700.208600000002</v>
      </c>
      <c r="O319" s="32">
        <f t="shared" si="27"/>
        <v>360958.89420000004</v>
      </c>
      <c r="P319" s="32">
        <v>161.72</v>
      </c>
      <c r="Q319" s="32">
        <v>15.57</v>
      </c>
      <c r="R319" s="14" t="s">
        <v>41</v>
      </c>
      <c r="S319" s="14" t="s">
        <v>270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:43" s="7" customFormat="1" ht="37.5">
      <c r="A320" s="32" t="s">
        <v>280</v>
      </c>
      <c r="B320" s="71">
        <v>8</v>
      </c>
      <c r="C320" s="16">
        <v>7</v>
      </c>
      <c r="D320" s="68" t="s">
        <v>284</v>
      </c>
      <c r="E320" s="16">
        <v>1979</v>
      </c>
      <c r="F320" s="16" t="s">
        <v>37</v>
      </c>
      <c r="G320" s="32" t="s">
        <v>280</v>
      </c>
      <c r="H320" s="16" t="s">
        <v>38</v>
      </c>
      <c r="I320" s="16">
        <v>3</v>
      </c>
      <c r="J320" s="21">
        <v>1767.27</v>
      </c>
      <c r="K320" s="21">
        <v>878.8</v>
      </c>
      <c r="L320" s="69" t="s">
        <v>46</v>
      </c>
      <c r="M320" s="21">
        <f>J320*P320</f>
        <v>285802.9044</v>
      </c>
      <c r="N320" s="32">
        <f>J320*Q320</f>
        <v>27516.393899999999</v>
      </c>
      <c r="O320" s="32">
        <f t="shared" si="27"/>
        <v>313319.29830000002</v>
      </c>
      <c r="P320" s="32">
        <v>161.72</v>
      </c>
      <c r="Q320" s="32">
        <v>15.57</v>
      </c>
      <c r="R320" s="14" t="s">
        <v>41</v>
      </c>
      <c r="S320" s="14" t="s">
        <v>270</v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:43" s="72" customFormat="1">
      <c r="A321" s="27"/>
      <c r="B321" s="71"/>
      <c r="C321" s="16"/>
      <c r="D321" s="65" t="s">
        <v>54</v>
      </c>
      <c r="E321" s="33"/>
      <c r="F321" s="16"/>
      <c r="G321" s="21"/>
      <c r="H321" s="33"/>
      <c r="I321" s="33"/>
      <c r="J321" s="27">
        <f>SUM(J322:J358)</f>
        <v>22247.129999999997</v>
      </c>
      <c r="K321" s="27"/>
      <c r="L321" s="27"/>
      <c r="M321" s="382">
        <f>SUM(M322:M358)</f>
        <v>11998182.899300002</v>
      </c>
      <c r="N321" s="66">
        <f>SUM(N322:N358)</f>
        <v>680157.16879999998</v>
      </c>
      <c r="O321" s="66">
        <f>SUM(O322:O358)</f>
        <v>12678340.068099996</v>
      </c>
      <c r="P321" s="31"/>
      <c r="Q321" s="32"/>
      <c r="R321" s="31"/>
      <c r="S321" s="49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</row>
    <row r="322" spans="1:43" s="7" customFormat="1" ht="37.5">
      <c r="A322" s="21" t="s">
        <v>285</v>
      </c>
      <c r="B322" s="71">
        <v>1</v>
      </c>
      <c r="C322" s="16">
        <v>1</v>
      </c>
      <c r="D322" s="68" t="s">
        <v>286</v>
      </c>
      <c r="E322" s="16">
        <v>1963</v>
      </c>
      <c r="F322" s="16" t="s">
        <v>37</v>
      </c>
      <c r="G322" s="21" t="s">
        <v>285</v>
      </c>
      <c r="H322" s="16" t="s">
        <v>38</v>
      </c>
      <c r="I322" s="16">
        <v>2</v>
      </c>
      <c r="J322" s="21">
        <v>556.79999999999995</v>
      </c>
      <c r="K322" s="21">
        <v>323.2</v>
      </c>
      <c r="L322" s="69" t="s">
        <v>46</v>
      </c>
      <c r="M322" s="21">
        <f>J322*P322</f>
        <v>95212.799999999988</v>
      </c>
      <c r="N322" s="32">
        <f>J322*Q322</f>
        <v>8803.0079999999998</v>
      </c>
      <c r="O322" s="32">
        <f t="shared" ref="O322:O358" si="28">M322+N322</f>
        <v>104015.80799999999</v>
      </c>
      <c r="P322" s="32">
        <v>171</v>
      </c>
      <c r="Q322" s="32">
        <v>15.81</v>
      </c>
      <c r="R322" s="14" t="s">
        <v>41</v>
      </c>
      <c r="S322" s="14" t="s">
        <v>270</v>
      </c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:43" s="7" customFormat="1" ht="37.5">
      <c r="A323" s="21" t="s">
        <v>287</v>
      </c>
      <c r="B323" s="71">
        <v>2</v>
      </c>
      <c r="C323" s="16">
        <v>2</v>
      </c>
      <c r="D323" s="68" t="s">
        <v>288</v>
      </c>
      <c r="E323" s="16">
        <v>1980</v>
      </c>
      <c r="F323" s="16" t="s">
        <v>37</v>
      </c>
      <c r="G323" s="21" t="s">
        <v>287</v>
      </c>
      <c r="H323" s="16" t="s">
        <v>38</v>
      </c>
      <c r="I323" s="16">
        <v>3</v>
      </c>
      <c r="J323" s="21">
        <v>1258.8</v>
      </c>
      <c r="K323" s="21">
        <v>820.4</v>
      </c>
      <c r="L323" s="69" t="s">
        <v>46</v>
      </c>
      <c r="M323" s="21">
        <f>J323*P323</f>
        <v>229101.6</v>
      </c>
      <c r="N323" s="32">
        <f>J323*Q323</f>
        <v>21701.711999999996</v>
      </c>
      <c r="O323" s="32">
        <f t="shared" si="28"/>
        <v>250803.31200000001</v>
      </c>
      <c r="P323" s="32">
        <v>182</v>
      </c>
      <c r="Q323" s="32">
        <v>17.239999999999998</v>
      </c>
      <c r="R323" s="14" t="s">
        <v>41</v>
      </c>
      <c r="S323" s="14" t="s">
        <v>270</v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:43" s="7" customFormat="1" ht="56.25">
      <c r="A324" s="21" t="s">
        <v>289</v>
      </c>
      <c r="B324" s="71">
        <v>3</v>
      </c>
      <c r="C324" s="16">
        <v>3</v>
      </c>
      <c r="D324" s="68" t="s">
        <v>290</v>
      </c>
      <c r="E324" s="16">
        <v>1965</v>
      </c>
      <c r="F324" s="16" t="s">
        <v>37</v>
      </c>
      <c r="G324" s="21" t="s">
        <v>289</v>
      </c>
      <c r="H324" s="16" t="s">
        <v>60</v>
      </c>
      <c r="I324" s="16">
        <v>2</v>
      </c>
      <c r="J324" s="21">
        <v>752.8</v>
      </c>
      <c r="K324" s="21">
        <v>423.4</v>
      </c>
      <c r="L324" s="69" t="s">
        <v>49</v>
      </c>
      <c r="M324" s="21">
        <f>J324*P324</f>
        <v>335214.31199999998</v>
      </c>
      <c r="N324" s="32">
        <f>J324*Q324</f>
        <v>13738.599999999999</v>
      </c>
      <c r="O324" s="32">
        <f t="shared" si="28"/>
        <v>348952.91199999995</v>
      </c>
      <c r="P324" s="32">
        <v>445.29</v>
      </c>
      <c r="Q324" s="32">
        <v>18.25</v>
      </c>
      <c r="R324" s="14" t="s">
        <v>41</v>
      </c>
      <c r="S324" s="14" t="s">
        <v>270</v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:43" s="7" customFormat="1" ht="37.5">
      <c r="A325" s="21" t="s">
        <v>291</v>
      </c>
      <c r="B325" s="71">
        <v>4</v>
      </c>
      <c r="C325" s="16">
        <v>4</v>
      </c>
      <c r="D325" s="68" t="s">
        <v>292</v>
      </c>
      <c r="E325" s="16">
        <v>1957</v>
      </c>
      <c r="F325" s="16" t="s">
        <v>37</v>
      </c>
      <c r="G325" s="21" t="s">
        <v>291</v>
      </c>
      <c r="H325" s="16" t="s">
        <v>38</v>
      </c>
      <c r="I325" s="16">
        <v>2</v>
      </c>
      <c r="J325" s="21">
        <v>698.3</v>
      </c>
      <c r="K325" s="21">
        <v>594</v>
      </c>
      <c r="L325" s="69" t="s">
        <v>49</v>
      </c>
      <c r="M325" s="21">
        <f>J325*P325</f>
        <v>324122.92800000001</v>
      </c>
      <c r="N325" s="32">
        <f>J325*Q325</f>
        <v>13030.277999999998</v>
      </c>
      <c r="O325" s="32">
        <f t="shared" si="28"/>
        <v>337153.20600000001</v>
      </c>
      <c r="P325" s="32">
        <v>464.16</v>
      </c>
      <c r="Q325" s="32">
        <v>18.66</v>
      </c>
      <c r="R325" s="14" t="s">
        <v>41</v>
      </c>
      <c r="S325" s="14" t="s">
        <v>270</v>
      </c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s="7" customFormat="1" ht="56.25">
      <c r="A326" s="21"/>
      <c r="B326" s="71">
        <v>5</v>
      </c>
      <c r="C326" s="16"/>
      <c r="D326" s="68"/>
      <c r="E326" s="16"/>
      <c r="F326" s="16"/>
      <c r="G326" s="21"/>
      <c r="H326" s="16"/>
      <c r="I326" s="16"/>
      <c r="J326" s="21"/>
      <c r="K326" s="21"/>
      <c r="L326" s="69" t="s">
        <v>39</v>
      </c>
      <c r="M326" s="90">
        <f>J325*P326</f>
        <v>57826.222999999998</v>
      </c>
      <c r="N326" s="92">
        <f>J325*Q326</f>
        <v>14182.472999999998</v>
      </c>
      <c r="O326" s="92">
        <f t="shared" si="28"/>
        <v>72008.695999999996</v>
      </c>
      <c r="P326" s="92">
        <v>82.81</v>
      </c>
      <c r="Q326" s="92">
        <v>20.309999999999999</v>
      </c>
      <c r="R326" s="14" t="s">
        <v>41</v>
      </c>
      <c r="S326" s="14" t="s">
        <v>270</v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s="7" customFormat="1" ht="56.25">
      <c r="A327" s="21"/>
      <c r="B327" s="71">
        <v>6</v>
      </c>
      <c r="C327" s="16"/>
      <c r="D327" s="68"/>
      <c r="E327" s="16"/>
      <c r="F327" s="16"/>
      <c r="G327" s="21"/>
      <c r="H327" s="16"/>
      <c r="I327" s="16"/>
      <c r="J327" s="21"/>
      <c r="K327" s="21"/>
      <c r="L327" s="69" t="s">
        <v>42</v>
      </c>
      <c r="M327" s="90">
        <f>J325*P327</f>
        <v>39174.629999999997</v>
      </c>
      <c r="N327" s="92">
        <f>J325*Q327</f>
        <v>14929.653999999999</v>
      </c>
      <c r="O327" s="92">
        <f t="shared" si="28"/>
        <v>54104.284</v>
      </c>
      <c r="P327" s="92">
        <v>56.1</v>
      </c>
      <c r="Q327" s="92">
        <v>21.38</v>
      </c>
      <c r="R327" s="14" t="s">
        <v>41</v>
      </c>
      <c r="S327" s="14" t="s">
        <v>270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43" s="7" customFormat="1">
      <c r="A328" s="21"/>
      <c r="B328" s="71">
        <v>7</v>
      </c>
      <c r="C328" s="16"/>
      <c r="D328" s="68"/>
      <c r="E328" s="16"/>
      <c r="F328" s="16"/>
      <c r="G328" s="21"/>
      <c r="H328" s="16"/>
      <c r="I328" s="16"/>
      <c r="J328" s="21"/>
      <c r="K328" s="21"/>
      <c r="L328" s="69" t="s">
        <v>234</v>
      </c>
      <c r="M328" s="90">
        <f>J325*P328</f>
        <v>1138717.81</v>
      </c>
      <c r="N328" s="92">
        <f>J325*Q328</f>
        <v>30941.672999999999</v>
      </c>
      <c r="O328" s="92">
        <f t="shared" si="28"/>
        <v>1169659.483</v>
      </c>
      <c r="P328" s="92">
        <v>1630.7</v>
      </c>
      <c r="Q328" s="92">
        <v>44.31</v>
      </c>
      <c r="R328" s="14" t="s">
        <v>41</v>
      </c>
      <c r="S328" s="14" t="s">
        <v>270</v>
      </c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:43" s="7" customFormat="1" ht="37.5">
      <c r="A329" s="21" t="s">
        <v>280</v>
      </c>
      <c r="B329" s="71">
        <v>8</v>
      </c>
      <c r="C329" s="16">
        <v>5</v>
      </c>
      <c r="D329" s="68" t="s">
        <v>293</v>
      </c>
      <c r="E329" s="16">
        <v>1978</v>
      </c>
      <c r="F329" s="16" t="s">
        <v>37</v>
      </c>
      <c r="G329" s="21" t="s">
        <v>280</v>
      </c>
      <c r="H329" s="16" t="s">
        <v>38</v>
      </c>
      <c r="I329" s="16">
        <v>3</v>
      </c>
      <c r="J329" s="21">
        <v>2669.02</v>
      </c>
      <c r="K329" s="21">
        <v>1265.0999999999999</v>
      </c>
      <c r="L329" s="69" t="s">
        <v>46</v>
      </c>
      <c r="M329" s="21">
        <f>J329*P329</f>
        <v>431633.91440000001</v>
      </c>
      <c r="N329" s="32">
        <f>J329*Q329</f>
        <v>41556.6414</v>
      </c>
      <c r="O329" s="32">
        <f t="shared" si="28"/>
        <v>473190.55580000003</v>
      </c>
      <c r="P329" s="32">
        <v>161.72</v>
      </c>
      <c r="Q329" s="32">
        <v>15.57</v>
      </c>
      <c r="R329" s="14" t="s">
        <v>41</v>
      </c>
      <c r="S329" s="14" t="s">
        <v>270</v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:43" s="7" customFormat="1" ht="37.5">
      <c r="A330" s="21" t="s">
        <v>280</v>
      </c>
      <c r="B330" s="71">
        <v>9</v>
      </c>
      <c r="C330" s="16">
        <v>6</v>
      </c>
      <c r="D330" s="68" t="s">
        <v>294</v>
      </c>
      <c r="E330" s="16">
        <v>1977</v>
      </c>
      <c r="F330" s="16" t="s">
        <v>37</v>
      </c>
      <c r="G330" s="21" t="s">
        <v>280</v>
      </c>
      <c r="H330" s="16" t="s">
        <v>38</v>
      </c>
      <c r="I330" s="16">
        <v>3</v>
      </c>
      <c r="J330" s="21">
        <v>2626.1</v>
      </c>
      <c r="K330" s="21">
        <v>1262.5</v>
      </c>
      <c r="L330" s="69" t="s">
        <v>46</v>
      </c>
      <c r="M330" s="21">
        <f>J330*P330</f>
        <v>424692.89199999999</v>
      </c>
      <c r="N330" s="32">
        <f>J330*Q330</f>
        <v>40888.377</v>
      </c>
      <c r="O330" s="32">
        <f t="shared" si="28"/>
        <v>465581.26899999997</v>
      </c>
      <c r="P330" s="32">
        <v>161.72</v>
      </c>
      <c r="Q330" s="32">
        <v>15.57</v>
      </c>
      <c r="R330" s="14" t="s">
        <v>41</v>
      </c>
      <c r="S330" s="14" t="s">
        <v>270</v>
      </c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:43" s="7" customFormat="1" ht="37.5">
      <c r="A331" s="21" t="s">
        <v>269</v>
      </c>
      <c r="B331" s="71">
        <v>10</v>
      </c>
      <c r="C331" s="16">
        <v>7</v>
      </c>
      <c r="D331" s="68" t="s">
        <v>295</v>
      </c>
      <c r="E331" s="16">
        <v>1970</v>
      </c>
      <c r="F331" s="16" t="s">
        <v>37</v>
      </c>
      <c r="G331" s="21" t="s">
        <v>269</v>
      </c>
      <c r="H331" s="16" t="s">
        <v>38</v>
      </c>
      <c r="I331" s="16">
        <v>2</v>
      </c>
      <c r="J331" s="21">
        <v>1575.6</v>
      </c>
      <c r="K331" s="21">
        <v>625</v>
      </c>
      <c r="L331" s="69" t="s">
        <v>46</v>
      </c>
      <c r="M331" s="90">
        <f>J331*P331</f>
        <v>353359.81199999998</v>
      </c>
      <c r="N331" s="92">
        <f>J331*Q331</f>
        <v>34915.295999999995</v>
      </c>
      <c r="O331" s="92">
        <f t="shared" si="28"/>
        <v>388275.10799999995</v>
      </c>
      <c r="P331" s="92">
        <v>224.27</v>
      </c>
      <c r="Q331" s="92">
        <v>22.16</v>
      </c>
      <c r="R331" s="14" t="s">
        <v>41</v>
      </c>
      <c r="S331" s="14" t="s">
        <v>270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:43" s="7" customFormat="1">
      <c r="A332" s="21"/>
      <c r="B332" s="71">
        <v>11</v>
      </c>
      <c r="C332" s="16"/>
      <c r="D332" s="68"/>
      <c r="E332" s="16"/>
      <c r="F332" s="16"/>
      <c r="G332" s="21"/>
      <c r="H332" s="16"/>
      <c r="I332" s="16"/>
      <c r="J332" s="21"/>
      <c r="K332" s="21"/>
      <c r="L332" s="69" t="s">
        <v>234</v>
      </c>
      <c r="M332" s="21">
        <f>J331*P332</f>
        <v>2363400</v>
      </c>
      <c r="N332" s="32">
        <f>J331*Q332</f>
        <v>64221.455999999991</v>
      </c>
      <c r="O332" s="32">
        <f t="shared" si="28"/>
        <v>2427621.4559999998</v>
      </c>
      <c r="P332" s="32">
        <v>1500</v>
      </c>
      <c r="Q332" s="32">
        <v>40.76</v>
      </c>
      <c r="R332" s="14" t="s">
        <v>41</v>
      </c>
      <c r="S332" s="14" t="s">
        <v>270</v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:43" s="7" customFormat="1" ht="37.5">
      <c r="A333" s="21" t="s">
        <v>280</v>
      </c>
      <c r="B333" s="71">
        <v>12</v>
      </c>
      <c r="C333" s="16">
        <v>8</v>
      </c>
      <c r="D333" s="68" t="s">
        <v>296</v>
      </c>
      <c r="E333" s="16">
        <v>1975</v>
      </c>
      <c r="F333" s="16" t="s">
        <v>37</v>
      </c>
      <c r="G333" s="21" t="s">
        <v>280</v>
      </c>
      <c r="H333" s="16" t="s">
        <v>38</v>
      </c>
      <c r="I333" s="16">
        <v>3</v>
      </c>
      <c r="J333" s="21">
        <v>2224</v>
      </c>
      <c r="K333" s="21">
        <v>1091.7</v>
      </c>
      <c r="L333" s="69" t="s">
        <v>46</v>
      </c>
      <c r="M333" s="21">
        <f>J333*P333</f>
        <v>359665.27999999997</v>
      </c>
      <c r="N333" s="32">
        <f>J333*Q333</f>
        <v>34627.68</v>
      </c>
      <c r="O333" s="32">
        <f t="shared" si="28"/>
        <v>394292.95999999996</v>
      </c>
      <c r="P333" s="32">
        <v>161.72</v>
      </c>
      <c r="Q333" s="32">
        <v>15.57</v>
      </c>
      <c r="R333" s="14" t="s">
        <v>41</v>
      </c>
      <c r="S333" s="14" t="s">
        <v>270</v>
      </c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43" s="7" customFormat="1" ht="37.5">
      <c r="A334" s="21" t="s">
        <v>280</v>
      </c>
      <c r="B334" s="71">
        <v>13</v>
      </c>
      <c r="C334" s="16">
        <v>9</v>
      </c>
      <c r="D334" s="68" t="s">
        <v>297</v>
      </c>
      <c r="E334" s="16">
        <v>1976</v>
      </c>
      <c r="F334" s="16" t="s">
        <v>37</v>
      </c>
      <c r="G334" s="21" t="s">
        <v>280</v>
      </c>
      <c r="H334" s="16" t="s">
        <v>38</v>
      </c>
      <c r="I334" s="16">
        <v>3</v>
      </c>
      <c r="J334" s="21">
        <v>2200.6</v>
      </c>
      <c r="K334" s="21">
        <v>1083.5</v>
      </c>
      <c r="L334" s="69" t="s">
        <v>46</v>
      </c>
      <c r="M334" s="21">
        <f>J334*P334</f>
        <v>355881.03200000001</v>
      </c>
      <c r="N334" s="32">
        <f>J334*Q334</f>
        <v>34263.341999999997</v>
      </c>
      <c r="O334" s="32">
        <f t="shared" si="28"/>
        <v>390144.37400000001</v>
      </c>
      <c r="P334" s="32">
        <v>161.72</v>
      </c>
      <c r="Q334" s="32">
        <v>15.57</v>
      </c>
      <c r="R334" s="14" t="s">
        <v>41</v>
      </c>
      <c r="S334" s="14" t="s">
        <v>270</v>
      </c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43" s="7" customFormat="1" ht="37.5">
      <c r="A335" s="21" t="s">
        <v>269</v>
      </c>
      <c r="B335" s="71">
        <v>14</v>
      </c>
      <c r="C335" s="16">
        <v>10</v>
      </c>
      <c r="D335" s="68" t="s">
        <v>298</v>
      </c>
      <c r="E335" s="16">
        <v>1973</v>
      </c>
      <c r="F335" s="16" t="s">
        <v>37</v>
      </c>
      <c r="G335" s="21" t="s">
        <v>269</v>
      </c>
      <c r="H335" s="16" t="s">
        <v>38</v>
      </c>
      <c r="I335" s="16">
        <v>2</v>
      </c>
      <c r="J335" s="21">
        <v>1814.8</v>
      </c>
      <c r="K335" s="21">
        <v>724.4</v>
      </c>
      <c r="L335" s="69" t="s">
        <v>46</v>
      </c>
      <c r="M335" s="90">
        <f>J335*P335</f>
        <v>407005.196</v>
      </c>
      <c r="N335" s="32">
        <f>J335*Q335</f>
        <v>28691.988000000001</v>
      </c>
      <c r="O335" s="92">
        <f t="shared" si="28"/>
        <v>435697.18400000001</v>
      </c>
      <c r="P335" s="92">
        <v>224.27</v>
      </c>
      <c r="Q335" s="32">
        <v>15.81</v>
      </c>
      <c r="R335" s="14" t="s">
        <v>41</v>
      </c>
      <c r="S335" s="14" t="s">
        <v>270</v>
      </c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:43" s="7" customFormat="1" ht="37.5">
      <c r="A336" s="21" t="s">
        <v>269</v>
      </c>
      <c r="B336" s="71">
        <v>15</v>
      </c>
      <c r="C336" s="16">
        <v>11</v>
      </c>
      <c r="D336" s="68" t="s">
        <v>299</v>
      </c>
      <c r="E336" s="16">
        <v>1973</v>
      </c>
      <c r="F336" s="16" t="s">
        <v>37</v>
      </c>
      <c r="G336" s="21" t="s">
        <v>269</v>
      </c>
      <c r="H336" s="16" t="s">
        <v>38</v>
      </c>
      <c r="I336" s="16">
        <v>2</v>
      </c>
      <c r="J336" s="21">
        <v>2483</v>
      </c>
      <c r="K336" s="21">
        <v>1012</v>
      </c>
      <c r="L336" s="69" t="s">
        <v>46</v>
      </c>
      <c r="M336" s="90">
        <f>J336*P336</f>
        <v>556862.41</v>
      </c>
      <c r="N336" s="32">
        <f>J336*Q336</f>
        <v>39256.230000000003</v>
      </c>
      <c r="O336" s="92">
        <f t="shared" si="28"/>
        <v>596118.64</v>
      </c>
      <c r="P336" s="92">
        <v>224.27</v>
      </c>
      <c r="Q336" s="32">
        <v>15.81</v>
      </c>
      <c r="R336" s="14" t="s">
        <v>41</v>
      </c>
      <c r="S336" s="14" t="s">
        <v>270</v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:43" s="7" customFormat="1" ht="37.5">
      <c r="A337" s="21" t="s">
        <v>269</v>
      </c>
      <c r="B337" s="71">
        <v>16</v>
      </c>
      <c r="C337" s="16">
        <v>12</v>
      </c>
      <c r="D337" s="68" t="s">
        <v>300</v>
      </c>
      <c r="E337" s="16">
        <v>1952</v>
      </c>
      <c r="F337" s="16" t="s">
        <v>37</v>
      </c>
      <c r="G337" s="21" t="s">
        <v>269</v>
      </c>
      <c r="H337" s="16" t="s">
        <v>38</v>
      </c>
      <c r="I337" s="16">
        <v>2</v>
      </c>
      <c r="J337" s="21">
        <v>578.29999999999995</v>
      </c>
      <c r="K337" s="21">
        <v>308.39999999999998</v>
      </c>
      <c r="L337" s="69" t="s">
        <v>49</v>
      </c>
      <c r="M337" s="90">
        <f>J337*P337</f>
        <v>257193.14199999999</v>
      </c>
      <c r="N337" s="32">
        <f>J337*Q337</f>
        <v>10791.078</v>
      </c>
      <c r="O337" s="92">
        <f t="shared" si="28"/>
        <v>267984.21999999997</v>
      </c>
      <c r="P337" s="92">
        <v>444.74</v>
      </c>
      <c r="Q337" s="32">
        <v>18.66</v>
      </c>
      <c r="R337" s="14" t="s">
        <v>41</v>
      </c>
      <c r="S337" s="14" t="s">
        <v>270</v>
      </c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:43" s="7" customFormat="1" ht="56.25">
      <c r="A338" s="21"/>
      <c r="B338" s="71">
        <v>17</v>
      </c>
      <c r="C338" s="16"/>
      <c r="D338" s="68"/>
      <c r="E338" s="16"/>
      <c r="F338" s="16"/>
      <c r="G338" s="21"/>
      <c r="H338" s="16"/>
      <c r="I338" s="16"/>
      <c r="J338" s="21"/>
      <c r="K338" s="21"/>
      <c r="L338" s="69" t="s">
        <v>39</v>
      </c>
      <c r="M338" s="90">
        <f>J337*P338</f>
        <v>47889.023000000001</v>
      </c>
      <c r="N338" s="92">
        <f>J337*Q338</f>
        <v>11745.272999999999</v>
      </c>
      <c r="O338" s="92">
        <f t="shared" si="28"/>
        <v>59634.296000000002</v>
      </c>
      <c r="P338" s="92">
        <v>82.81</v>
      </c>
      <c r="Q338" s="92">
        <v>20.309999999999999</v>
      </c>
      <c r="R338" s="14" t="s">
        <v>41</v>
      </c>
      <c r="S338" s="14" t="s">
        <v>270</v>
      </c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:43" s="7" customFormat="1" ht="56.25">
      <c r="A339" s="21"/>
      <c r="B339" s="71">
        <v>18</v>
      </c>
      <c r="C339" s="16"/>
      <c r="D339" s="68"/>
      <c r="E339" s="16"/>
      <c r="F339" s="16"/>
      <c r="G339" s="21"/>
      <c r="H339" s="16"/>
      <c r="I339" s="16"/>
      <c r="J339" s="21"/>
      <c r="K339" s="21"/>
      <c r="L339" s="69" t="s">
        <v>42</v>
      </c>
      <c r="M339" s="90">
        <f>J337*P339</f>
        <v>37034.332000000002</v>
      </c>
      <c r="N339" s="92">
        <f>J337*Q339</f>
        <v>14110.519999999999</v>
      </c>
      <c r="O339" s="92">
        <f t="shared" si="28"/>
        <v>51144.851999999999</v>
      </c>
      <c r="P339" s="92">
        <v>64.040000000000006</v>
      </c>
      <c r="Q339" s="92">
        <v>24.4</v>
      </c>
      <c r="R339" s="14" t="s">
        <v>41</v>
      </c>
      <c r="S339" s="14" t="s">
        <v>270</v>
      </c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:43" s="7" customFormat="1">
      <c r="A340" s="21"/>
      <c r="B340" s="71">
        <v>19</v>
      </c>
      <c r="C340" s="16"/>
      <c r="D340" s="68"/>
      <c r="E340" s="16"/>
      <c r="F340" s="16"/>
      <c r="G340" s="21"/>
      <c r="H340" s="16"/>
      <c r="I340" s="16"/>
      <c r="J340" s="21"/>
      <c r="K340" s="21"/>
      <c r="L340" s="69" t="s">
        <v>234</v>
      </c>
      <c r="M340" s="21">
        <f>J337*P340</f>
        <v>867449.99999999988</v>
      </c>
      <c r="N340" s="32">
        <f>J337*Q340</f>
        <v>23571.507999999998</v>
      </c>
      <c r="O340" s="32">
        <f t="shared" si="28"/>
        <v>891021.50799999991</v>
      </c>
      <c r="P340" s="32">
        <v>1500</v>
      </c>
      <c r="Q340" s="32">
        <v>40.76</v>
      </c>
      <c r="R340" s="14" t="s">
        <v>41</v>
      </c>
      <c r="S340" s="14" t="s">
        <v>270</v>
      </c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:43" s="7" customFormat="1" ht="37.5">
      <c r="A341" s="21" t="s">
        <v>285</v>
      </c>
      <c r="B341" s="71">
        <v>20</v>
      </c>
      <c r="C341" s="16">
        <v>13</v>
      </c>
      <c r="D341" s="68" t="s">
        <v>301</v>
      </c>
      <c r="E341" s="16">
        <v>1956</v>
      </c>
      <c r="F341" s="16" t="s">
        <v>37</v>
      </c>
      <c r="G341" s="21" t="s">
        <v>285</v>
      </c>
      <c r="H341" s="16" t="s">
        <v>67</v>
      </c>
      <c r="I341" s="16">
        <v>2</v>
      </c>
      <c r="J341" s="21">
        <v>565.21</v>
      </c>
      <c r="K341" s="21">
        <v>327.17</v>
      </c>
      <c r="L341" s="69" t="s">
        <v>46</v>
      </c>
      <c r="M341" s="21">
        <f>J341*P341</f>
        <v>98911.75</v>
      </c>
      <c r="N341" s="32">
        <f>J341*Q341</f>
        <v>8969.8827000000001</v>
      </c>
      <c r="O341" s="32">
        <f t="shared" si="28"/>
        <v>107881.6327</v>
      </c>
      <c r="P341" s="32">
        <v>175</v>
      </c>
      <c r="Q341" s="32">
        <v>15.87</v>
      </c>
      <c r="R341" s="14" t="s">
        <v>41</v>
      </c>
      <c r="S341" s="14" t="s">
        <v>270</v>
      </c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:43" s="7" customFormat="1" ht="37.5">
      <c r="A342" s="21"/>
      <c r="B342" s="71">
        <v>21</v>
      </c>
      <c r="C342" s="16"/>
      <c r="D342" s="68"/>
      <c r="E342" s="16"/>
      <c r="F342" s="16"/>
      <c r="G342" s="21"/>
      <c r="H342" s="16"/>
      <c r="I342" s="16"/>
      <c r="J342" s="21"/>
      <c r="K342" s="21"/>
      <c r="L342" s="69" t="s">
        <v>49</v>
      </c>
      <c r="M342" s="21">
        <f>J341*P342</f>
        <v>251682.36090000003</v>
      </c>
      <c r="N342" s="32">
        <f>J341*Q342</f>
        <v>10315.0825</v>
      </c>
      <c r="O342" s="32">
        <f t="shared" si="28"/>
        <v>261997.44340000002</v>
      </c>
      <c r="P342" s="32">
        <v>445.29</v>
      </c>
      <c r="Q342" s="32">
        <v>18.25</v>
      </c>
      <c r="R342" s="14" t="s">
        <v>41</v>
      </c>
      <c r="S342" s="14" t="s">
        <v>270</v>
      </c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:43" s="7" customFormat="1" ht="56.25">
      <c r="A343" s="21"/>
      <c r="B343" s="71">
        <v>22</v>
      </c>
      <c r="C343" s="16"/>
      <c r="D343" s="68"/>
      <c r="E343" s="16"/>
      <c r="F343" s="16"/>
      <c r="G343" s="21"/>
      <c r="H343" s="16"/>
      <c r="I343" s="16"/>
      <c r="J343" s="21"/>
      <c r="K343" s="21"/>
      <c r="L343" s="69" t="s">
        <v>39</v>
      </c>
      <c r="M343" s="21">
        <f>J341*P343</f>
        <v>31708.281000000003</v>
      </c>
      <c r="N343" s="32">
        <f>J341*Q343</f>
        <v>8076.8509000000004</v>
      </c>
      <c r="O343" s="32">
        <f t="shared" si="28"/>
        <v>39785.1319</v>
      </c>
      <c r="P343" s="32">
        <v>56.1</v>
      </c>
      <c r="Q343" s="32">
        <v>14.29</v>
      </c>
      <c r="R343" s="14" t="s">
        <v>41</v>
      </c>
      <c r="S343" s="14" t="s">
        <v>270</v>
      </c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:43" s="7" customFormat="1" ht="56.25">
      <c r="A344" s="21"/>
      <c r="B344" s="71">
        <v>23</v>
      </c>
      <c r="C344" s="16"/>
      <c r="D344" s="68"/>
      <c r="E344" s="16"/>
      <c r="F344" s="16"/>
      <c r="G344" s="21"/>
      <c r="H344" s="16"/>
      <c r="I344" s="16"/>
      <c r="J344" s="21"/>
      <c r="K344" s="21"/>
      <c r="L344" s="69" t="s">
        <v>42</v>
      </c>
      <c r="M344" s="21">
        <f>J341*P344</f>
        <v>19725.829000000002</v>
      </c>
      <c r="N344" s="32">
        <f>J341*Q344</f>
        <v>7816.8543000000009</v>
      </c>
      <c r="O344" s="32">
        <f t="shared" si="28"/>
        <v>27542.683300000004</v>
      </c>
      <c r="P344" s="32">
        <v>34.9</v>
      </c>
      <c r="Q344" s="32">
        <v>13.83</v>
      </c>
      <c r="R344" s="14" t="s">
        <v>41</v>
      </c>
      <c r="S344" s="14" t="s">
        <v>270</v>
      </c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:43" s="7" customFormat="1" ht="37.5">
      <c r="A345" s="21" t="s">
        <v>285</v>
      </c>
      <c r="B345" s="71">
        <v>24</v>
      </c>
      <c r="C345" s="16">
        <v>14</v>
      </c>
      <c r="D345" s="68" t="s">
        <v>302</v>
      </c>
      <c r="E345" s="16">
        <v>1959</v>
      </c>
      <c r="F345" s="16" t="s">
        <v>37</v>
      </c>
      <c r="G345" s="21" t="s">
        <v>285</v>
      </c>
      <c r="H345" s="16" t="s">
        <v>67</v>
      </c>
      <c r="I345" s="16">
        <v>2</v>
      </c>
      <c r="J345" s="21">
        <v>576.29999999999995</v>
      </c>
      <c r="K345" s="21">
        <v>342.9</v>
      </c>
      <c r="L345" s="69" t="s">
        <v>49</v>
      </c>
      <c r="M345" s="21">
        <f>J345*P345</f>
        <v>256620.62699999998</v>
      </c>
      <c r="N345" s="32">
        <f>J345*Q345</f>
        <v>10517.474999999999</v>
      </c>
      <c r="O345" s="32">
        <f t="shared" si="28"/>
        <v>267138.10199999996</v>
      </c>
      <c r="P345" s="32">
        <v>445.29</v>
      </c>
      <c r="Q345" s="32">
        <v>18.25</v>
      </c>
      <c r="R345" s="14" t="s">
        <v>41</v>
      </c>
      <c r="S345" s="14" t="s">
        <v>270</v>
      </c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:43" s="7" customFormat="1" ht="56.25">
      <c r="A346" s="21"/>
      <c r="B346" s="71">
        <v>25</v>
      </c>
      <c r="C346" s="16"/>
      <c r="D346" s="68"/>
      <c r="E346" s="16"/>
      <c r="F346" s="16"/>
      <c r="G346" s="21"/>
      <c r="H346" s="16"/>
      <c r="I346" s="16"/>
      <c r="J346" s="21"/>
      <c r="K346" s="21"/>
      <c r="L346" s="69" t="s">
        <v>39</v>
      </c>
      <c r="M346" s="21">
        <f>J345*P346</f>
        <v>32330.429999999997</v>
      </c>
      <c r="N346" s="32">
        <f>J345*Q346</f>
        <v>8235.3269999999993</v>
      </c>
      <c r="O346" s="32">
        <f t="shared" si="28"/>
        <v>40565.756999999998</v>
      </c>
      <c r="P346" s="32">
        <v>56.1</v>
      </c>
      <c r="Q346" s="32">
        <v>14.29</v>
      </c>
      <c r="R346" s="14" t="s">
        <v>41</v>
      </c>
      <c r="S346" s="14" t="s">
        <v>270</v>
      </c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:43" s="7" customFormat="1" ht="56.25">
      <c r="A347" s="21"/>
      <c r="B347" s="71">
        <v>26</v>
      </c>
      <c r="C347" s="16"/>
      <c r="D347" s="68"/>
      <c r="E347" s="16"/>
      <c r="F347" s="16"/>
      <c r="G347" s="21"/>
      <c r="H347" s="16"/>
      <c r="I347" s="16"/>
      <c r="J347" s="21"/>
      <c r="K347" s="21"/>
      <c r="L347" s="69" t="s">
        <v>42</v>
      </c>
      <c r="M347" s="21">
        <f>J345*P347</f>
        <v>20112.87</v>
      </c>
      <c r="N347" s="32">
        <f>J345*Q347</f>
        <v>7970.2289999999994</v>
      </c>
      <c r="O347" s="32">
        <f t="shared" si="28"/>
        <v>28083.098999999998</v>
      </c>
      <c r="P347" s="32">
        <v>34.9</v>
      </c>
      <c r="Q347" s="32">
        <v>13.83</v>
      </c>
      <c r="R347" s="14" t="s">
        <v>41</v>
      </c>
      <c r="S347" s="14" t="s">
        <v>270</v>
      </c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s="7" customFormat="1" ht="37.5">
      <c r="A348" s="21" t="s">
        <v>285</v>
      </c>
      <c r="B348" s="71">
        <v>27</v>
      </c>
      <c r="C348" s="16">
        <v>15</v>
      </c>
      <c r="D348" s="68" t="s">
        <v>303</v>
      </c>
      <c r="E348" s="16">
        <v>1959</v>
      </c>
      <c r="F348" s="16" t="s">
        <v>37</v>
      </c>
      <c r="G348" s="21" t="s">
        <v>285</v>
      </c>
      <c r="H348" s="16" t="s">
        <v>67</v>
      </c>
      <c r="I348" s="16">
        <v>2</v>
      </c>
      <c r="J348" s="21">
        <v>583</v>
      </c>
      <c r="K348" s="21">
        <v>328.8</v>
      </c>
      <c r="L348" s="69" t="s">
        <v>49</v>
      </c>
      <c r="M348" s="21">
        <f>J348*P348</f>
        <v>259604.07</v>
      </c>
      <c r="N348" s="32">
        <f>J348*Q348</f>
        <v>10639.75</v>
      </c>
      <c r="O348" s="32">
        <f t="shared" si="28"/>
        <v>270243.82</v>
      </c>
      <c r="P348" s="32">
        <v>445.29</v>
      </c>
      <c r="Q348" s="32">
        <v>18.25</v>
      </c>
      <c r="R348" s="14" t="s">
        <v>41</v>
      </c>
      <c r="S348" s="14" t="s">
        <v>270</v>
      </c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:43" s="7" customFormat="1" ht="56.25">
      <c r="A349" s="21"/>
      <c r="B349" s="71">
        <v>28</v>
      </c>
      <c r="C349" s="16"/>
      <c r="D349" s="68"/>
      <c r="E349" s="16"/>
      <c r="F349" s="16"/>
      <c r="G349" s="21"/>
      <c r="H349" s="16"/>
      <c r="I349" s="16"/>
      <c r="J349" s="21"/>
      <c r="K349" s="21"/>
      <c r="L349" s="69" t="s">
        <v>39</v>
      </c>
      <c r="M349" s="21">
        <f>J348*P349</f>
        <v>32706.3</v>
      </c>
      <c r="N349" s="32">
        <f>J348*Q349</f>
        <v>8331.07</v>
      </c>
      <c r="O349" s="32">
        <f t="shared" si="28"/>
        <v>41037.369999999995</v>
      </c>
      <c r="P349" s="32">
        <v>56.1</v>
      </c>
      <c r="Q349" s="32">
        <v>14.29</v>
      </c>
      <c r="R349" s="14" t="s">
        <v>41</v>
      </c>
      <c r="S349" s="14" t="s">
        <v>270</v>
      </c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:43" s="7" customFormat="1" ht="56.25">
      <c r="A350" s="21"/>
      <c r="B350" s="71">
        <v>29</v>
      </c>
      <c r="C350" s="16"/>
      <c r="D350" s="68"/>
      <c r="E350" s="16"/>
      <c r="F350" s="16"/>
      <c r="G350" s="21"/>
      <c r="H350" s="16"/>
      <c r="I350" s="16"/>
      <c r="J350" s="21"/>
      <c r="K350" s="21"/>
      <c r="L350" s="69" t="s">
        <v>42</v>
      </c>
      <c r="M350" s="21">
        <f>J348*P350</f>
        <v>20346.7</v>
      </c>
      <c r="N350" s="32">
        <f>J348*Q350</f>
        <v>8062.89</v>
      </c>
      <c r="O350" s="32">
        <f t="shared" si="28"/>
        <v>28409.59</v>
      </c>
      <c r="P350" s="32">
        <v>34.9</v>
      </c>
      <c r="Q350" s="32">
        <v>13.83</v>
      </c>
      <c r="R350" s="14" t="s">
        <v>41</v>
      </c>
      <c r="S350" s="14" t="s">
        <v>270</v>
      </c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:43" s="7" customFormat="1">
      <c r="A351" s="21"/>
      <c r="B351" s="71">
        <v>30</v>
      </c>
      <c r="C351" s="16"/>
      <c r="D351" s="68"/>
      <c r="E351" s="16"/>
      <c r="F351" s="16"/>
      <c r="G351" s="21"/>
      <c r="H351" s="16"/>
      <c r="I351" s="16"/>
      <c r="J351" s="21"/>
      <c r="K351" s="21"/>
      <c r="L351" s="69" t="s">
        <v>234</v>
      </c>
      <c r="M351" s="21">
        <f>J348*P351</f>
        <v>874500</v>
      </c>
      <c r="N351" s="32">
        <f>J348*Q351</f>
        <v>23448.26</v>
      </c>
      <c r="O351" s="32">
        <f t="shared" si="28"/>
        <v>897948.26</v>
      </c>
      <c r="P351" s="32">
        <v>1500</v>
      </c>
      <c r="Q351" s="32">
        <v>40.22</v>
      </c>
      <c r="R351" s="14" t="s">
        <v>41</v>
      </c>
      <c r="S351" s="14" t="s">
        <v>270</v>
      </c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:43" s="7" customFormat="1" ht="37.5">
      <c r="A352" s="21" t="s">
        <v>285</v>
      </c>
      <c r="B352" s="71">
        <v>31</v>
      </c>
      <c r="C352" s="16">
        <v>16</v>
      </c>
      <c r="D352" s="68" t="s">
        <v>304</v>
      </c>
      <c r="E352" s="16">
        <v>1962</v>
      </c>
      <c r="F352" s="16" t="s">
        <v>37</v>
      </c>
      <c r="G352" s="21" t="s">
        <v>285</v>
      </c>
      <c r="H352" s="16" t="s">
        <v>38</v>
      </c>
      <c r="I352" s="16">
        <v>2</v>
      </c>
      <c r="J352" s="21">
        <v>541.5</v>
      </c>
      <c r="K352" s="21">
        <v>293.2</v>
      </c>
      <c r="L352" s="69" t="s">
        <v>234</v>
      </c>
      <c r="M352" s="21">
        <f>J352*P352</f>
        <v>812250</v>
      </c>
      <c r="N352" s="32">
        <f>J352*Q352</f>
        <v>22071.539999999997</v>
      </c>
      <c r="O352" s="32">
        <f t="shared" si="28"/>
        <v>834321.54</v>
      </c>
      <c r="P352" s="32">
        <v>1500</v>
      </c>
      <c r="Q352" s="32">
        <v>40.76</v>
      </c>
      <c r="R352" s="14" t="s">
        <v>41</v>
      </c>
      <c r="S352" s="14" t="s">
        <v>270</v>
      </c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s="7" customFormat="1" ht="37.5">
      <c r="A353" s="21"/>
      <c r="B353" s="71">
        <v>32</v>
      </c>
      <c r="C353" s="16"/>
      <c r="D353" s="68"/>
      <c r="E353" s="16"/>
      <c r="F353" s="16"/>
      <c r="G353" s="21"/>
      <c r="H353" s="16"/>
      <c r="I353" s="16"/>
      <c r="J353" s="21"/>
      <c r="K353" s="21"/>
      <c r="L353" s="69" t="s">
        <v>49</v>
      </c>
      <c r="M353" s="21">
        <f>J352*P353</f>
        <v>251342.64</v>
      </c>
      <c r="N353" s="32">
        <f>J352*Q353</f>
        <v>10104.39</v>
      </c>
      <c r="O353" s="32">
        <f t="shared" si="28"/>
        <v>261447.03000000003</v>
      </c>
      <c r="P353" s="32">
        <v>464.16</v>
      </c>
      <c r="Q353" s="32">
        <v>18.66</v>
      </c>
      <c r="R353" s="14" t="s">
        <v>41</v>
      </c>
      <c r="S353" s="14" t="s">
        <v>270</v>
      </c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s="7" customFormat="1" ht="56.25">
      <c r="A354" s="21"/>
      <c r="B354" s="71">
        <v>33</v>
      </c>
      <c r="C354" s="16"/>
      <c r="D354" s="68"/>
      <c r="E354" s="16"/>
      <c r="F354" s="16"/>
      <c r="G354" s="21"/>
      <c r="H354" s="16"/>
      <c r="I354" s="16"/>
      <c r="J354" s="21"/>
      <c r="K354" s="21"/>
      <c r="L354" s="69" t="s">
        <v>39</v>
      </c>
      <c r="M354" s="21">
        <f>J352*P354</f>
        <v>31666.92</v>
      </c>
      <c r="N354" s="32">
        <f>J352*Q354</f>
        <v>7223.61</v>
      </c>
      <c r="O354" s="32">
        <f t="shared" si="28"/>
        <v>38890.53</v>
      </c>
      <c r="P354" s="32">
        <v>58.48</v>
      </c>
      <c r="Q354" s="32">
        <v>13.34</v>
      </c>
      <c r="R354" s="14" t="s">
        <v>41</v>
      </c>
      <c r="S354" s="14" t="s">
        <v>270</v>
      </c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:43" s="7" customFormat="1" ht="56.25">
      <c r="A355" s="21"/>
      <c r="B355" s="71">
        <v>34</v>
      </c>
      <c r="C355" s="16"/>
      <c r="D355" s="68"/>
      <c r="E355" s="16"/>
      <c r="F355" s="16"/>
      <c r="G355" s="21"/>
      <c r="H355" s="16"/>
      <c r="I355" s="16"/>
      <c r="J355" s="21"/>
      <c r="K355" s="21"/>
      <c r="L355" s="69" t="s">
        <v>42</v>
      </c>
      <c r="M355" s="21">
        <f>J352*P355</f>
        <v>19694.355</v>
      </c>
      <c r="N355" s="32">
        <f>J352*Q355</f>
        <v>7505.19</v>
      </c>
      <c r="O355" s="32">
        <f t="shared" si="28"/>
        <v>27199.544999999998</v>
      </c>
      <c r="P355" s="32">
        <v>36.369999999999997</v>
      </c>
      <c r="Q355" s="32">
        <v>13.86</v>
      </c>
      <c r="R355" s="14" t="s">
        <v>41</v>
      </c>
      <c r="S355" s="14" t="s">
        <v>270</v>
      </c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s="7" customFormat="1" ht="37.5">
      <c r="A356" s="21" t="s">
        <v>285</v>
      </c>
      <c r="B356" s="71">
        <v>35</v>
      </c>
      <c r="C356" s="16">
        <v>17</v>
      </c>
      <c r="D356" s="68" t="s">
        <v>305</v>
      </c>
      <c r="E356" s="16">
        <v>1959</v>
      </c>
      <c r="F356" s="16" t="s">
        <v>37</v>
      </c>
      <c r="G356" s="21" t="s">
        <v>285</v>
      </c>
      <c r="H356" s="16" t="s">
        <v>38</v>
      </c>
      <c r="I356" s="16">
        <v>2</v>
      </c>
      <c r="J356" s="21">
        <v>543</v>
      </c>
      <c r="K356" s="21">
        <v>304</v>
      </c>
      <c r="L356" s="69" t="s">
        <v>49</v>
      </c>
      <c r="M356" s="21">
        <f>J356*P356</f>
        <v>252038.88</v>
      </c>
      <c r="N356" s="32">
        <f>J356*Q356</f>
        <v>10132.379999999999</v>
      </c>
      <c r="O356" s="32">
        <f t="shared" si="28"/>
        <v>262171.26</v>
      </c>
      <c r="P356" s="32">
        <v>464.16</v>
      </c>
      <c r="Q356" s="32">
        <v>18.66</v>
      </c>
      <c r="R356" s="14" t="s">
        <v>41</v>
      </c>
      <c r="S356" s="14" t="s">
        <v>270</v>
      </c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:43" s="7" customFormat="1" ht="56.25">
      <c r="A357" s="21"/>
      <c r="B357" s="71">
        <v>36</v>
      </c>
      <c r="C357" s="16"/>
      <c r="D357" s="68"/>
      <c r="E357" s="16"/>
      <c r="F357" s="16"/>
      <c r="G357" s="21"/>
      <c r="H357" s="16"/>
      <c r="I357" s="16"/>
      <c r="J357" s="21"/>
      <c r="K357" s="21"/>
      <c r="L357" s="69" t="s">
        <v>39</v>
      </c>
      <c r="M357" s="21">
        <f>J356*P357</f>
        <v>31754.639999999999</v>
      </c>
      <c r="N357" s="32">
        <f>J356*Q357</f>
        <v>7243.62</v>
      </c>
      <c r="O357" s="32">
        <f t="shared" si="28"/>
        <v>38998.26</v>
      </c>
      <c r="P357" s="32">
        <v>58.48</v>
      </c>
      <c r="Q357" s="32">
        <v>13.34</v>
      </c>
      <c r="R357" s="14" t="s">
        <v>41</v>
      </c>
      <c r="S357" s="14" t="s">
        <v>270</v>
      </c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:43" s="7" customFormat="1" ht="56.25">
      <c r="A358" s="21"/>
      <c r="B358" s="71">
        <v>37</v>
      </c>
      <c r="C358" s="16"/>
      <c r="D358" s="68"/>
      <c r="E358" s="16"/>
      <c r="F358" s="16"/>
      <c r="G358" s="21"/>
      <c r="H358" s="16"/>
      <c r="I358" s="16"/>
      <c r="J358" s="21"/>
      <c r="K358" s="21"/>
      <c r="L358" s="69" t="s">
        <v>42</v>
      </c>
      <c r="M358" s="21">
        <f>J356*P358</f>
        <v>19748.91</v>
      </c>
      <c r="N358" s="32">
        <f>J356*Q358</f>
        <v>7525.98</v>
      </c>
      <c r="O358" s="32">
        <f t="shared" si="28"/>
        <v>27274.89</v>
      </c>
      <c r="P358" s="32">
        <v>36.369999999999997</v>
      </c>
      <c r="Q358" s="32">
        <v>13.86</v>
      </c>
      <c r="R358" s="14" t="s">
        <v>41</v>
      </c>
      <c r="S358" s="14" t="s">
        <v>270</v>
      </c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s="72" customFormat="1">
      <c r="A359" s="27"/>
      <c r="B359" s="71"/>
      <c r="C359" s="16"/>
      <c r="D359" s="65" t="s">
        <v>72</v>
      </c>
      <c r="E359" s="33"/>
      <c r="F359" s="33"/>
      <c r="G359" s="21"/>
      <c r="H359" s="33"/>
      <c r="I359" s="33"/>
      <c r="J359" s="27">
        <f>SUM(J360:J368)</f>
        <v>29057.600000000002</v>
      </c>
      <c r="K359" s="27"/>
      <c r="L359" s="28"/>
      <c r="M359" s="27">
        <f>SUM(M360:M368)</f>
        <v>9601843.3340000007</v>
      </c>
      <c r="N359" s="31">
        <f>SUM(N360:N368)</f>
        <v>685774.56199999992</v>
      </c>
      <c r="O359" s="31">
        <f>SUM(O360:O368)</f>
        <v>10287617.896</v>
      </c>
      <c r="P359" s="31"/>
      <c r="Q359" s="32"/>
      <c r="R359" s="31"/>
      <c r="S359" s="49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</row>
    <row r="360" spans="1:43" s="7" customFormat="1" ht="37.5">
      <c r="A360" s="21" t="s">
        <v>306</v>
      </c>
      <c r="B360" s="71">
        <v>1</v>
      </c>
      <c r="C360" s="16">
        <v>1</v>
      </c>
      <c r="D360" s="68" t="s">
        <v>307</v>
      </c>
      <c r="E360" s="16">
        <v>1976</v>
      </c>
      <c r="F360" s="16" t="s">
        <v>37</v>
      </c>
      <c r="G360" s="21" t="s">
        <v>306</v>
      </c>
      <c r="H360" s="16" t="s">
        <v>38</v>
      </c>
      <c r="I360" s="16">
        <v>5</v>
      </c>
      <c r="J360" s="21">
        <v>6821</v>
      </c>
      <c r="K360" s="21">
        <v>3331.5</v>
      </c>
      <c r="L360" s="69" t="s">
        <v>46</v>
      </c>
      <c r="M360" s="21">
        <f>J360*P360</f>
        <v>1091360</v>
      </c>
      <c r="N360" s="32">
        <f>J360*Q360</f>
        <v>106134.76000000001</v>
      </c>
      <c r="O360" s="32">
        <f t="shared" ref="O360:O368" si="29">M360+N360</f>
        <v>1197494.76</v>
      </c>
      <c r="P360" s="32">
        <v>160</v>
      </c>
      <c r="Q360" s="32">
        <v>15.56</v>
      </c>
      <c r="R360" s="14" t="s">
        <v>41</v>
      </c>
      <c r="S360" s="14" t="s">
        <v>270</v>
      </c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s="7" customFormat="1" ht="37.5">
      <c r="A361" s="21" t="s">
        <v>306</v>
      </c>
      <c r="B361" s="71">
        <v>2</v>
      </c>
      <c r="C361" s="16">
        <v>2</v>
      </c>
      <c r="D361" s="68" t="s">
        <v>308</v>
      </c>
      <c r="E361" s="16">
        <v>1981</v>
      </c>
      <c r="F361" s="16" t="s">
        <v>37</v>
      </c>
      <c r="G361" s="21" t="s">
        <v>306</v>
      </c>
      <c r="H361" s="16" t="s">
        <v>38</v>
      </c>
      <c r="I361" s="16">
        <v>5</v>
      </c>
      <c r="J361" s="21">
        <v>6850</v>
      </c>
      <c r="K361" s="21">
        <v>3362.4</v>
      </c>
      <c r="L361" s="69" t="s">
        <v>46</v>
      </c>
      <c r="M361" s="21">
        <f>J361*P361</f>
        <v>1096000</v>
      </c>
      <c r="N361" s="32">
        <f>J361*Q361</f>
        <v>106586</v>
      </c>
      <c r="O361" s="32">
        <f t="shared" si="29"/>
        <v>1202586</v>
      </c>
      <c r="P361" s="32">
        <v>160</v>
      </c>
      <c r="Q361" s="32">
        <v>15.56</v>
      </c>
      <c r="R361" s="14" t="s">
        <v>41</v>
      </c>
      <c r="S361" s="14" t="s">
        <v>270</v>
      </c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:43" s="7" customFormat="1" ht="37.5">
      <c r="A362" s="21" t="s">
        <v>306</v>
      </c>
      <c r="B362" s="71">
        <v>3</v>
      </c>
      <c r="C362" s="16">
        <v>3</v>
      </c>
      <c r="D362" s="68" t="s">
        <v>309</v>
      </c>
      <c r="E362" s="16">
        <v>1986</v>
      </c>
      <c r="F362" s="16" t="s">
        <v>37</v>
      </c>
      <c r="G362" s="21" t="s">
        <v>306</v>
      </c>
      <c r="H362" s="16" t="s">
        <v>38</v>
      </c>
      <c r="I362" s="16">
        <v>5</v>
      </c>
      <c r="J362" s="21">
        <v>10515.4</v>
      </c>
      <c r="K362" s="21">
        <v>6084.4</v>
      </c>
      <c r="L362" s="69" t="s">
        <v>46</v>
      </c>
      <c r="M362" s="21">
        <f>J362*P362</f>
        <v>1682464</v>
      </c>
      <c r="N362" s="32">
        <f>J362*Q362</f>
        <v>163619.62400000001</v>
      </c>
      <c r="O362" s="32">
        <f t="shared" si="29"/>
        <v>1846083.6240000001</v>
      </c>
      <c r="P362" s="32">
        <v>160</v>
      </c>
      <c r="Q362" s="32">
        <v>15.56</v>
      </c>
      <c r="R362" s="14" t="s">
        <v>41</v>
      </c>
      <c r="S362" s="14" t="s">
        <v>270</v>
      </c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s="7" customFormat="1" ht="37.5">
      <c r="A363" s="21" t="s">
        <v>306</v>
      </c>
      <c r="B363" s="71">
        <v>4</v>
      </c>
      <c r="C363" s="16">
        <v>4</v>
      </c>
      <c r="D363" s="68" t="s">
        <v>310</v>
      </c>
      <c r="E363" s="16">
        <v>1965</v>
      </c>
      <c r="F363" s="16" t="s">
        <v>37</v>
      </c>
      <c r="G363" s="21" t="s">
        <v>306</v>
      </c>
      <c r="H363" s="16" t="s">
        <v>38</v>
      </c>
      <c r="I363" s="16">
        <v>3</v>
      </c>
      <c r="J363" s="21">
        <f>1676.6+509.2+778.8+778.8</f>
        <v>3743.3999999999996</v>
      </c>
      <c r="K363" s="21">
        <v>1522.2</v>
      </c>
      <c r="L363" s="69" t="s">
        <v>46</v>
      </c>
      <c r="M363" s="21">
        <f>J363*P363</f>
        <v>598944</v>
      </c>
      <c r="N363" s="32">
        <f>J363*Q363</f>
        <v>58247.303999999996</v>
      </c>
      <c r="O363" s="32">
        <f t="shared" si="29"/>
        <v>657191.304</v>
      </c>
      <c r="P363" s="32">
        <v>160</v>
      </c>
      <c r="Q363" s="32">
        <v>15.56</v>
      </c>
      <c r="R363" s="14" t="s">
        <v>41</v>
      </c>
      <c r="S363" s="14" t="s">
        <v>270</v>
      </c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:43" s="7" customFormat="1" ht="56.25">
      <c r="A364" s="21"/>
      <c r="B364" s="71">
        <v>5</v>
      </c>
      <c r="C364" s="16"/>
      <c r="D364" s="68"/>
      <c r="E364" s="16"/>
      <c r="F364" s="16"/>
      <c r="G364" s="21"/>
      <c r="H364" s="16"/>
      <c r="I364" s="16"/>
      <c r="J364" s="21"/>
      <c r="K364" s="21"/>
      <c r="L364" s="69" t="s">
        <v>39</v>
      </c>
      <c r="M364" s="21">
        <f>J363*P364</f>
        <v>213785.57399999996</v>
      </c>
      <c r="N364" s="32">
        <f>J363*Q364</f>
        <v>48477.029999999992</v>
      </c>
      <c r="O364" s="32">
        <f t="shared" si="29"/>
        <v>262262.60399999993</v>
      </c>
      <c r="P364" s="32">
        <v>57.11</v>
      </c>
      <c r="Q364" s="32">
        <v>12.95</v>
      </c>
      <c r="R364" s="14" t="s">
        <v>41</v>
      </c>
      <c r="S364" s="14" t="s">
        <v>270</v>
      </c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:43" s="7" customFormat="1" ht="56.25">
      <c r="A365" s="21"/>
      <c r="B365" s="71">
        <v>6</v>
      </c>
      <c r="C365" s="16"/>
      <c r="D365" s="68"/>
      <c r="E365" s="16"/>
      <c r="F365" s="16"/>
      <c r="G365" s="21"/>
      <c r="H365" s="16"/>
      <c r="I365" s="16"/>
      <c r="J365" s="21"/>
      <c r="K365" s="21"/>
      <c r="L365" s="69" t="s">
        <v>88</v>
      </c>
      <c r="M365" s="21">
        <f>J363*P365</f>
        <v>537814.27799999993</v>
      </c>
      <c r="N365" s="32">
        <f>J363*Q365</f>
        <v>55402.32</v>
      </c>
      <c r="O365" s="32">
        <f t="shared" si="29"/>
        <v>593216.59799999988</v>
      </c>
      <c r="P365" s="32">
        <v>143.66999999999999</v>
      </c>
      <c r="Q365" s="32">
        <v>14.8</v>
      </c>
      <c r="R365" s="14" t="s">
        <v>41</v>
      </c>
      <c r="S365" s="14" t="s">
        <v>270</v>
      </c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1:43" s="7" customFormat="1" ht="56.25">
      <c r="A366" s="21"/>
      <c r="B366" s="71">
        <v>7</v>
      </c>
      <c r="C366" s="16"/>
      <c r="D366" s="68"/>
      <c r="E366" s="16"/>
      <c r="F366" s="16"/>
      <c r="G366" s="21"/>
      <c r="H366" s="16"/>
      <c r="I366" s="16"/>
      <c r="J366" s="21"/>
      <c r="K366" s="21"/>
      <c r="L366" s="69" t="s">
        <v>42</v>
      </c>
      <c r="M366" s="21">
        <f>J363*P366</f>
        <v>133003.00199999998</v>
      </c>
      <c r="N366" s="32">
        <f>J363*Q366</f>
        <v>42712.193999999996</v>
      </c>
      <c r="O366" s="32">
        <f t="shared" si="29"/>
        <v>175715.19599999997</v>
      </c>
      <c r="P366" s="32">
        <v>35.53</v>
      </c>
      <c r="Q366" s="32">
        <v>11.41</v>
      </c>
      <c r="R366" s="14" t="s">
        <v>41</v>
      </c>
      <c r="S366" s="14" t="s">
        <v>270</v>
      </c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s="7" customFormat="1">
      <c r="A367" s="21"/>
      <c r="B367" s="71">
        <v>8</v>
      </c>
      <c r="C367" s="16"/>
      <c r="D367" s="68"/>
      <c r="E367" s="16"/>
      <c r="F367" s="16"/>
      <c r="G367" s="21"/>
      <c r="H367" s="16"/>
      <c r="I367" s="16"/>
      <c r="J367" s="21"/>
      <c r="K367" s="21"/>
      <c r="L367" s="69" t="s">
        <v>234</v>
      </c>
      <c r="M367" s="21">
        <f>J363*P367</f>
        <v>4051107.48</v>
      </c>
      <c r="N367" s="32">
        <f>J363*Q367</f>
        <v>86697.143999999986</v>
      </c>
      <c r="O367" s="32">
        <f t="shared" si="29"/>
        <v>4137804.6239999998</v>
      </c>
      <c r="P367" s="32">
        <v>1082.2</v>
      </c>
      <c r="Q367" s="32">
        <v>23.16</v>
      </c>
      <c r="R367" s="14" t="s">
        <v>41</v>
      </c>
      <c r="S367" s="14" t="s">
        <v>270</v>
      </c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:43" s="7" customFormat="1" ht="37.5">
      <c r="A368" s="21" t="s">
        <v>285</v>
      </c>
      <c r="B368" s="71">
        <v>9</v>
      </c>
      <c r="C368" s="16">
        <v>5</v>
      </c>
      <c r="D368" s="68" t="s">
        <v>311</v>
      </c>
      <c r="E368" s="16">
        <v>1977</v>
      </c>
      <c r="F368" s="16" t="s">
        <v>37</v>
      </c>
      <c r="G368" s="21" t="s">
        <v>285</v>
      </c>
      <c r="H368" s="16" t="s">
        <v>67</v>
      </c>
      <c r="I368" s="16">
        <v>1</v>
      </c>
      <c r="J368" s="21">
        <v>1127.8</v>
      </c>
      <c r="K368" s="21">
        <v>525.29999999999995</v>
      </c>
      <c r="L368" s="69" t="s">
        <v>46</v>
      </c>
      <c r="M368" s="21">
        <f>J368*P368</f>
        <v>197365</v>
      </c>
      <c r="N368" s="32">
        <f>J368*Q368</f>
        <v>17898.185999999998</v>
      </c>
      <c r="O368" s="32">
        <f t="shared" si="29"/>
        <v>215263.18599999999</v>
      </c>
      <c r="P368" s="32">
        <v>175</v>
      </c>
      <c r="Q368" s="32">
        <v>15.87</v>
      </c>
      <c r="R368" s="14" t="s">
        <v>41</v>
      </c>
      <c r="S368" s="14" t="s">
        <v>270</v>
      </c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:43" s="72" customFormat="1">
      <c r="A369" s="27"/>
      <c r="B369" s="71"/>
      <c r="C369" s="16"/>
      <c r="D369" s="65" t="s">
        <v>78</v>
      </c>
      <c r="E369" s="33"/>
      <c r="F369" s="33"/>
      <c r="G369" s="21"/>
      <c r="H369" s="33"/>
      <c r="I369" s="33"/>
      <c r="J369" s="27">
        <f>SUM(J370:J379)</f>
        <v>28088.800000000003</v>
      </c>
      <c r="K369" s="27"/>
      <c r="L369" s="28"/>
      <c r="M369" s="382">
        <f>SUM(M370:M379)</f>
        <v>27253737.495000001</v>
      </c>
      <c r="N369" s="66">
        <f>SUM(N370:N379)</f>
        <v>664107.9219999999</v>
      </c>
      <c r="O369" s="66">
        <f>SUM(O370:O379)</f>
        <v>27917845.417000003</v>
      </c>
      <c r="P369" s="31"/>
      <c r="Q369" s="32"/>
      <c r="R369" s="32"/>
      <c r="S369" s="49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</row>
    <row r="370" spans="1:43" s="7" customFormat="1" ht="37.5">
      <c r="A370" s="21" t="s">
        <v>280</v>
      </c>
      <c r="B370" s="71">
        <v>1</v>
      </c>
      <c r="C370" s="16">
        <v>1</v>
      </c>
      <c r="D370" s="68" t="s">
        <v>313</v>
      </c>
      <c r="E370" s="16">
        <v>1965</v>
      </c>
      <c r="F370" s="16" t="s">
        <v>37</v>
      </c>
      <c r="G370" s="21" t="s">
        <v>280</v>
      </c>
      <c r="H370" s="16" t="s">
        <v>38</v>
      </c>
      <c r="I370" s="16">
        <v>3</v>
      </c>
      <c r="J370" s="21">
        <v>2945</v>
      </c>
      <c r="K370" s="21">
        <v>1460.9</v>
      </c>
      <c r="L370" s="69" t="s">
        <v>52</v>
      </c>
      <c r="M370" s="21">
        <f>J370*P370</f>
        <v>3187079</v>
      </c>
      <c r="N370" s="32">
        <f>J370*Q370</f>
        <v>68206.2</v>
      </c>
      <c r="O370" s="32">
        <f t="shared" ref="O370:O379" si="30">M370+N370</f>
        <v>3255285.2</v>
      </c>
      <c r="P370" s="32">
        <v>1082.2</v>
      </c>
      <c r="Q370" s="32">
        <v>23.16</v>
      </c>
      <c r="R370" s="14" t="s">
        <v>41</v>
      </c>
      <c r="S370" s="14" t="s">
        <v>270</v>
      </c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:43" s="7" customFormat="1" ht="37.5">
      <c r="A371" s="21" t="s">
        <v>280</v>
      </c>
      <c r="B371" s="71">
        <v>2</v>
      </c>
      <c r="C371" s="16">
        <v>2</v>
      </c>
      <c r="D371" s="68" t="s">
        <v>314</v>
      </c>
      <c r="E371" s="16">
        <v>1965</v>
      </c>
      <c r="F371" s="16" t="s">
        <v>37</v>
      </c>
      <c r="G371" s="21" t="s">
        <v>280</v>
      </c>
      <c r="H371" s="16" t="s">
        <v>38</v>
      </c>
      <c r="I371" s="16">
        <v>3</v>
      </c>
      <c r="J371" s="21">
        <v>2927.4</v>
      </c>
      <c r="K371" s="21">
        <v>1438.8</v>
      </c>
      <c r="L371" s="69" t="s">
        <v>234</v>
      </c>
      <c r="M371" s="21">
        <f>J371*P371</f>
        <v>3168032.2800000003</v>
      </c>
      <c r="N371" s="32">
        <f>J371*Q371</f>
        <v>67798.584000000003</v>
      </c>
      <c r="O371" s="32">
        <f t="shared" si="30"/>
        <v>3235830.8640000001</v>
      </c>
      <c r="P371" s="32">
        <v>1082.2</v>
      </c>
      <c r="Q371" s="32">
        <v>23.16</v>
      </c>
      <c r="R371" s="14" t="s">
        <v>41</v>
      </c>
      <c r="S371" s="14" t="s">
        <v>270</v>
      </c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:43" s="7" customFormat="1" ht="37.5">
      <c r="A372" s="21" t="s">
        <v>280</v>
      </c>
      <c r="B372" s="71">
        <v>3</v>
      </c>
      <c r="C372" s="16">
        <v>3</v>
      </c>
      <c r="D372" s="68" t="s">
        <v>315</v>
      </c>
      <c r="E372" s="16">
        <v>1972</v>
      </c>
      <c r="F372" s="16" t="s">
        <v>37</v>
      </c>
      <c r="G372" s="21" t="s">
        <v>280</v>
      </c>
      <c r="H372" s="16" t="s">
        <v>38</v>
      </c>
      <c r="I372" s="16">
        <v>4</v>
      </c>
      <c r="J372" s="21">
        <v>3552.7</v>
      </c>
      <c r="K372" s="21">
        <v>1982.8</v>
      </c>
      <c r="L372" s="69" t="s">
        <v>46</v>
      </c>
      <c r="M372" s="21">
        <f>J372*P372</f>
        <v>574542.64399999997</v>
      </c>
      <c r="N372" s="32">
        <f>J372*Q372</f>
        <v>55315.538999999997</v>
      </c>
      <c r="O372" s="32">
        <f t="shared" si="30"/>
        <v>629858.18299999996</v>
      </c>
      <c r="P372" s="32">
        <v>161.72</v>
      </c>
      <c r="Q372" s="32">
        <v>15.57</v>
      </c>
      <c r="R372" s="14" t="s">
        <v>41</v>
      </c>
      <c r="S372" s="14" t="s">
        <v>270</v>
      </c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:43" s="7" customFormat="1" ht="56.25">
      <c r="A373" s="21"/>
      <c r="B373" s="71">
        <v>4</v>
      </c>
      <c r="C373" s="16"/>
      <c r="D373" s="68"/>
      <c r="E373" s="16"/>
      <c r="F373" s="16"/>
      <c r="G373" s="21"/>
      <c r="H373" s="16"/>
      <c r="I373" s="16"/>
      <c r="J373" s="21"/>
      <c r="K373" s="21"/>
      <c r="L373" s="69" t="s">
        <v>42</v>
      </c>
      <c r="M373" s="21">
        <f>J372*P373</f>
        <v>126227.431</v>
      </c>
      <c r="N373" s="32">
        <f>J372*Q373</f>
        <v>40536.307000000001</v>
      </c>
      <c r="O373" s="32">
        <f t="shared" si="30"/>
        <v>166763.73800000001</v>
      </c>
      <c r="P373" s="32">
        <v>35.53</v>
      </c>
      <c r="Q373" s="32">
        <v>11.41</v>
      </c>
      <c r="R373" s="14" t="s">
        <v>41</v>
      </c>
      <c r="S373" s="14" t="s">
        <v>270</v>
      </c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s="7" customFormat="1" ht="37.5">
      <c r="A374" s="21" t="s">
        <v>306</v>
      </c>
      <c r="B374" s="71">
        <v>5</v>
      </c>
      <c r="C374" s="16">
        <v>4</v>
      </c>
      <c r="D374" s="68" t="s">
        <v>316</v>
      </c>
      <c r="E374" s="16">
        <v>1974</v>
      </c>
      <c r="F374" s="16" t="s">
        <v>37</v>
      </c>
      <c r="G374" s="21" t="s">
        <v>306</v>
      </c>
      <c r="H374" s="16" t="s">
        <v>38</v>
      </c>
      <c r="I374" s="16">
        <v>4</v>
      </c>
      <c r="J374" s="21">
        <v>2844.1</v>
      </c>
      <c r="K374" s="21">
        <v>1597.2</v>
      </c>
      <c r="L374" s="69" t="s">
        <v>234</v>
      </c>
      <c r="M374" s="21">
        <f t="shared" ref="M374:M379" si="31">J374*P374</f>
        <v>3077885.02</v>
      </c>
      <c r="N374" s="32">
        <f t="shared" ref="N374:N379" si="32">J374*Q374</f>
        <v>65869.356</v>
      </c>
      <c r="O374" s="32">
        <f t="shared" si="30"/>
        <v>3143754.3760000002</v>
      </c>
      <c r="P374" s="32">
        <v>1082.2</v>
      </c>
      <c r="Q374" s="32">
        <v>23.16</v>
      </c>
      <c r="R374" s="14" t="s">
        <v>41</v>
      </c>
      <c r="S374" s="14" t="s">
        <v>270</v>
      </c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 spans="1:43" s="7" customFormat="1" ht="37.5">
      <c r="A375" s="21" t="s">
        <v>280</v>
      </c>
      <c r="B375" s="71">
        <v>6</v>
      </c>
      <c r="C375" s="16">
        <v>5</v>
      </c>
      <c r="D375" s="68" t="s">
        <v>317</v>
      </c>
      <c r="E375" s="16">
        <v>1985</v>
      </c>
      <c r="F375" s="16" t="s">
        <v>37</v>
      </c>
      <c r="G375" s="21" t="s">
        <v>280</v>
      </c>
      <c r="H375" s="16" t="s">
        <v>38</v>
      </c>
      <c r="I375" s="16">
        <v>5</v>
      </c>
      <c r="J375" s="21">
        <v>5705.3</v>
      </c>
      <c r="K375" s="21">
        <v>3457.9</v>
      </c>
      <c r="L375" s="69" t="s">
        <v>234</v>
      </c>
      <c r="M375" s="21">
        <f t="shared" si="31"/>
        <v>6174275.6600000001</v>
      </c>
      <c r="N375" s="32">
        <f t="shared" si="32"/>
        <v>132134.74799999999</v>
      </c>
      <c r="O375" s="32">
        <f t="shared" si="30"/>
        <v>6306410.4079999998</v>
      </c>
      <c r="P375" s="32">
        <v>1082.2</v>
      </c>
      <c r="Q375" s="32">
        <v>23.16</v>
      </c>
      <c r="R375" s="14" t="s">
        <v>41</v>
      </c>
      <c r="S375" s="14" t="s">
        <v>270</v>
      </c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 spans="1:43" s="7" customFormat="1" ht="37.5">
      <c r="A376" s="21" t="s">
        <v>280</v>
      </c>
      <c r="B376" s="71">
        <v>7</v>
      </c>
      <c r="C376" s="16">
        <v>6</v>
      </c>
      <c r="D376" s="68" t="s">
        <v>318</v>
      </c>
      <c r="E376" s="16">
        <v>1991</v>
      </c>
      <c r="F376" s="16" t="s">
        <v>37</v>
      </c>
      <c r="G376" s="21" t="s">
        <v>280</v>
      </c>
      <c r="H376" s="16" t="s">
        <v>38</v>
      </c>
      <c r="I376" s="16">
        <v>4</v>
      </c>
      <c r="J376" s="21">
        <v>2568</v>
      </c>
      <c r="K376" s="21">
        <v>1399.6</v>
      </c>
      <c r="L376" s="69" t="s">
        <v>234</v>
      </c>
      <c r="M376" s="21">
        <f t="shared" si="31"/>
        <v>2779089.6</v>
      </c>
      <c r="N376" s="32">
        <f t="shared" si="32"/>
        <v>59474.879999999997</v>
      </c>
      <c r="O376" s="32">
        <f t="shared" si="30"/>
        <v>2838564.48</v>
      </c>
      <c r="P376" s="32">
        <v>1082.2</v>
      </c>
      <c r="Q376" s="32">
        <v>23.16</v>
      </c>
      <c r="R376" s="14" t="s">
        <v>41</v>
      </c>
      <c r="S376" s="14" t="s">
        <v>270</v>
      </c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 spans="1:43" s="7" customFormat="1" ht="37.5">
      <c r="A377" s="21" t="s">
        <v>306</v>
      </c>
      <c r="B377" s="71">
        <v>8</v>
      </c>
      <c r="C377" s="16">
        <v>7</v>
      </c>
      <c r="D377" s="68" t="s">
        <v>319</v>
      </c>
      <c r="E377" s="16">
        <v>1965</v>
      </c>
      <c r="F377" s="16" t="s">
        <v>37</v>
      </c>
      <c r="G377" s="21" t="s">
        <v>306</v>
      </c>
      <c r="H377" s="16" t="s">
        <v>38</v>
      </c>
      <c r="I377" s="16">
        <v>3</v>
      </c>
      <c r="J377" s="82">
        <v>2506.9</v>
      </c>
      <c r="K377" s="21">
        <v>1268.5</v>
      </c>
      <c r="L377" s="69" t="s">
        <v>234</v>
      </c>
      <c r="M377" s="90">
        <f t="shared" si="31"/>
        <v>2712967.18</v>
      </c>
      <c r="N377" s="92">
        <f t="shared" si="32"/>
        <v>58059.804000000004</v>
      </c>
      <c r="O377" s="92">
        <f t="shared" si="30"/>
        <v>2771026.9840000002</v>
      </c>
      <c r="P377" s="32">
        <v>1082.2</v>
      </c>
      <c r="Q377" s="32">
        <v>23.16</v>
      </c>
      <c r="R377" s="14" t="s">
        <v>41</v>
      </c>
      <c r="S377" s="14" t="s">
        <v>270</v>
      </c>
      <c r="T377" s="1" t="s">
        <v>1086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s="363" customFormat="1" ht="37.5">
      <c r="A378" s="21" t="s">
        <v>306</v>
      </c>
      <c r="B378" s="71">
        <v>9</v>
      </c>
      <c r="C378" s="16">
        <v>8</v>
      </c>
      <c r="D378" s="68" t="s">
        <v>321</v>
      </c>
      <c r="E378" s="16">
        <v>1983</v>
      </c>
      <c r="F378" s="16" t="s">
        <v>37</v>
      </c>
      <c r="G378" s="21" t="s">
        <v>306</v>
      </c>
      <c r="H378" s="16" t="s">
        <v>38</v>
      </c>
      <c r="I378" s="16">
        <v>3</v>
      </c>
      <c r="J378" s="21">
        <f>1879.9+630.5</f>
        <v>2510.4</v>
      </c>
      <c r="K378" s="21">
        <v>1269.9000000000001</v>
      </c>
      <c r="L378" s="69" t="s">
        <v>52</v>
      </c>
      <c r="M378" s="21">
        <f t="shared" si="31"/>
        <v>2716754.8800000004</v>
      </c>
      <c r="N378" s="32">
        <f t="shared" si="32"/>
        <v>58140.864000000001</v>
      </c>
      <c r="O378" s="32">
        <f t="shared" si="30"/>
        <v>2774895.7440000004</v>
      </c>
      <c r="P378" s="32">
        <v>1082.2</v>
      </c>
      <c r="Q378" s="32">
        <v>23.16</v>
      </c>
      <c r="R378" s="14" t="s">
        <v>41</v>
      </c>
      <c r="S378" s="14" t="s">
        <v>270</v>
      </c>
    </row>
    <row r="379" spans="1:43" s="363" customFormat="1" ht="37.5">
      <c r="A379" s="21" t="s">
        <v>306</v>
      </c>
      <c r="B379" s="71">
        <v>10</v>
      </c>
      <c r="C379" s="16">
        <v>9</v>
      </c>
      <c r="D379" s="68" t="s">
        <v>322</v>
      </c>
      <c r="E379" s="16">
        <v>1965</v>
      </c>
      <c r="F379" s="16" t="s">
        <v>37</v>
      </c>
      <c r="G379" s="21" t="s">
        <v>306</v>
      </c>
      <c r="H379" s="16" t="s">
        <v>38</v>
      </c>
      <c r="I379" s="16">
        <v>3</v>
      </c>
      <c r="J379" s="21">
        <f>1400.1+482.6+646.3</f>
        <v>2529</v>
      </c>
      <c r="K379" s="21">
        <v>1400.1</v>
      </c>
      <c r="L379" s="69" t="s">
        <v>234</v>
      </c>
      <c r="M379" s="21">
        <f t="shared" si="31"/>
        <v>2736883.8000000003</v>
      </c>
      <c r="N379" s="32">
        <f t="shared" si="32"/>
        <v>58571.64</v>
      </c>
      <c r="O379" s="32">
        <f t="shared" si="30"/>
        <v>2795455.4400000004</v>
      </c>
      <c r="P379" s="32">
        <v>1082.2</v>
      </c>
      <c r="Q379" s="32">
        <v>23.16</v>
      </c>
      <c r="R379" s="14" t="s">
        <v>41</v>
      </c>
      <c r="S379" s="14" t="s">
        <v>270</v>
      </c>
    </row>
    <row r="380" spans="1:43" s="7" customFormat="1">
      <c r="A380" s="21"/>
      <c r="B380" s="71"/>
      <c r="C380" s="16"/>
      <c r="D380" s="68"/>
      <c r="E380" s="16"/>
      <c r="F380" s="16"/>
      <c r="G380" s="21"/>
      <c r="H380" s="16"/>
      <c r="I380" s="16"/>
      <c r="J380" s="21"/>
      <c r="K380" s="21"/>
      <c r="L380" s="69"/>
      <c r="M380" s="21"/>
      <c r="N380" s="32"/>
      <c r="O380" s="32"/>
      <c r="P380" s="32"/>
      <c r="Q380" s="32"/>
      <c r="R380" s="14"/>
      <c r="S380" s="14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:43" s="72" customFormat="1">
      <c r="A381" s="27"/>
      <c r="B381" s="71"/>
      <c r="C381" s="16"/>
      <c r="D381" s="65" t="s">
        <v>80</v>
      </c>
      <c r="E381" s="33"/>
      <c r="F381" s="33"/>
      <c r="G381" s="21"/>
      <c r="H381" s="33"/>
      <c r="I381" s="33"/>
      <c r="J381" s="27">
        <f>SUM(J382:J425)</f>
        <v>66552.47</v>
      </c>
      <c r="K381" s="27"/>
      <c r="L381" s="28"/>
      <c r="M381" s="382">
        <f>SUM(M382:M425)</f>
        <v>46607717.567399994</v>
      </c>
      <c r="N381" s="66">
        <f>SUM(N382:N425)</f>
        <v>1772245.7316999999</v>
      </c>
      <c r="O381" s="66">
        <f>SUM(O382:O425)</f>
        <v>48379963.299100019</v>
      </c>
      <c r="P381" s="31"/>
      <c r="Q381" s="32"/>
      <c r="R381" s="31"/>
      <c r="S381" s="49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</row>
    <row r="382" spans="1:43" s="7" customFormat="1" ht="37.5">
      <c r="A382" s="21" t="s">
        <v>323</v>
      </c>
      <c r="B382" s="71">
        <v>1</v>
      </c>
      <c r="C382" s="16">
        <v>1</v>
      </c>
      <c r="D382" s="68" t="s">
        <v>324</v>
      </c>
      <c r="E382" s="16">
        <v>1959</v>
      </c>
      <c r="F382" s="16" t="s">
        <v>37</v>
      </c>
      <c r="G382" s="21" t="s">
        <v>323</v>
      </c>
      <c r="H382" s="16" t="s">
        <v>67</v>
      </c>
      <c r="I382" s="16">
        <v>1</v>
      </c>
      <c r="J382" s="21">
        <v>998.9</v>
      </c>
      <c r="K382" s="21">
        <v>370.4</v>
      </c>
      <c r="L382" s="69" t="s">
        <v>46</v>
      </c>
      <c r="M382" s="90">
        <f t="shared" ref="M382:M390" si="33">J382*P382</f>
        <v>241603.943</v>
      </c>
      <c r="N382" s="92">
        <f t="shared" ref="N382:N390" si="34">J382*Q382</f>
        <v>29477.539000000001</v>
      </c>
      <c r="O382" s="92">
        <f t="shared" ref="O382:O425" si="35">M382+N382</f>
        <v>271081.48200000002</v>
      </c>
      <c r="P382" s="92">
        <v>241.87</v>
      </c>
      <c r="Q382" s="92">
        <v>29.51</v>
      </c>
      <c r="R382" s="14" t="s">
        <v>41</v>
      </c>
      <c r="S382" s="14" t="s">
        <v>270</v>
      </c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s="7" customFormat="1" ht="37.5">
      <c r="A383" s="21" t="s">
        <v>280</v>
      </c>
      <c r="B383" s="71">
        <v>2</v>
      </c>
      <c r="C383" s="16">
        <v>2</v>
      </c>
      <c r="D383" s="68" t="s">
        <v>325</v>
      </c>
      <c r="E383" s="16">
        <v>1987</v>
      </c>
      <c r="F383" s="16" t="s">
        <v>37</v>
      </c>
      <c r="G383" s="21" t="s">
        <v>280</v>
      </c>
      <c r="H383" s="16" t="s">
        <v>38</v>
      </c>
      <c r="I383" s="16">
        <v>3</v>
      </c>
      <c r="J383" s="21">
        <v>1786.1</v>
      </c>
      <c r="K383" s="21">
        <v>883.8</v>
      </c>
      <c r="L383" s="69" t="s">
        <v>46</v>
      </c>
      <c r="M383" s="21">
        <f t="shared" si="33"/>
        <v>288848.092</v>
      </c>
      <c r="N383" s="32">
        <f t="shared" si="34"/>
        <v>27809.576999999997</v>
      </c>
      <c r="O383" s="32">
        <f t="shared" si="35"/>
        <v>316657.66899999999</v>
      </c>
      <c r="P383" s="32">
        <v>161.72</v>
      </c>
      <c r="Q383" s="32">
        <v>15.57</v>
      </c>
      <c r="R383" s="14" t="s">
        <v>41</v>
      </c>
      <c r="S383" s="14" t="s">
        <v>270</v>
      </c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s="7" customFormat="1" ht="37.5">
      <c r="A384" s="21" t="s">
        <v>280</v>
      </c>
      <c r="B384" s="71">
        <v>3</v>
      </c>
      <c r="C384" s="16">
        <v>3</v>
      </c>
      <c r="D384" s="68" t="s">
        <v>326</v>
      </c>
      <c r="E384" s="16">
        <v>1987</v>
      </c>
      <c r="F384" s="16" t="s">
        <v>37</v>
      </c>
      <c r="G384" s="21" t="s">
        <v>280</v>
      </c>
      <c r="H384" s="16" t="s">
        <v>38</v>
      </c>
      <c r="I384" s="16">
        <v>3</v>
      </c>
      <c r="J384" s="21">
        <v>1716.8</v>
      </c>
      <c r="K384" s="21">
        <v>892.5</v>
      </c>
      <c r="L384" s="69" t="s">
        <v>46</v>
      </c>
      <c r="M384" s="21">
        <f t="shared" si="33"/>
        <v>277640.89600000001</v>
      </c>
      <c r="N384" s="32">
        <f t="shared" si="34"/>
        <v>26730.576000000001</v>
      </c>
      <c r="O384" s="32">
        <f t="shared" si="35"/>
        <v>304371.47200000001</v>
      </c>
      <c r="P384" s="32">
        <v>161.72</v>
      </c>
      <c r="Q384" s="32">
        <v>15.57</v>
      </c>
      <c r="R384" s="14" t="s">
        <v>41</v>
      </c>
      <c r="S384" s="14" t="s">
        <v>270</v>
      </c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s="7" customFormat="1" ht="37.5">
      <c r="A385" s="21" t="s">
        <v>280</v>
      </c>
      <c r="B385" s="71">
        <v>4</v>
      </c>
      <c r="C385" s="16">
        <v>4</v>
      </c>
      <c r="D385" s="68" t="s">
        <v>327</v>
      </c>
      <c r="E385" s="16">
        <v>1990</v>
      </c>
      <c r="F385" s="16" t="s">
        <v>37</v>
      </c>
      <c r="G385" s="21" t="s">
        <v>280</v>
      </c>
      <c r="H385" s="16" t="s">
        <v>38</v>
      </c>
      <c r="I385" s="16">
        <v>3</v>
      </c>
      <c r="J385" s="21">
        <v>2556.9</v>
      </c>
      <c r="K385" s="21">
        <v>1212.5</v>
      </c>
      <c r="L385" s="69" t="s">
        <v>46</v>
      </c>
      <c r="M385" s="21">
        <f t="shared" si="33"/>
        <v>413501.86800000002</v>
      </c>
      <c r="N385" s="32">
        <f t="shared" si="34"/>
        <v>39810.933000000005</v>
      </c>
      <c r="O385" s="32">
        <f t="shared" si="35"/>
        <v>453312.80100000004</v>
      </c>
      <c r="P385" s="32">
        <v>161.72</v>
      </c>
      <c r="Q385" s="32">
        <v>15.57</v>
      </c>
      <c r="R385" s="14" t="s">
        <v>41</v>
      </c>
      <c r="S385" s="14" t="s">
        <v>270</v>
      </c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:43" s="7" customFormat="1" ht="37.5">
      <c r="A386" s="21" t="s">
        <v>280</v>
      </c>
      <c r="B386" s="71">
        <v>5</v>
      </c>
      <c r="C386" s="16">
        <v>5</v>
      </c>
      <c r="D386" s="68" t="s">
        <v>328</v>
      </c>
      <c r="E386" s="16">
        <v>1987</v>
      </c>
      <c r="F386" s="16" t="s">
        <v>37</v>
      </c>
      <c r="G386" s="21" t="s">
        <v>280</v>
      </c>
      <c r="H386" s="16" t="s">
        <v>38</v>
      </c>
      <c r="I386" s="16">
        <v>3</v>
      </c>
      <c r="J386" s="21">
        <v>2504.1999999999998</v>
      </c>
      <c r="K386" s="21">
        <v>1180.5999999999999</v>
      </c>
      <c r="L386" s="69" t="s">
        <v>46</v>
      </c>
      <c r="M386" s="21">
        <f t="shared" si="33"/>
        <v>404979.22399999999</v>
      </c>
      <c r="N386" s="32">
        <f t="shared" si="34"/>
        <v>38990.394</v>
      </c>
      <c r="O386" s="32">
        <f t="shared" si="35"/>
        <v>443969.61800000002</v>
      </c>
      <c r="P386" s="32">
        <v>161.72</v>
      </c>
      <c r="Q386" s="32">
        <v>15.57</v>
      </c>
      <c r="R386" s="14" t="s">
        <v>41</v>
      </c>
      <c r="S386" s="14" t="s">
        <v>270</v>
      </c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43" s="7" customFormat="1" ht="37.5">
      <c r="A387" s="21" t="s">
        <v>329</v>
      </c>
      <c r="B387" s="71">
        <v>6</v>
      </c>
      <c r="C387" s="16">
        <v>6</v>
      </c>
      <c r="D387" s="68" t="s">
        <v>330</v>
      </c>
      <c r="E387" s="16">
        <v>1961</v>
      </c>
      <c r="F387" s="16" t="s">
        <v>37</v>
      </c>
      <c r="G387" s="21" t="s">
        <v>329</v>
      </c>
      <c r="H387" s="16" t="s">
        <v>67</v>
      </c>
      <c r="I387" s="16">
        <v>1</v>
      </c>
      <c r="J387" s="21">
        <v>1026.4000000000001</v>
      </c>
      <c r="K387" s="21">
        <v>593</v>
      </c>
      <c r="L387" s="69" t="s">
        <v>234</v>
      </c>
      <c r="M387" s="90">
        <f t="shared" si="33"/>
        <v>1778443.2800000003</v>
      </c>
      <c r="N387" s="92">
        <f t="shared" si="34"/>
        <v>47686.544000000002</v>
      </c>
      <c r="O387" s="92">
        <f t="shared" si="35"/>
        <v>1826129.8240000003</v>
      </c>
      <c r="P387" s="92">
        <v>1732.7</v>
      </c>
      <c r="Q387" s="92">
        <v>46.46</v>
      </c>
      <c r="R387" s="14" t="s">
        <v>41</v>
      </c>
      <c r="S387" s="14" t="s">
        <v>270</v>
      </c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43" s="7" customFormat="1" ht="37.5">
      <c r="A388" s="21" t="s">
        <v>331</v>
      </c>
      <c r="B388" s="71">
        <v>7</v>
      </c>
      <c r="C388" s="16">
        <v>7</v>
      </c>
      <c r="D388" s="68" t="s">
        <v>84</v>
      </c>
      <c r="E388" s="16">
        <v>1987</v>
      </c>
      <c r="F388" s="16" t="s">
        <v>37</v>
      </c>
      <c r="G388" s="21" t="s">
        <v>331</v>
      </c>
      <c r="H388" s="16" t="s">
        <v>67</v>
      </c>
      <c r="I388" s="16">
        <v>2</v>
      </c>
      <c r="J388" s="21">
        <v>1301.9000000000001</v>
      </c>
      <c r="K388" s="21">
        <v>738.2</v>
      </c>
      <c r="L388" s="69" t="s">
        <v>46</v>
      </c>
      <c r="M388" s="90">
        <f t="shared" si="33"/>
        <v>315176.97100000002</v>
      </c>
      <c r="N388" s="92">
        <f t="shared" si="34"/>
        <v>28576.705000000002</v>
      </c>
      <c r="O388" s="92">
        <f t="shared" si="35"/>
        <v>343753.67600000004</v>
      </c>
      <c r="P388" s="92">
        <v>242.09</v>
      </c>
      <c r="Q388" s="92">
        <v>21.95</v>
      </c>
      <c r="R388" s="14" t="s">
        <v>41</v>
      </c>
      <c r="S388" s="14" t="s">
        <v>270</v>
      </c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:43" s="7" customFormat="1" ht="37.5">
      <c r="A389" s="21" t="s">
        <v>269</v>
      </c>
      <c r="B389" s="71">
        <v>8</v>
      </c>
      <c r="C389" s="16">
        <v>8</v>
      </c>
      <c r="D389" s="68" t="s">
        <v>332</v>
      </c>
      <c r="E389" s="16">
        <v>1979</v>
      </c>
      <c r="F389" s="16" t="s">
        <v>37</v>
      </c>
      <c r="G389" s="21" t="s">
        <v>269</v>
      </c>
      <c r="H389" s="16" t="s">
        <v>38</v>
      </c>
      <c r="I389" s="16">
        <v>2</v>
      </c>
      <c r="J389" s="21">
        <v>2057</v>
      </c>
      <c r="K389" s="21">
        <v>834</v>
      </c>
      <c r="L389" s="69" t="s">
        <v>49</v>
      </c>
      <c r="M389" s="90">
        <f t="shared" si="33"/>
        <v>914830.18</v>
      </c>
      <c r="N389" s="32">
        <f t="shared" si="34"/>
        <v>38383.620000000003</v>
      </c>
      <c r="O389" s="92">
        <f t="shared" si="35"/>
        <v>953213.8</v>
      </c>
      <c r="P389" s="32">
        <v>444.74</v>
      </c>
      <c r="Q389" s="32">
        <v>18.66</v>
      </c>
      <c r="R389" s="14" t="s">
        <v>41</v>
      </c>
      <c r="S389" s="14" t="s">
        <v>270</v>
      </c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:43" s="7" customFormat="1" ht="37.5">
      <c r="A390" s="21" t="s">
        <v>323</v>
      </c>
      <c r="B390" s="71">
        <v>9</v>
      </c>
      <c r="C390" s="16">
        <v>9</v>
      </c>
      <c r="D390" s="68" t="s">
        <v>333</v>
      </c>
      <c r="E390" s="16">
        <v>1939</v>
      </c>
      <c r="F390" s="16" t="s">
        <v>37</v>
      </c>
      <c r="G390" s="21" t="s">
        <v>323</v>
      </c>
      <c r="H390" s="16" t="s">
        <v>67</v>
      </c>
      <c r="I390" s="16">
        <v>2</v>
      </c>
      <c r="J390" s="21">
        <v>830.98</v>
      </c>
      <c r="K390" s="21">
        <v>452.7</v>
      </c>
      <c r="L390" s="69" t="s">
        <v>46</v>
      </c>
      <c r="M390" s="90">
        <f t="shared" si="33"/>
        <v>200989.13260000001</v>
      </c>
      <c r="N390" s="92">
        <f t="shared" si="34"/>
        <v>24522.219800000003</v>
      </c>
      <c r="O390" s="92">
        <f t="shared" si="35"/>
        <v>225511.3524</v>
      </c>
      <c r="P390" s="92">
        <v>241.87</v>
      </c>
      <c r="Q390" s="92">
        <v>29.51</v>
      </c>
      <c r="R390" s="14" t="s">
        <v>41</v>
      </c>
      <c r="S390" s="14" t="s">
        <v>270</v>
      </c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1:43" s="7" customFormat="1">
      <c r="A391" s="21"/>
      <c r="B391" s="71">
        <v>10</v>
      </c>
      <c r="C391" s="16"/>
      <c r="D391" s="68"/>
      <c r="E391" s="16"/>
      <c r="F391" s="16"/>
      <c r="G391" s="21"/>
      <c r="H391" s="16"/>
      <c r="I391" s="16"/>
      <c r="J391" s="21"/>
      <c r="K391" s="21"/>
      <c r="L391" s="69" t="s">
        <v>234</v>
      </c>
      <c r="M391" s="21">
        <f>J390*P391</f>
        <v>1246470</v>
      </c>
      <c r="N391" s="84">
        <f>J390*Q391</f>
        <v>33422.015599999999</v>
      </c>
      <c r="O391" s="32">
        <f t="shared" si="35"/>
        <v>1279892.0156</v>
      </c>
      <c r="P391" s="32">
        <v>1500</v>
      </c>
      <c r="Q391" s="84">
        <v>40.22</v>
      </c>
      <c r="R391" s="14" t="s">
        <v>41</v>
      </c>
      <c r="S391" s="14" t="s">
        <v>270</v>
      </c>
      <c r="T391" s="1" t="s">
        <v>1089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s="7" customFormat="1" ht="37.5">
      <c r="A392" s="21" t="s">
        <v>269</v>
      </c>
      <c r="B392" s="71">
        <v>11</v>
      </c>
      <c r="C392" s="16">
        <v>10</v>
      </c>
      <c r="D392" s="68" t="s">
        <v>85</v>
      </c>
      <c r="E392" s="16">
        <v>1978</v>
      </c>
      <c r="F392" s="16" t="s">
        <v>37</v>
      </c>
      <c r="G392" s="21" t="s">
        <v>269</v>
      </c>
      <c r="H392" s="16" t="s">
        <v>38</v>
      </c>
      <c r="I392" s="16">
        <v>2</v>
      </c>
      <c r="J392" s="21">
        <v>2181.4</v>
      </c>
      <c r="K392" s="21">
        <v>994.6</v>
      </c>
      <c r="L392" s="69" t="s">
        <v>46</v>
      </c>
      <c r="M392" s="90">
        <f>J392*P392</f>
        <v>489222.57800000004</v>
      </c>
      <c r="N392" s="92">
        <f>J392*Q392</f>
        <v>48339.824000000001</v>
      </c>
      <c r="O392" s="92">
        <f t="shared" si="35"/>
        <v>537562.402</v>
      </c>
      <c r="P392" s="92">
        <v>224.27</v>
      </c>
      <c r="Q392" s="92">
        <v>22.16</v>
      </c>
      <c r="R392" s="14" t="s">
        <v>41</v>
      </c>
      <c r="S392" s="14" t="s">
        <v>270</v>
      </c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:43" s="7" customFormat="1" ht="37.5">
      <c r="A393" s="21" t="s">
        <v>269</v>
      </c>
      <c r="B393" s="71">
        <v>12</v>
      </c>
      <c r="C393" s="16">
        <v>11</v>
      </c>
      <c r="D393" s="68" t="s">
        <v>334</v>
      </c>
      <c r="E393" s="16">
        <v>1985</v>
      </c>
      <c r="F393" s="16" t="s">
        <v>37</v>
      </c>
      <c r="G393" s="21" t="s">
        <v>269</v>
      </c>
      <c r="H393" s="16" t="s">
        <v>38</v>
      </c>
      <c r="I393" s="16">
        <v>2</v>
      </c>
      <c r="J393" s="21">
        <v>2238.5</v>
      </c>
      <c r="K393" s="21">
        <v>961.1</v>
      </c>
      <c r="L393" s="69" t="s">
        <v>46</v>
      </c>
      <c r="M393" s="90">
        <f>J393*P393</f>
        <v>502028.39500000002</v>
      </c>
      <c r="N393" s="92">
        <f>J393*Q393</f>
        <v>49605.16</v>
      </c>
      <c r="O393" s="92">
        <f t="shared" si="35"/>
        <v>551633.55500000005</v>
      </c>
      <c r="P393" s="92">
        <v>224.27</v>
      </c>
      <c r="Q393" s="92">
        <v>22.16</v>
      </c>
      <c r="R393" s="14" t="s">
        <v>41</v>
      </c>
      <c r="S393" s="14" t="s">
        <v>270</v>
      </c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:43" s="7" customFormat="1" ht="37.5">
      <c r="A394" s="21" t="s">
        <v>280</v>
      </c>
      <c r="B394" s="71">
        <v>13</v>
      </c>
      <c r="C394" s="16">
        <v>12</v>
      </c>
      <c r="D394" s="68" t="s">
        <v>335</v>
      </c>
      <c r="E394" s="16">
        <v>1968</v>
      </c>
      <c r="F394" s="16" t="s">
        <v>37</v>
      </c>
      <c r="G394" s="21" t="s">
        <v>280</v>
      </c>
      <c r="H394" s="16" t="s">
        <v>38</v>
      </c>
      <c r="I394" s="16">
        <v>4</v>
      </c>
      <c r="J394" s="21">
        <v>3615.9</v>
      </c>
      <c r="K394" s="21">
        <v>2075.9</v>
      </c>
      <c r="L394" s="69" t="s">
        <v>46</v>
      </c>
      <c r="M394" s="21">
        <f>J394*P394</f>
        <v>584763.348</v>
      </c>
      <c r="N394" s="32">
        <f>J394*Q394</f>
        <v>56299.563000000002</v>
      </c>
      <c r="O394" s="32">
        <f t="shared" si="35"/>
        <v>641062.91099999996</v>
      </c>
      <c r="P394" s="32">
        <v>161.72</v>
      </c>
      <c r="Q394" s="32">
        <v>15.57</v>
      </c>
      <c r="R394" s="14" t="s">
        <v>41</v>
      </c>
      <c r="S394" s="14" t="s">
        <v>270</v>
      </c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s="7" customFormat="1" ht="37.5">
      <c r="A395" s="21"/>
      <c r="B395" s="71">
        <v>14</v>
      </c>
      <c r="C395" s="16"/>
      <c r="D395" s="68"/>
      <c r="E395" s="16"/>
      <c r="F395" s="16"/>
      <c r="G395" s="21"/>
      <c r="H395" s="16"/>
      <c r="I395" s="16"/>
      <c r="J395" s="21"/>
      <c r="K395" s="21"/>
      <c r="L395" s="69" t="s">
        <v>49</v>
      </c>
      <c r="M395" s="21">
        <f>J394*P395</f>
        <v>1540662.672</v>
      </c>
      <c r="N395" s="32">
        <f>J394*Q395</f>
        <v>56118.767999999996</v>
      </c>
      <c r="O395" s="32">
        <f t="shared" si="35"/>
        <v>1596781.44</v>
      </c>
      <c r="P395" s="32">
        <v>426.08</v>
      </c>
      <c r="Q395" s="32">
        <v>15.52</v>
      </c>
      <c r="R395" s="14" t="s">
        <v>41</v>
      </c>
      <c r="S395" s="14" t="s">
        <v>270</v>
      </c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:43" s="7" customFormat="1" ht="56.25">
      <c r="A396" s="21" t="s">
        <v>291</v>
      </c>
      <c r="B396" s="71">
        <v>15</v>
      </c>
      <c r="C396" s="16">
        <v>13</v>
      </c>
      <c r="D396" s="68" t="s">
        <v>336</v>
      </c>
      <c r="E396" s="16">
        <v>1959</v>
      </c>
      <c r="F396" s="16" t="s">
        <v>37</v>
      </c>
      <c r="G396" s="21" t="s">
        <v>291</v>
      </c>
      <c r="H396" s="16" t="s">
        <v>60</v>
      </c>
      <c r="I396" s="16">
        <v>2</v>
      </c>
      <c r="J396" s="21">
        <v>1063.8</v>
      </c>
      <c r="K396" s="21">
        <v>419.3</v>
      </c>
      <c r="L396" s="69" t="s">
        <v>46</v>
      </c>
      <c r="M396" s="21">
        <f>J396*P396</f>
        <v>170208</v>
      </c>
      <c r="N396" s="32">
        <f>J396*Q396</f>
        <v>16829.315999999999</v>
      </c>
      <c r="O396" s="32">
        <f t="shared" si="35"/>
        <v>187037.31599999999</v>
      </c>
      <c r="P396" s="32">
        <v>160</v>
      </c>
      <c r="Q396" s="32">
        <v>15.82</v>
      </c>
      <c r="R396" s="14" t="s">
        <v>41</v>
      </c>
      <c r="S396" s="14" t="s">
        <v>270</v>
      </c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:43" s="7" customFormat="1" ht="37.5">
      <c r="A397" s="21"/>
      <c r="B397" s="71">
        <v>16</v>
      </c>
      <c r="C397" s="16"/>
      <c r="D397" s="68"/>
      <c r="E397" s="16"/>
      <c r="F397" s="16"/>
      <c r="G397" s="21"/>
      <c r="H397" s="16"/>
      <c r="I397" s="16"/>
      <c r="J397" s="21"/>
      <c r="K397" s="21"/>
      <c r="L397" s="69" t="s">
        <v>49</v>
      </c>
      <c r="M397" s="21">
        <f>J396*P397</f>
        <v>473699.50199999998</v>
      </c>
      <c r="N397" s="32">
        <f>J396*Q397</f>
        <v>19414.349999999999</v>
      </c>
      <c r="O397" s="32">
        <f t="shared" si="35"/>
        <v>493113.85199999996</v>
      </c>
      <c r="P397" s="32">
        <v>445.29</v>
      </c>
      <c r="Q397" s="32">
        <v>18.25</v>
      </c>
      <c r="R397" s="14" t="s">
        <v>41</v>
      </c>
      <c r="S397" s="14" t="s">
        <v>270</v>
      </c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:43" s="7" customFormat="1" ht="56.25">
      <c r="A398" s="21"/>
      <c r="B398" s="71">
        <v>17</v>
      </c>
      <c r="C398" s="16"/>
      <c r="D398" s="68"/>
      <c r="E398" s="16"/>
      <c r="F398" s="16"/>
      <c r="G398" s="21"/>
      <c r="H398" s="16"/>
      <c r="I398" s="16"/>
      <c r="J398" s="21"/>
      <c r="K398" s="21"/>
      <c r="L398" s="69" t="s">
        <v>39</v>
      </c>
      <c r="M398" s="90">
        <f>J396*P398</f>
        <v>84401.892000000007</v>
      </c>
      <c r="N398" s="32">
        <f>J396*Q398</f>
        <v>15201.701999999999</v>
      </c>
      <c r="O398" s="92">
        <f t="shared" si="35"/>
        <v>99603.594000000012</v>
      </c>
      <c r="P398" s="92">
        <v>79.34</v>
      </c>
      <c r="Q398" s="32">
        <v>14.29</v>
      </c>
      <c r="R398" s="14" t="s">
        <v>41</v>
      </c>
      <c r="S398" s="14" t="s">
        <v>270</v>
      </c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43" s="7" customFormat="1" ht="56.25">
      <c r="A399" s="21"/>
      <c r="B399" s="71">
        <v>18</v>
      </c>
      <c r="C399" s="16"/>
      <c r="D399" s="68"/>
      <c r="E399" s="16"/>
      <c r="F399" s="16"/>
      <c r="G399" s="21"/>
      <c r="H399" s="16"/>
      <c r="I399" s="16"/>
      <c r="J399" s="21"/>
      <c r="K399" s="21"/>
      <c r="L399" s="69" t="s">
        <v>42</v>
      </c>
      <c r="M399" s="90">
        <f>J396*P399</f>
        <v>57168.612000000001</v>
      </c>
      <c r="N399" s="32">
        <f>J396*Q399</f>
        <v>14712.353999999999</v>
      </c>
      <c r="O399" s="92">
        <f t="shared" si="35"/>
        <v>71880.966</v>
      </c>
      <c r="P399" s="92">
        <v>53.74</v>
      </c>
      <c r="Q399" s="32">
        <v>13.83</v>
      </c>
      <c r="R399" s="14" t="s">
        <v>41</v>
      </c>
      <c r="S399" s="14" t="s">
        <v>270</v>
      </c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s="7" customFormat="1" ht="56.25">
      <c r="A400" s="21" t="s">
        <v>289</v>
      </c>
      <c r="B400" s="71">
        <v>19</v>
      </c>
      <c r="C400" s="16">
        <v>14</v>
      </c>
      <c r="D400" s="68" t="s">
        <v>337</v>
      </c>
      <c r="E400" s="16">
        <v>1953</v>
      </c>
      <c r="F400" s="16" t="s">
        <v>37</v>
      </c>
      <c r="G400" s="21" t="s">
        <v>289</v>
      </c>
      <c r="H400" s="16" t="s">
        <v>60</v>
      </c>
      <c r="I400" s="16">
        <v>2</v>
      </c>
      <c r="J400" s="21">
        <v>716.7</v>
      </c>
      <c r="K400" s="21">
        <v>384.3</v>
      </c>
      <c r="L400" s="69" t="s">
        <v>234</v>
      </c>
      <c r="M400" s="21">
        <f>J400*P400</f>
        <v>1075050</v>
      </c>
      <c r="N400" s="32">
        <f>J400*Q400</f>
        <v>28653.666000000001</v>
      </c>
      <c r="O400" s="32">
        <f t="shared" si="35"/>
        <v>1103703.666</v>
      </c>
      <c r="P400" s="32">
        <v>1500</v>
      </c>
      <c r="Q400" s="32">
        <v>39.979999999999997</v>
      </c>
      <c r="R400" s="14" t="s">
        <v>41</v>
      </c>
      <c r="S400" s="14" t="s">
        <v>270</v>
      </c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s="7" customFormat="1" ht="56.25">
      <c r="A401" s="21" t="s">
        <v>289</v>
      </c>
      <c r="B401" s="71">
        <v>20</v>
      </c>
      <c r="C401" s="16">
        <v>15</v>
      </c>
      <c r="D401" s="68" t="s">
        <v>338</v>
      </c>
      <c r="E401" s="16">
        <v>1954</v>
      </c>
      <c r="F401" s="16" t="s">
        <v>37</v>
      </c>
      <c r="G401" s="21" t="s">
        <v>289</v>
      </c>
      <c r="H401" s="16" t="s">
        <v>60</v>
      </c>
      <c r="I401" s="16">
        <v>2</v>
      </c>
      <c r="J401" s="21">
        <v>726.8</v>
      </c>
      <c r="K401" s="21">
        <v>387.6</v>
      </c>
      <c r="L401" s="69" t="s">
        <v>234</v>
      </c>
      <c r="M401" s="21">
        <f>J401*P401</f>
        <v>1090200</v>
      </c>
      <c r="N401" s="32">
        <f>J401*Q401</f>
        <v>29057.463999999996</v>
      </c>
      <c r="O401" s="32">
        <f t="shared" si="35"/>
        <v>1119257.4639999999</v>
      </c>
      <c r="P401" s="32">
        <v>1500</v>
      </c>
      <c r="Q401" s="32">
        <v>39.979999999999997</v>
      </c>
      <c r="R401" s="14" t="s">
        <v>41</v>
      </c>
      <c r="S401" s="14" t="s">
        <v>270</v>
      </c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:43" s="7" customFormat="1" ht="56.25">
      <c r="A402" s="21" t="s">
        <v>289</v>
      </c>
      <c r="B402" s="71">
        <v>21</v>
      </c>
      <c r="C402" s="16">
        <v>16</v>
      </c>
      <c r="D402" s="68" t="s">
        <v>339</v>
      </c>
      <c r="E402" s="16">
        <v>1957</v>
      </c>
      <c r="F402" s="16" t="s">
        <v>37</v>
      </c>
      <c r="G402" s="21" t="s">
        <v>289</v>
      </c>
      <c r="H402" s="16" t="s">
        <v>60</v>
      </c>
      <c r="I402" s="16">
        <v>2</v>
      </c>
      <c r="J402" s="21">
        <v>1813</v>
      </c>
      <c r="K402" s="21">
        <v>732.7</v>
      </c>
      <c r="L402" s="69" t="s">
        <v>108</v>
      </c>
      <c r="M402" s="21">
        <f>J402*P402</f>
        <v>1247344</v>
      </c>
      <c r="N402" s="32">
        <f>J402*Q402</f>
        <v>25672.080000000002</v>
      </c>
      <c r="O402" s="32">
        <f t="shared" si="35"/>
        <v>1273016.08</v>
      </c>
      <c r="P402" s="32">
        <v>688</v>
      </c>
      <c r="Q402" s="32">
        <v>14.16</v>
      </c>
      <c r="R402" s="14" t="s">
        <v>41</v>
      </c>
      <c r="S402" s="14" t="s">
        <v>270</v>
      </c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s="7" customFormat="1" ht="56.25">
      <c r="A403" s="21" t="s">
        <v>289</v>
      </c>
      <c r="B403" s="71">
        <v>22</v>
      </c>
      <c r="C403" s="16">
        <v>17</v>
      </c>
      <c r="D403" s="68" t="s">
        <v>340</v>
      </c>
      <c r="E403" s="16">
        <v>1956</v>
      </c>
      <c r="F403" s="16" t="s">
        <v>37</v>
      </c>
      <c r="G403" s="21" t="s">
        <v>289</v>
      </c>
      <c r="H403" s="16" t="s">
        <v>60</v>
      </c>
      <c r="I403" s="16">
        <v>2</v>
      </c>
      <c r="J403" s="21">
        <v>729.9</v>
      </c>
      <c r="K403" s="21">
        <v>384.4</v>
      </c>
      <c r="L403" s="69" t="s">
        <v>46</v>
      </c>
      <c r="M403" s="90">
        <f>J403*P403</f>
        <v>176810.976</v>
      </c>
      <c r="N403" s="32">
        <f>J403*Q403</f>
        <v>11547.018</v>
      </c>
      <c r="O403" s="92">
        <f t="shared" si="35"/>
        <v>188357.99400000001</v>
      </c>
      <c r="P403" s="92">
        <v>242.24</v>
      </c>
      <c r="Q403" s="32">
        <v>15.82</v>
      </c>
      <c r="R403" s="14" t="s">
        <v>41</v>
      </c>
      <c r="S403" s="14" t="s">
        <v>270</v>
      </c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:43" s="7" customFormat="1">
      <c r="A404" s="21"/>
      <c r="B404" s="71">
        <v>23</v>
      </c>
      <c r="C404" s="16"/>
      <c r="D404" s="68"/>
      <c r="E404" s="16"/>
      <c r="F404" s="16"/>
      <c r="G404" s="21"/>
      <c r="H404" s="16"/>
      <c r="I404" s="16"/>
      <c r="J404" s="21"/>
      <c r="K404" s="21"/>
      <c r="L404" s="69" t="s">
        <v>234</v>
      </c>
      <c r="M404" s="21">
        <f>J403*P404</f>
        <v>1094850</v>
      </c>
      <c r="N404" s="32">
        <f>J403*Q404</f>
        <v>29181.401999999998</v>
      </c>
      <c r="O404" s="32">
        <f t="shared" si="35"/>
        <v>1124031.402</v>
      </c>
      <c r="P404" s="32">
        <v>1500</v>
      </c>
      <c r="Q404" s="32">
        <v>39.979999999999997</v>
      </c>
      <c r="R404" s="14" t="s">
        <v>41</v>
      </c>
      <c r="S404" s="14" t="s">
        <v>270</v>
      </c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s="7" customFormat="1" ht="56.25">
      <c r="A405" s="21" t="s">
        <v>289</v>
      </c>
      <c r="B405" s="71">
        <v>24</v>
      </c>
      <c r="C405" s="16">
        <v>18</v>
      </c>
      <c r="D405" s="68" t="s">
        <v>341</v>
      </c>
      <c r="E405" s="16">
        <v>1952</v>
      </c>
      <c r="F405" s="16" t="s">
        <v>37</v>
      </c>
      <c r="G405" s="21" t="s">
        <v>289</v>
      </c>
      <c r="H405" s="16" t="s">
        <v>60</v>
      </c>
      <c r="I405" s="16">
        <v>2</v>
      </c>
      <c r="J405" s="21">
        <v>694.9</v>
      </c>
      <c r="K405" s="21">
        <v>368.9</v>
      </c>
      <c r="L405" s="69" t="s">
        <v>46</v>
      </c>
      <c r="M405" s="90">
        <f t="shared" ref="M405:M421" si="36">J405*P405</f>
        <v>168332.576</v>
      </c>
      <c r="N405" s="32">
        <f t="shared" ref="N405:N421" si="37">J405*Q405</f>
        <v>10993.317999999999</v>
      </c>
      <c r="O405" s="92">
        <f t="shared" si="35"/>
        <v>179325.894</v>
      </c>
      <c r="P405" s="92">
        <v>242.24</v>
      </c>
      <c r="Q405" s="32">
        <v>15.82</v>
      </c>
      <c r="R405" s="14" t="s">
        <v>41</v>
      </c>
      <c r="S405" s="14" t="s">
        <v>270</v>
      </c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:43" s="7" customFormat="1" ht="37.5">
      <c r="A406" s="21" t="s">
        <v>289</v>
      </c>
      <c r="B406" s="71">
        <v>25</v>
      </c>
      <c r="C406" s="16">
        <v>19</v>
      </c>
      <c r="D406" s="68" t="s">
        <v>342</v>
      </c>
      <c r="E406" s="16">
        <v>1981</v>
      </c>
      <c r="F406" s="16" t="s">
        <v>37</v>
      </c>
      <c r="G406" s="21" t="s">
        <v>289</v>
      </c>
      <c r="H406" s="16" t="s">
        <v>38</v>
      </c>
      <c r="I406" s="16">
        <v>2</v>
      </c>
      <c r="J406" s="21">
        <v>1305.1500000000001</v>
      </c>
      <c r="K406" s="21">
        <v>726.6</v>
      </c>
      <c r="L406" s="69" t="s">
        <v>46</v>
      </c>
      <c r="M406" s="90">
        <f t="shared" si="36"/>
        <v>329237.13900000002</v>
      </c>
      <c r="N406" s="32">
        <f t="shared" si="37"/>
        <v>20634.4215</v>
      </c>
      <c r="O406" s="92">
        <f t="shared" si="35"/>
        <v>349871.56050000002</v>
      </c>
      <c r="P406" s="92">
        <v>252.26</v>
      </c>
      <c r="Q406" s="32">
        <v>15.81</v>
      </c>
      <c r="R406" s="14" t="s">
        <v>41</v>
      </c>
      <c r="S406" s="14" t="s">
        <v>270</v>
      </c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:43" s="7" customFormat="1" ht="56.25">
      <c r="A407" s="21" t="s">
        <v>306</v>
      </c>
      <c r="B407" s="71">
        <v>26</v>
      </c>
      <c r="C407" s="16">
        <v>20</v>
      </c>
      <c r="D407" s="68" t="s">
        <v>343</v>
      </c>
      <c r="E407" s="16">
        <v>1957</v>
      </c>
      <c r="F407" s="16" t="s">
        <v>37</v>
      </c>
      <c r="G407" s="21" t="s">
        <v>306</v>
      </c>
      <c r="H407" s="16" t="s">
        <v>60</v>
      </c>
      <c r="I407" s="16">
        <v>3</v>
      </c>
      <c r="J407" s="21">
        <v>2862.5</v>
      </c>
      <c r="K407" s="21">
        <v>1502</v>
      </c>
      <c r="L407" s="69" t="s">
        <v>234</v>
      </c>
      <c r="M407" s="21">
        <f t="shared" si="36"/>
        <v>2972935.25</v>
      </c>
      <c r="N407" s="32">
        <f t="shared" si="37"/>
        <v>63604.75</v>
      </c>
      <c r="O407" s="32">
        <f t="shared" si="35"/>
        <v>3036540</v>
      </c>
      <c r="P407" s="32">
        <v>1038.58</v>
      </c>
      <c r="Q407" s="32">
        <v>22.22</v>
      </c>
      <c r="R407" s="14" t="s">
        <v>41</v>
      </c>
      <c r="S407" s="14" t="s">
        <v>270</v>
      </c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:43" s="7" customFormat="1" ht="56.25">
      <c r="A408" s="21" t="s">
        <v>291</v>
      </c>
      <c r="B408" s="71">
        <v>27</v>
      </c>
      <c r="C408" s="16">
        <v>21</v>
      </c>
      <c r="D408" s="68" t="s">
        <v>344</v>
      </c>
      <c r="E408" s="16">
        <v>1963</v>
      </c>
      <c r="F408" s="16" t="s">
        <v>37</v>
      </c>
      <c r="G408" s="21" t="s">
        <v>291</v>
      </c>
      <c r="H408" s="16" t="s">
        <v>60</v>
      </c>
      <c r="I408" s="16">
        <v>2</v>
      </c>
      <c r="J408" s="21">
        <v>1011.9</v>
      </c>
      <c r="K408" s="21">
        <v>380.9</v>
      </c>
      <c r="L408" s="69" t="s">
        <v>234</v>
      </c>
      <c r="M408" s="21">
        <f t="shared" si="36"/>
        <v>1517850</v>
      </c>
      <c r="N408" s="32">
        <f t="shared" si="37"/>
        <v>40455.761999999995</v>
      </c>
      <c r="O408" s="32">
        <f t="shared" si="35"/>
        <v>1558305.7620000001</v>
      </c>
      <c r="P408" s="32">
        <v>1500</v>
      </c>
      <c r="Q408" s="32">
        <v>39.979999999999997</v>
      </c>
      <c r="R408" s="14" t="s">
        <v>41</v>
      </c>
      <c r="S408" s="14" t="s">
        <v>270</v>
      </c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43" s="7" customFormat="1" ht="56.25">
      <c r="A409" s="21" t="s">
        <v>291</v>
      </c>
      <c r="B409" s="71">
        <v>28</v>
      </c>
      <c r="C409" s="16">
        <v>22</v>
      </c>
      <c r="D409" s="68" t="s">
        <v>345</v>
      </c>
      <c r="E409" s="16">
        <v>1958</v>
      </c>
      <c r="F409" s="16" t="s">
        <v>37</v>
      </c>
      <c r="G409" s="21" t="s">
        <v>291</v>
      </c>
      <c r="H409" s="16" t="s">
        <v>60</v>
      </c>
      <c r="I409" s="16">
        <v>2</v>
      </c>
      <c r="J409" s="21">
        <v>2519.2199999999998</v>
      </c>
      <c r="K409" s="21">
        <v>988.22</v>
      </c>
      <c r="L409" s="69" t="s">
        <v>234</v>
      </c>
      <c r="M409" s="21">
        <f t="shared" si="36"/>
        <v>3778829.9999999995</v>
      </c>
      <c r="N409" s="32">
        <f t="shared" si="37"/>
        <v>100718.41559999998</v>
      </c>
      <c r="O409" s="32">
        <f t="shared" si="35"/>
        <v>3879548.4155999995</v>
      </c>
      <c r="P409" s="32">
        <v>1500</v>
      </c>
      <c r="Q409" s="32">
        <v>39.979999999999997</v>
      </c>
      <c r="R409" s="14" t="s">
        <v>41</v>
      </c>
      <c r="S409" s="14" t="s">
        <v>270</v>
      </c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43" s="7" customFormat="1" ht="37.5">
      <c r="A410" s="21" t="s">
        <v>306</v>
      </c>
      <c r="B410" s="71">
        <v>29</v>
      </c>
      <c r="C410" s="16">
        <v>23</v>
      </c>
      <c r="D410" s="68" t="s">
        <v>346</v>
      </c>
      <c r="E410" s="16">
        <v>1987</v>
      </c>
      <c r="F410" s="16" t="s">
        <v>37</v>
      </c>
      <c r="G410" s="21" t="s">
        <v>306</v>
      </c>
      <c r="H410" s="16" t="s">
        <v>38</v>
      </c>
      <c r="I410" s="16">
        <v>4</v>
      </c>
      <c r="J410" s="21">
        <v>9191.1</v>
      </c>
      <c r="K410" s="21">
        <v>4925.5</v>
      </c>
      <c r="L410" s="69" t="s">
        <v>234</v>
      </c>
      <c r="M410" s="21">
        <f t="shared" si="36"/>
        <v>9946608.4199999999</v>
      </c>
      <c r="N410" s="32">
        <f t="shared" si="37"/>
        <v>212865.87600000002</v>
      </c>
      <c r="O410" s="32">
        <f t="shared" si="35"/>
        <v>10159474.296</v>
      </c>
      <c r="P410" s="32">
        <v>1082.2</v>
      </c>
      <c r="Q410" s="32">
        <v>23.16</v>
      </c>
      <c r="R410" s="14" t="s">
        <v>41</v>
      </c>
      <c r="S410" s="14" t="s">
        <v>270</v>
      </c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43" s="7" customFormat="1" ht="56.25">
      <c r="A411" s="21" t="s">
        <v>285</v>
      </c>
      <c r="B411" s="71">
        <v>30</v>
      </c>
      <c r="C411" s="16">
        <v>24</v>
      </c>
      <c r="D411" s="68" t="s">
        <v>347</v>
      </c>
      <c r="E411" s="16">
        <v>1967</v>
      </c>
      <c r="F411" s="16" t="s">
        <v>37</v>
      </c>
      <c r="G411" s="21" t="s">
        <v>285</v>
      </c>
      <c r="H411" s="16" t="s">
        <v>60</v>
      </c>
      <c r="I411" s="16">
        <v>2</v>
      </c>
      <c r="J411" s="21">
        <v>687.6</v>
      </c>
      <c r="K411" s="21">
        <v>362.5</v>
      </c>
      <c r="L411" s="69" t="s">
        <v>46</v>
      </c>
      <c r="M411" s="21">
        <f t="shared" si="36"/>
        <v>117579.6</v>
      </c>
      <c r="N411" s="32">
        <f t="shared" si="37"/>
        <v>10877.832</v>
      </c>
      <c r="O411" s="32">
        <f t="shared" si="35"/>
        <v>128457.432</v>
      </c>
      <c r="P411" s="32">
        <v>171</v>
      </c>
      <c r="Q411" s="32">
        <v>15.82</v>
      </c>
      <c r="R411" s="14" t="s">
        <v>41</v>
      </c>
      <c r="S411" s="14" t="s">
        <v>270</v>
      </c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s="7" customFormat="1" ht="56.25">
      <c r="A412" s="21" t="s">
        <v>285</v>
      </c>
      <c r="B412" s="71">
        <v>31</v>
      </c>
      <c r="C412" s="16">
        <v>25</v>
      </c>
      <c r="D412" s="68" t="s">
        <v>348</v>
      </c>
      <c r="E412" s="16">
        <v>1969</v>
      </c>
      <c r="F412" s="16" t="s">
        <v>37</v>
      </c>
      <c r="G412" s="21" t="s">
        <v>285</v>
      </c>
      <c r="H412" s="16" t="s">
        <v>60</v>
      </c>
      <c r="I412" s="16">
        <v>2</v>
      </c>
      <c r="J412" s="21">
        <v>1124.4000000000001</v>
      </c>
      <c r="K412" s="21">
        <v>577.70000000000005</v>
      </c>
      <c r="L412" s="69" t="s">
        <v>46</v>
      </c>
      <c r="M412" s="21">
        <f t="shared" si="36"/>
        <v>192272.40000000002</v>
      </c>
      <c r="N412" s="32">
        <f t="shared" si="37"/>
        <v>17788.008000000002</v>
      </c>
      <c r="O412" s="32">
        <f t="shared" si="35"/>
        <v>210060.40800000002</v>
      </c>
      <c r="P412" s="32">
        <v>171</v>
      </c>
      <c r="Q412" s="32">
        <v>15.82</v>
      </c>
      <c r="R412" s="14" t="s">
        <v>41</v>
      </c>
      <c r="S412" s="14" t="s">
        <v>270</v>
      </c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s="7" customFormat="1" ht="56.25">
      <c r="A413" s="21" t="s">
        <v>285</v>
      </c>
      <c r="B413" s="71">
        <v>32</v>
      </c>
      <c r="C413" s="16">
        <v>26</v>
      </c>
      <c r="D413" s="68" t="s">
        <v>349</v>
      </c>
      <c r="E413" s="16">
        <v>1965</v>
      </c>
      <c r="F413" s="16" t="s">
        <v>37</v>
      </c>
      <c r="G413" s="21" t="s">
        <v>285</v>
      </c>
      <c r="H413" s="16" t="s">
        <v>60</v>
      </c>
      <c r="I413" s="16">
        <v>2</v>
      </c>
      <c r="J413" s="21">
        <v>571.9</v>
      </c>
      <c r="K413" s="21">
        <v>334.9</v>
      </c>
      <c r="L413" s="69" t="s">
        <v>46</v>
      </c>
      <c r="M413" s="21">
        <f t="shared" si="36"/>
        <v>97794.9</v>
      </c>
      <c r="N413" s="32">
        <f t="shared" si="37"/>
        <v>9047.4580000000005</v>
      </c>
      <c r="O413" s="32">
        <f t="shared" si="35"/>
        <v>106842.35799999999</v>
      </c>
      <c r="P413" s="32">
        <v>171</v>
      </c>
      <c r="Q413" s="32">
        <v>15.82</v>
      </c>
      <c r="R413" s="14" t="s">
        <v>41</v>
      </c>
      <c r="S413" s="14" t="s">
        <v>270</v>
      </c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s="7" customFormat="1" ht="56.25">
      <c r="A414" s="21" t="s">
        <v>285</v>
      </c>
      <c r="B414" s="71">
        <v>33</v>
      </c>
      <c r="C414" s="16">
        <v>27</v>
      </c>
      <c r="D414" s="68" t="s">
        <v>350</v>
      </c>
      <c r="E414" s="16">
        <v>1965</v>
      </c>
      <c r="F414" s="16" t="s">
        <v>37</v>
      </c>
      <c r="G414" s="21" t="s">
        <v>285</v>
      </c>
      <c r="H414" s="16" t="s">
        <v>60</v>
      </c>
      <c r="I414" s="16">
        <v>2</v>
      </c>
      <c r="J414" s="21">
        <v>656</v>
      </c>
      <c r="K414" s="21">
        <v>350.8</v>
      </c>
      <c r="L414" s="69" t="s">
        <v>46</v>
      </c>
      <c r="M414" s="21">
        <f t="shared" si="36"/>
        <v>112176</v>
      </c>
      <c r="N414" s="32">
        <f t="shared" si="37"/>
        <v>10377.92</v>
      </c>
      <c r="O414" s="32">
        <f t="shared" si="35"/>
        <v>122553.92</v>
      </c>
      <c r="P414" s="32">
        <v>171</v>
      </c>
      <c r="Q414" s="32">
        <v>15.82</v>
      </c>
      <c r="R414" s="14" t="s">
        <v>41</v>
      </c>
      <c r="S414" s="14" t="s">
        <v>270</v>
      </c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:43" s="7" customFormat="1" ht="37.5">
      <c r="A415" s="21" t="s">
        <v>285</v>
      </c>
      <c r="B415" s="71">
        <v>34</v>
      </c>
      <c r="C415" s="16">
        <v>28</v>
      </c>
      <c r="D415" s="68" t="s">
        <v>351</v>
      </c>
      <c r="E415" s="16">
        <v>1974</v>
      </c>
      <c r="F415" s="16" t="s">
        <v>37</v>
      </c>
      <c r="G415" s="21" t="s">
        <v>285</v>
      </c>
      <c r="H415" s="16" t="s">
        <v>38</v>
      </c>
      <c r="I415" s="16">
        <v>2</v>
      </c>
      <c r="J415" s="21">
        <v>1290.3</v>
      </c>
      <c r="K415" s="21">
        <v>711.7</v>
      </c>
      <c r="L415" s="69" t="s">
        <v>46</v>
      </c>
      <c r="M415" s="21">
        <f t="shared" si="36"/>
        <v>220641.3</v>
      </c>
      <c r="N415" s="32">
        <f t="shared" si="37"/>
        <v>20399.643</v>
      </c>
      <c r="O415" s="32">
        <f t="shared" si="35"/>
        <v>241040.943</v>
      </c>
      <c r="P415" s="32">
        <v>171</v>
      </c>
      <c r="Q415" s="32">
        <v>15.81</v>
      </c>
      <c r="R415" s="14" t="s">
        <v>41</v>
      </c>
      <c r="S415" s="14" t="s">
        <v>270</v>
      </c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:43" s="7" customFormat="1" ht="37.5">
      <c r="A416" s="21" t="s">
        <v>269</v>
      </c>
      <c r="B416" s="71">
        <v>35</v>
      </c>
      <c r="C416" s="16">
        <v>29</v>
      </c>
      <c r="D416" s="68" t="s">
        <v>352</v>
      </c>
      <c r="E416" s="16">
        <v>1972</v>
      </c>
      <c r="F416" s="16" t="s">
        <v>37</v>
      </c>
      <c r="G416" s="21" t="s">
        <v>269</v>
      </c>
      <c r="H416" s="16" t="s">
        <v>38</v>
      </c>
      <c r="I416" s="16">
        <v>2</v>
      </c>
      <c r="J416" s="21">
        <v>1726.2</v>
      </c>
      <c r="K416" s="21">
        <v>672.4</v>
      </c>
      <c r="L416" s="69" t="s">
        <v>46</v>
      </c>
      <c r="M416" s="90">
        <f t="shared" si="36"/>
        <v>387134.87400000001</v>
      </c>
      <c r="N416" s="92">
        <f t="shared" si="37"/>
        <v>38252.592000000004</v>
      </c>
      <c r="O416" s="92">
        <f t="shared" si="35"/>
        <v>425387.46600000001</v>
      </c>
      <c r="P416" s="92">
        <v>224.27</v>
      </c>
      <c r="Q416" s="92">
        <v>22.16</v>
      </c>
      <c r="R416" s="14" t="s">
        <v>41</v>
      </c>
      <c r="S416" s="14" t="s">
        <v>270</v>
      </c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:43" s="7" customFormat="1" ht="37.5">
      <c r="A417" s="21" t="s">
        <v>269</v>
      </c>
      <c r="B417" s="71">
        <v>36</v>
      </c>
      <c r="C417" s="16">
        <v>30</v>
      </c>
      <c r="D417" s="68" t="s">
        <v>353</v>
      </c>
      <c r="E417" s="16">
        <v>1980</v>
      </c>
      <c r="F417" s="16" t="s">
        <v>37</v>
      </c>
      <c r="G417" s="21" t="s">
        <v>269</v>
      </c>
      <c r="H417" s="16" t="s">
        <v>38</v>
      </c>
      <c r="I417" s="16">
        <v>2</v>
      </c>
      <c r="J417" s="21">
        <v>2293.3200000000002</v>
      </c>
      <c r="K417" s="21">
        <v>921.2</v>
      </c>
      <c r="L417" s="69" t="s">
        <v>49</v>
      </c>
      <c r="M417" s="90">
        <f t="shared" si="36"/>
        <v>1019931.1368000001</v>
      </c>
      <c r="N417" s="32">
        <f t="shared" si="37"/>
        <v>42793.351200000005</v>
      </c>
      <c r="O417" s="92">
        <f t="shared" si="35"/>
        <v>1062724.4880000001</v>
      </c>
      <c r="P417" s="92">
        <v>444.74</v>
      </c>
      <c r="Q417" s="32">
        <v>18.66</v>
      </c>
      <c r="R417" s="14" t="s">
        <v>41</v>
      </c>
      <c r="S417" s="14" t="s">
        <v>270</v>
      </c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 spans="1:43" s="7" customFormat="1" ht="37.5">
      <c r="A418" s="21" t="s">
        <v>269</v>
      </c>
      <c r="B418" s="71">
        <v>37</v>
      </c>
      <c r="C418" s="16">
        <v>31</v>
      </c>
      <c r="D418" s="68" t="s">
        <v>354</v>
      </c>
      <c r="E418" s="16">
        <v>1982</v>
      </c>
      <c r="F418" s="16" t="s">
        <v>37</v>
      </c>
      <c r="G418" s="21" t="s">
        <v>269</v>
      </c>
      <c r="H418" s="16" t="s">
        <v>38</v>
      </c>
      <c r="I418" s="16">
        <v>2</v>
      </c>
      <c r="J418" s="21">
        <v>2250.1</v>
      </c>
      <c r="K418" s="21">
        <v>885.4</v>
      </c>
      <c r="L418" s="69" t="s">
        <v>46</v>
      </c>
      <c r="M418" s="90">
        <f t="shared" si="36"/>
        <v>504629.92700000003</v>
      </c>
      <c r="N418" s="92">
        <f t="shared" si="37"/>
        <v>49862.216</v>
      </c>
      <c r="O418" s="92">
        <f t="shared" si="35"/>
        <v>554492.14300000004</v>
      </c>
      <c r="P418" s="92">
        <v>224.27</v>
      </c>
      <c r="Q418" s="92">
        <v>22.16</v>
      </c>
      <c r="R418" s="14" t="s">
        <v>41</v>
      </c>
      <c r="S418" s="14" t="s">
        <v>270</v>
      </c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:43" s="7" customFormat="1" ht="37.5">
      <c r="A419" s="21" t="s">
        <v>269</v>
      </c>
      <c r="B419" s="71">
        <v>38</v>
      </c>
      <c r="C419" s="16">
        <v>32</v>
      </c>
      <c r="D419" s="68" t="s">
        <v>355</v>
      </c>
      <c r="E419" s="16">
        <v>1982</v>
      </c>
      <c r="F419" s="16" t="s">
        <v>37</v>
      </c>
      <c r="G419" s="21" t="s">
        <v>269</v>
      </c>
      <c r="H419" s="16" t="s">
        <v>38</v>
      </c>
      <c r="I419" s="16">
        <v>2</v>
      </c>
      <c r="J419" s="21">
        <v>2138.1</v>
      </c>
      <c r="K419" s="21">
        <v>879</v>
      </c>
      <c r="L419" s="69" t="s">
        <v>46</v>
      </c>
      <c r="M419" s="90">
        <f t="shared" si="36"/>
        <v>479511.68699999998</v>
      </c>
      <c r="N419" s="92">
        <f t="shared" si="37"/>
        <v>47380.295999999995</v>
      </c>
      <c r="O419" s="92">
        <f t="shared" si="35"/>
        <v>526891.98300000001</v>
      </c>
      <c r="P419" s="92">
        <v>224.27</v>
      </c>
      <c r="Q419" s="92">
        <v>22.16</v>
      </c>
      <c r="R419" s="14" t="s">
        <v>41</v>
      </c>
      <c r="S419" s="14" t="s">
        <v>270</v>
      </c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s="7" customFormat="1" ht="37.5">
      <c r="A420" s="21" t="s">
        <v>269</v>
      </c>
      <c r="B420" s="71">
        <v>39</v>
      </c>
      <c r="C420" s="16">
        <v>33</v>
      </c>
      <c r="D420" s="68" t="s">
        <v>356</v>
      </c>
      <c r="E420" s="16">
        <v>1986</v>
      </c>
      <c r="F420" s="16" t="s">
        <v>37</v>
      </c>
      <c r="G420" s="21" t="s">
        <v>269</v>
      </c>
      <c r="H420" s="16" t="s">
        <v>38</v>
      </c>
      <c r="I420" s="16">
        <v>2</v>
      </c>
      <c r="J420" s="21">
        <v>2149.8000000000002</v>
      </c>
      <c r="K420" s="21">
        <v>913.1</v>
      </c>
      <c r="L420" s="69" t="s">
        <v>46</v>
      </c>
      <c r="M420" s="90">
        <f t="shared" si="36"/>
        <v>482135.64600000007</v>
      </c>
      <c r="N420" s="92">
        <f t="shared" si="37"/>
        <v>47639.568000000007</v>
      </c>
      <c r="O420" s="92">
        <f t="shared" si="35"/>
        <v>529775.21400000004</v>
      </c>
      <c r="P420" s="92">
        <v>224.27</v>
      </c>
      <c r="Q420" s="92">
        <v>22.16</v>
      </c>
      <c r="R420" s="14" t="s">
        <v>41</v>
      </c>
      <c r="S420" s="14" t="s">
        <v>270</v>
      </c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s="7" customFormat="1" ht="37.5">
      <c r="A421" s="21" t="s">
        <v>269</v>
      </c>
      <c r="B421" s="71">
        <v>40</v>
      </c>
      <c r="C421" s="16">
        <v>34</v>
      </c>
      <c r="D421" s="68" t="s">
        <v>357</v>
      </c>
      <c r="E421" s="16">
        <v>1976</v>
      </c>
      <c r="F421" s="16" t="s">
        <v>37</v>
      </c>
      <c r="G421" s="21" t="s">
        <v>269</v>
      </c>
      <c r="H421" s="16" t="s">
        <v>38</v>
      </c>
      <c r="I421" s="16">
        <v>2</v>
      </c>
      <c r="J421" s="21">
        <v>1271.7</v>
      </c>
      <c r="K421" s="21">
        <v>710.5</v>
      </c>
      <c r="L421" s="69" t="s">
        <v>49</v>
      </c>
      <c r="M421" s="90">
        <f t="shared" si="36"/>
        <v>565575.85800000001</v>
      </c>
      <c r="N421" s="32">
        <f t="shared" si="37"/>
        <v>23729.922000000002</v>
      </c>
      <c r="O421" s="92">
        <f t="shared" si="35"/>
        <v>589305.78</v>
      </c>
      <c r="P421" s="92">
        <v>444.74</v>
      </c>
      <c r="Q421" s="32">
        <v>18.66</v>
      </c>
      <c r="R421" s="14" t="s">
        <v>41</v>
      </c>
      <c r="S421" s="14" t="s">
        <v>270</v>
      </c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:43" s="7" customFormat="1" ht="56.25">
      <c r="A422" s="21"/>
      <c r="B422" s="71">
        <v>41</v>
      </c>
      <c r="C422" s="16"/>
      <c r="D422" s="68"/>
      <c r="E422" s="16"/>
      <c r="F422" s="16"/>
      <c r="G422" s="21"/>
      <c r="H422" s="16"/>
      <c r="I422" s="16"/>
      <c r="J422" s="21"/>
      <c r="K422" s="21"/>
      <c r="L422" s="69" t="s">
        <v>39</v>
      </c>
      <c r="M422" s="90">
        <f>J421*P422</f>
        <v>105309.47700000001</v>
      </c>
      <c r="N422" s="92">
        <f>J421*Q422</f>
        <v>25828.226999999999</v>
      </c>
      <c r="O422" s="92">
        <f t="shared" si="35"/>
        <v>131137.70400000003</v>
      </c>
      <c r="P422" s="92">
        <v>82.81</v>
      </c>
      <c r="Q422" s="92">
        <v>20.309999999999999</v>
      </c>
      <c r="R422" s="14" t="s">
        <v>41</v>
      </c>
      <c r="S422" s="14" t="s">
        <v>270</v>
      </c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s="7" customFormat="1" ht="37.5">
      <c r="A423" s="21" t="s">
        <v>331</v>
      </c>
      <c r="B423" s="71">
        <v>42</v>
      </c>
      <c r="C423" s="16">
        <v>35</v>
      </c>
      <c r="D423" s="68" t="s">
        <v>91</v>
      </c>
      <c r="E423" s="16">
        <v>1980</v>
      </c>
      <c r="F423" s="16" t="s">
        <v>37</v>
      </c>
      <c r="G423" s="21" t="s">
        <v>331</v>
      </c>
      <c r="H423" s="16" t="s">
        <v>38</v>
      </c>
      <c r="I423" s="16">
        <v>2</v>
      </c>
      <c r="J423" s="21">
        <v>1647.7</v>
      </c>
      <c r="K423" s="21">
        <v>944.8</v>
      </c>
      <c r="L423" s="69" t="s">
        <v>234</v>
      </c>
      <c r="M423" s="90">
        <f>J423*P423</f>
        <v>2980112.6050000004</v>
      </c>
      <c r="N423" s="92">
        <f>J423*Q423</f>
        <v>80984.455000000002</v>
      </c>
      <c r="O423" s="92">
        <f t="shared" si="35"/>
        <v>3061097.0600000005</v>
      </c>
      <c r="P423" s="92">
        <v>1808.65</v>
      </c>
      <c r="Q423" s="92">
        <v>49.15</v>
      </c>
      <c r="R423" s="14" t="s">
        <v>41</v>
      </c>
      <c r="S423" s="14" t="s">
        <v>270</v>
      </c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s="7" customFormat="1" ht="37.5">
      <c r="A424" s="21" t="s">
        <v>331</v>
      </c>
      <c r="B424" s="71">
        <v>43</v>
      </c>
      <c r="C424" s="16">
        <v>36</v>
      </c>
      <c r="D424" s="68" t="s">
        <v>92</v>
      </c>
      <c r="E424" s="16">
        <v>1980</v>
      </c>
      <c r="F424" s="16" t="s">
        <v>37</v>
      </c>
      <c r="G424" s="21" t="s">
        <v>331</v>
      </c>
      <c r="H424" s="16" t="s">
        <v>38</v>
      </c>
      <c r="I424" s="16">
        <v>2</v>
      </c>
      <c r="J424" s="21">
        <v>1647.7</v>
      </c>
      <c r="K424" s="21">
        <v>944.8</v>
      </c>
      <c r="L424" s="69" t="s">
        <v>234</v>
      </c>
      <c r="M424" s="90">
        <f>J424*P424</f>
        <v>2980112.6050000004</v>
      </c>
      <c r="N424" s="92">
        <f>J424*Q424</f>
        <v>80984.455000000002</v>
      </c>
      <c r="O424" s="92">
        <f t="shared" si="35"/>
        <v>3061097.0600000005</v>
      </c>
      <c r="P424" s="92">
        <v>1808.65</v>
      </c>
      <c r="Q424" s="92">
        <v>49.15</v>
      </c>
      <c r="R424" s="14" t="s">
        <v>41</v>
      </c>
      <c r="S424" s="14" t="s">
        <v>270</v>
      </c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s="7" customFormat="1" ht="37.5">
      <c r="A425" s="21" t="s">
        <v>331</v>
      </c>
      <c r="B425" s="71">
        <v>44</v>
      </c>
      <c r="C425" s="16">
        <v>37</v>
      </c>
      <c r="D425" s="68" t="s">
        <v>90</v>
      </c>
      <c r="E425" s="16">
        <v>1980</v>
      </c>
      <c r="F425" s="16" t="s">
        <v>37</v>
      </c>
      <c r="G425" s="21" t="s">
        <v>331</v>
      </c>
      <c r="H425" s="16" t="s">
        <v>38</v>
      </c>
      <c r="I425" s="16">
        <v>2</v>
      </c>
      <c r="J425" s="21">
        <v>1647.7</v>
      </c>
      <c r="K425" s="21">
        <v>944.8</v>
      </c>
      <c r="L425" s="69" t="s">
        <v>234</v>
      </c>
      <c r="M425" s="90">
        <f>J425*P425</f>
        <v>2980112.6050000004</v>
      </c>
      <c r="N425" s="92">
        <f>J425*Q425</f>
        <v>80984.455000000002</v>
      </c>
      <c r="O425" s="92">
        <f t="shared" si="35"/>
        <v>3061097.0600000005</v>
      </c>
      <c r="P425" s="92">
        <v>1808.65</v>
      </c>
      <c r="Q425" s="92">
        <v>49.15</v>
      </c>
      <c r="R425" s="14" t="s">
        <v>41</v>
      </c>
      <c r="S425" s="14" t="s">
        <v>270</v>
      </c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 spans="1:43" s="72" customFormat="1">
      <c r="A426" s="27"/>
      <c r="B426" s="71"/>
      <c r="C426" s="16"/>
      <c r="D426" s="65" t="s">
        <v>111</v>
      </c>
      <c r="E426" s="33"/>
      <c r="F426" s="33"/>
      <c r="G426" s="21"/>
      <c r="H426" s="33"/>
      <c r="I426" s="33"/>
      <c r="J426" s="27">
        <f>SUM(J427:J438)</f>
        <v>10180.4</v>
      </c>
      <c r="K426" s="27"/>
      <c r="L426" s="28"/>
      <c r="M426" s="382">
        <f>SUM(M427:M438)</f>
        <v>10363744.096999999</v>
      </c>
      <c r="N426" s="66">
        <f>SUM(N427:N438)</f>
        <v>422574.70699999994</v>
      </c>
      <c r="O426" s="66">
        <f>SUM(O427:O438)</f>
        <v>10786318.803999998</v>
      </c>
      <c r="P426" s="31"/>
      <c r="Q426" s="32"/>
      <c r="R426" s="31"/>
      <c r="S426" s="49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</row>
    <row r="427" spans="1:43" s="7" customFormat="1" ht="37.5">
      <c r="A427" s="21" t="s">
        <v>269</v>
      </c>
      <c r="B427" s="71">
        <v>1</v>
      </c>
      <c r="C427" s="16">
        <v>1</v>
      </c>
      <c r="D427" s="68" t="s">
        <v>358</v>
      </c>
      <c r="E427" s="16">
        <v>1970</v>
      </c>
      <c r="F427" s="16" t="s">
        <v>37</v>
      </c>
      <c r="G427" s="21" t="s">
        <v>269</v>
      </c>
      <c r="H427" s="16" t="s">
        <v>38</v>
      </c>
      <c r="I427" s="16">
        <v>2</v>
      </c>
      <c r="J427" s="21">
        <v>1840.9</v>
      </c>
      <c r="K427" s="21">
        <v>738.1</v>
      </c>
      <c r="L427" s="69" t="s">
        <v>46</v>
      </c>
      <c r="M427" s="90">
        <f>J427*P427</f>
        <v>412858.64300000004</v>
      </c>
      <c r="N427" s="92">
        <f>J427*Q427</f>
        <v>40794.344000000005</v>
      </c>
      <c r="O427" s="92">
        <f t="shared" ref="O427:O438" si="38">M427+N427</f>
        <v>453652.98700000002</v>
      </c>
      <c r="P427" s="92">
        <v>224.27</v>
      </c>
      <c r="Q427" s="92">
        <v>22.16</v>
      </c>
      <c r="R427" s="14" t="s">
        <v>41</v>
      </c>
      <c r="S427" s="14" t="s">
        <v>270</v>
      </c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 spans="1:43" s="7" customFormat="1" ht="37.5">
      <c r="A428" s="21" t="s">
        <v>323</v>
      </c>
      <c r="B428" s="71">
        <v>2</v>
      </c>
      <c r="C428" s="16">
        <v>2</v>
      </c>
      <c r="D428" s="68" t="s">
        <v>359</v>
      </c>
      <c r="E428" s="16">
        <v>1972</v>
      </c>
      <c r="F428" s="16" t="s">
        <v>37</v>
      </c>
      <c r="G428" s="21" t="s">
        <v>323</v>
      </c>
      <c r="H428" s="16" t="s">
        <v>67</v>
      </c>
      <c r="I428" s="16">
        <v>2</v>
      </c>
      <c r="J428" s="21">
        <v>694.8</v>
      </c>
      <c r="K428" s="21">
        <v>389.4</v>
      </c>
      <c r="L428" s="69" t="s">
        <v>46</v>
      </c>
      <c r="M428" s="90">
        <f>J428*P428</f>
        <v>168051.27599999998</v>
      </c>
      <c r="N428" s="92">
        <f>J428*Q428</f>
        <v>20503.547999999999</v>
      </c>
      <c r="O428" s="92">
        <f t="shared" si="38"/>
        <v>188554.82399999999</v>
      </c>
      <c r="P428" s="92">
        <v>241.87</v>
      </c>
      <c r="Q428" s="92">
        <v>29.51</v>
      </c>
      <c r="R428" s="14" t="s">
        <v>41</v>
      </c>
      <c r="S428" s="14" t="s">
        <v>270</v>
      </c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 spans="1:43" s="7" customFormat="1" ht="37.5">
      <c r="A429" s="21" t="s">
        <v>323</v>
      </c>
      <c r="B429" s="71">
        <v>3</v>
      </c>
      <c r="C429" s="16">
        <v>3</v>
      </c>
      <c r="D429" s="68" t="s">
        <v>360</v>
      </c>
      <c r="E429" s="16">
        <v>1973</v>
      </c>
      <c r="F429" s="16" t="s">
        <v>37</v>
      </c>
      <c r="G429" s="21" t="s">
        <v>323</v>
      </c>
      <c r="H429" s="16" t="s">
        <v>67</v>
      </c>
      <c r="I429" s="16">
        <v>2</v>
      </c>
      <c r="J429" s="21">
        <v>899.4</v>
      </c>
      <c r="K429" s="21">
        <v>497.2</v>
      </c>
      <c r="L429" s="69" t="s">
        <v>46</v>
      </c>
      <c r="M429" s="90">
        <f>J429*P429</f>
        <v>217537.878</v>
      </c>
      <c r="N429" s="92">
        <f>J429*Q429</f>
        <v>26541.294000000002</v>
      </c>
      <c r="O429" s="92">
        <f t="shared" si="38"/>
        <v>244079.17199999999</v>
      </c>
      <c r="P429" s="92">
        <v>241.87</v>
      </c>
      <c r="Q429" s="92">
        <v>29.51</v>
      </c>
      <c r="R429" s="14" t="s">
        <v>41</v>
      </c>
      <c r="S429" s="14" t="s">
        <v>270</v>
      </c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 spans="1:43" s="7" customFormat="1">
      <c r="A430" s="21"/>
      <c r="B430" s="71">
        <v>4</v>
      </c>
      <c r="C430" s="16"/>
      <c r="D430" s="68"/>
      <c r="E430" s="16"/>
      <c r="F430" s="16"/>
      <c r="G430" s="21"/>
      <c r="H430" s="16"/>
      <c r="I430" s="16"/>
      <c r="J430" s="21"/>
      <c r="K430" s="21"/>
      <c r="L430" s="69" t="s">
        <v>234</v>
      </c>
      <c r="M430" s="21">
        <f>J429*P430</f>
        <v>1349100</v>
      </c>
      <c r="N430" s="32">
        <f>J429*Q430</f>
        <v>36173.867999999995</v>
      </c>
      <c r="O430" s="32">
        <f t="shared" si="38"/>
        <v>1385273.868</v>
      </c>
      <c r="P430" s="32">
        <v>1500</v>
      </c>
      <c r="Q430" s="32">
        <v>40.22</v>
      </c>
      <c r="R430" s="14" t="s">
        <v>41</v>
      </c>
      <c r="S430" s="14" t="s">
        <v>270</v>
      </c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 spans="1:43" s="7" customFormat="1" ht="37.5">
      <c r="A431" s="21" t="s">
        <v>285</v>
      </c>
      <c r="B431" s="71">
        <v>5</v>
      </c>
      <c r="C431" s="16">
        <v>4</v>
      </c>
      <c r="D431" s="68" t="s">
        <v>361</v>
      </c>
      <c r="E431" s="16">
        <v>1973</v>
      </c>
      <c r="F431" s="16" t="s">
        <v>37</v>
      </c>
      <c r="G431" s="21" t="s">
        <v>285</v>
      </c>
      <c r="H431" s="16" t="s">
        <v>38</v>
      </c>
      <c r="I431" s="16">
        <v>2</v>
      </c>
      <c r="J431" s="21">
        <v>1568.1</v>
      </c>
      <c r="K431" s="21">
        <v>862</v>
      </c>
      <c r="L431" s="69" t="s">
        <v>46</v>
      </c>
      <c r="M431" s="21">
        <f>J431*P431</f>
        <v>268145.09999999998</v>
      </c>
      <c r="N431" s="32">
        <f>J431*Q431</f>
        <v>24791.661</v>
      </c>
      <c r="O431" s="32">
        <f t="shared" si="38"/>
        <v>292936.761</v>
      </c>
      <c r="P431" s="32">
        <v>171</v>
      </c>
      <c r="Q431" s="32">
        <v>15.81</v>
      </c>
      <c r="R431" s="14" t="s">
        <v>41</v>
      </c>
      <c r="S431" s="14" t="s">
        <v>270</v>
      </c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:43" s="7" customFormat="1">
      <c r="A432" s="21"/>
      <c r="B432" s="71">
        <v>6</v>
      </c>
      <c r="C432" s="16"/>
      <c r="D432" s="68"/>
      <c r="E432" s="16"/>
      <c r="F432" s="16"/>
      <c r="G432" s="21"/>
      <c r="H432" s="16"/>
      <c r="I432" s="16"/>
      <c r="J432" s="21"/>
      <c r="K432" s="21"/>
      <c r="L432" s="69" t="s">
        <v>234</v>
      </c>
      <c r="M432" s="21">
        <f>J431*P432</f>
        <v>2352150</v>
      </c>
      <c r="N432" s="32">
        <f>J431*Q432</f>
        <v>63915.755999999994</v>
      </c>
      <c r="O432" s="32">
        <f t="shared" si="38"/>
        <v>2416065.7560000001</v>
      </c>
      <c r="P432" s="32">
        <v>1500</v>
      </c>
      <c r="Q432" s="32">
        <v>40.76</v>
      </c>
      <c r="R432" s="14" t="s">
        <v>41</v>
      </c>
      <c r="S432" s="14" t="s">
        <v>270</v>
      </c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 spans="1:19" ht="37.5">
      <c r="A433" s="14" t="s">
        <v>285</v>
      </c>
      <c r="B433" s="71">
        <v>7</v>
      </c>
      <c r="C433" s="16">
        <v>5</v>
      </c>
      <c r="D433" s="68" t="s">
        <v>362</v>
      </c>
      <c r="E433" s="16">
        <v>1973</v>
      </c>
      <c r="F433" s="16" t="s">
        <v>37</v>
      </c>
      <c r="G433" s="14" t="s">
        <v>285</v>
      </c>
      <c r="H433" s="16" t="s">
        <v>38</v>
      </c>
      <c r="I433" s="16">
        <v>2</v>
      </c>
      <c r="J433" s="21">
        <v>1572.3</v>
      </c>
      <c r="K433" s="21">
        <v>866.2</v>
      </c>
      <c r="L433" s="69" t="s">
        <v>46</v>
      </c>
      <c r="M433" s="21">
        <f>J433*P433</f>
        <v>268863.3</v>
      </c>
      <c r="N433" s="32">
        <f>J433*Q433</f>
        <v>24858.062999999998</v>
      </c>
      <c r="O433" s="32">
        <f t="shared" si="38"/>
        <v>293721.36300000001</v>
      </c>
      <c r="P433" s="32">
        <v>171</v>
      </c>
      <c r="Q433" s="32">
        <v>15.81</v>
      </c>
      <c r="R433" s="14" t="s">
        <v>41</v>
      </c>
      <c r="S433" s="14" t="s">
        <v>270</v>
      </c>
    </row>
    <row r="434" spans="1:19">
      <c r="A434" s="14"/>
      <c r="B434" s="71">
        <v>8</v>
      </c>
      <c r="C434" s="16"/>
      <c r="D434" s="68"/>
      <c r="E434" s="16"/>
      <c r="F434" s="16"/>
      <c r="G434" s="14"/>
      <c r="H434" s="16"/>
      <c r="I434" s="16"/>
      <c r="J434" s="21"/>
      <c r="K434" s="21"/>
      <c r="L434" s="69" t="s">
        <v>234</v>
      </c>
      <c r="M434" s="21">
        <f>J433*P434</f>
        <v>2358450</v>
      </c>
      <c r="N434" s="32">
        <f>J433*Q434</f>
        <v>64086.947999999997</v>
      </c>
      <c r="O434" s="32">
        <f t="shared" si="38"/>
        <v>2422536.9479999999</v>
      </c>
      <c r="P434" s="32">
        <v>1500</v>
      </c>
      <c r="Q434" s="32">
        <v>40.76</v>
      </c>
      <c r="R434" s="14" t="s">
        <v>41</v>
      </c>
      <c r="S434" s="14" t="s">
        <v>270</v>
      </c>
    </row>
    <row r="435" spans="1:19" ht="37.5">
      <c r="A435" s="14" t="s">
        <v>285</v>
      </c>
      <c r="B435" s="71">
        <v>9</v>
      </c>
      <c r="C435" s="16">
        <v>6</v>
      </c>
      <c r="D435" s="68" t="s">
        <v>363</v>
      </c>
      <c r="E435" s="16">
        <v>1975</v>
      </c>
      <c r="F435" s="16" t="s">
        <v>37</v>
      </c>
      <c r="G435" s="14" t="s">
        <v>285</v>
      </c>
      <c r="H435" s="16" t="s">
        <v>38</v>
      </c>
      <c r="I435" s="16">
        <v>2</v>
      </c>
      <c r="J435" s="21">
        <v>1018.4</v>
      </c>
      <c r="K435" s="21">
        <v>568.4</v>
      </c>
      <c r="L435" s="69" t="s">
        <v>46</v>
      </c>
      <c r="M435" s="21">
        <f>J435*P435</f>
        <v>174146.4</v>
      </c>
      <c r="N435" s="32">
        <f>J435*Q435</f>
        <v>16100.904</v>
      </c>
      <c r="O435" s="32">
        <f t="shared" si="38"/>
        <v>190247.304</v>
      </c>
      <c r="P435" s="32">
        <v>171</v>
      </c>
      <c r="Q435" s="32">
        <v>15.81</v>
      </c>
      <c r="R435" s="14" t="s">
        <v>41</v>
      </c>
      <c r="S435" s="14" t="s">
        <v>270</v>
      </c>
    </row>
    <row r="436" spans="1:19" ht="37.5">
      <c r="A436" s="14" t="s">
        <v>285</v>
      </c>
      <c r="B436" s="71">
        <v>10</v>
      </c>
      <c r="C436" s="16">
        <v>7</v>
      </c>
      <c r="D436" s="68" t="s">
        <v>364</v>
      </c>
      <c r="E436" s="16">
        <v>1975</v>
      </c>
      <c r="F436" s="16" t="s">
        <v>37</v>
      </c>
      <c r="G436" s="14" t="s">
        <v>285</v>
      </c>
      <c r="H436" s="16" t="s">
        <v>38</v>
      </c>
      <c r="I436" s="16">
        <v>2</v>
      </c>
      <c r="J436" s="21">
        <v>1018.4</v>
      </c>
      <c r="K436" s="21">
        <v>568.4</v>
      </c>
      <c r="L436" s="69" t="s">
        <v>46</v>
      </c>
      <c r="M436" s="21">
        <f>J436*P436</f>
        <v>174146.4</v>
      </c>
      <c r="N436" s="32">
        <f>J436*Q436</f>
        <v>16100.904</v>
      </c>
      <c r="O436" s="32">
        <f t="shared" si="38"/>
        <v>190247.304</v>
      </c>
      <c r="P436" s="32">
        <v>171</v>
      </c>
      <c r="Q436" s="32">
        <v>15.81</v>
      </c>
      <c r="R436" s="14" t="s">
        <v>41</v>
      </c>
      <c r="S436" s="14" t="s">
        <v>270</v>
      </c>
    </row>
    <row r="437" spans="1:19" ht="37.5">
      <c r="A437" s="14" t="s">
        <v>285</v>
      </c>
      <c r="B437" s="71">
        <v>11</v>
      </c>
      <c r="C437" s="16">
        <v>8</v>
      </c>
      <c r="D437" s="68" t="s">
        <v>365</v>
      </c>
      <c r="E437" s="16">
        <v>1974</v>
      </c>
      <c r="F437" s="16" t="s">
        <v>37</v>
      </c>
      <c r="G437" s="14" t="s">
        <v>285</v>
      </c>
      <c r="H437" s="16" t="s">
        <v>38</v>
      </c>
      <c r="I437" s="16">
        <v>2</v>
      </c>
      <c r="J437" s="21">
        <v>1568.1</v>
      </c>
      <c r="K437" s="21">
        <v>862</v>
      </c>
      <c r="L437" s="69" t="s">
        <v>46</v>
      </c>
      <c r="M437" s="21">
        <f>J437*P437</f>
        <v>268145.09999999998</v>
      </c>
      <c r="N437" s="32">
        <f>J437*Q437</f>
        <v>24791.661</v>
      </c>
      <c r="O437" s="32">
        <f t="shared" si="38"/>
        <v>292936.761</v>
      </c>
      <c r="P437" s="32">
        <v>171</v>
      </c>
      <c r="Q437" s="32">
        <v>15.81</v>
      </c>
      <c r="R437" s="14" t="s">
        <v>41</v>
      </c>
      <c r="S437" s="14" t="s">
        <v>270</v>
      </c>
    </row>
    <row r="438" spans="1:19">
      <c r="A438" s="14"/>
      <c r="B438" s="71">
        <v>12</v>
      </c>
      <c r="C438" s="16"/>
      <c r="D438" s="68"/>
      <c r="E438" s="16"/>
      <c r="F438" s="16"/>
      <c r="G438" s="14"/>
      <c r="H438" s="16"/>
      <c r="I438" s="16"/>
      <c r="J438" s="21"/>
      <c r="K438" s="21"/>
      <c r="L438" s="69" t="s">
        <v>234</v>
      </c>
      <c r="M438" s="21">
        <f>J437*P438</f>
        <v>2352150</v>
      </c>
      <c r="N438" s="32">
        <f>J437*Q438</f>
        <v>63915.755999999994</v>
      </c>
      <c r="O438" s="32">
        <f t="shared" si="38"/>
        <v>2416065.7560000001</v>
      </c>
      <c r="P438" s="32">
        <v>1500</v>
      </c>
      <c r="Q438" s="32">
        <v>40.76</v>
      </c>
      <c r="R438" s="14" t="s">
        <v>41</v>
      </c>
      <c r="S438" s="14" t="s">
        <v>270</v>
      </c>
    </row>
    <row r="439" spans="1:19" s="67" customFormat="1">
      <c r="A439" s="24"/>
      <c r="B439" s="15"/>
      <c r="C439" s="16"/>
      <c r="D439" s="65" t="s">
        <v>113</v>
      </c>
      <c r="E439" s="33"/>
      <c r="F439" s="33"/>
      <c r="G439" s="14"/>
      <c r="H439" s="33"/>
      <c r="I439" s="33"/>
      <c r="J439" s="27">
        <f>SUM(J440:J450)</f>
        <v>10470.84</v>
      </c>
      <c r="K439" s="27"/>
      <c r="L439" s="28"/>
      <c r="M439" s="382">
        <f>SUM(M440:M450)</f>
        <v>4670071.6938000005</v>
      </c>
      <c r="N439" s="66">
        <f>SUM(N440:N450)</f>
        <v>389029.53339999996</v>
      </c>
      <c r="O439" s="66">
        <f>SUM(O440:O450)</f>
        <v>5059101.2271999996</v>
      </c>
      <c r="P439" s="31"/>
      <c r="Q439" s="32"/>
      <c r="R439" s="31"/>
      <c r="S439" s="49"/>
    </row>
    <row r="440" spans="1:19" ht="37.5">
      <c r="A440" s="14" t="s">
        <v>269</v>
      </c>
      <c r="B440" s="15">
        <v>1</v>
      </c>
      <c r="C440" s="16">
        <v>1</v>
      </c>
      <c r="D440" s="68" t="s">
        <v>366</v>
      </c>
      <c r="E440" s="16">
        <v>1983</v>
      </c>
      <c r="F440" s="16" t="s">
        <v>37</v>
      </c>
      <c r="G440" s="14" t="s">
        <v>269</v>
      </c>
      <c r="H440" s="16" t="s">
        <v>38</v>
      </c>
      <c r="I440" s="16">
        <v>2</v>
      </c>
      <c r="J440" s="21">
        <v>1770</v>
      </c>
      <c r="K440" s="21">
        <v>426.9</v>
      </c>
      <c r="L440" s="69" t="s">
        <v>46</v>
      </c>
      <c r="M440" s="90">
        <f>J440*P440</f>
        <v>396957.9</v>
      </c>
      <c r="N440" s="92">
        <f>J440*Q440</f>
        <v>39223.199999999997</v>
      </c>
      <c r="O440" s="92">
        <f t="shared" ref="O440:O450" si="39">M440+N440</f>
        <v>436181.10000000003</v>
      </c>
      <c r="P440" s="92">
        <v>224.27</v>
      </c>
      <c r="Q440" s="92">
        <v>22.16</v>
      </c>
      <c r="R440" s="14" t="s">
        <v>41</v>
      </c>
      <c r="S440" s="14" t="s">
        <v>270</v>
      </c>
    </row>
    <row r="441" spans="1:19" ht="37.5">
      <c r="A441" s="14" t="s">
        <v>269</v>
      </c>
      <c r="B441" s="15">
        <v>2</v>
      </c>
      <c r="C441" s="16">
        <v>2</v>
      </c>
      <c r="D441" s="68" t="s">
        <v>114</v>
      </c>
      <c r="E441" s="16">
        <v>1980</v>
      </c>
      <c r="F441" s="16" t="s">
        <v>37</v>
      </c>
      <c r="G441" s="14" t="s">
        <v>269</v>
      </c>
      <c r="H441" s="16" t="s">
        <v>38</v>
      </c>
      <c r="I441" s="16">
        <v>2</v>
      </c>
      <c r="J441" s="21">
        <v>1971.9499999999998</v>
      </c>
      <c r="K441" s="21">
        <v>832.3</v>
      </c>
      <c r="L441" s="69" t="s">
        <v>46</v>
      </c>
      <c r="M441" s="90">
        <f>J441*P441</f>
        <v>442249.22649999999</v>
      </c>
      <c r="N441" s="92">
        <f>J441*Q441</f>
        <v>43698.411999999997</v>
      </c>
      <c r="O441" s="92">
        <f t="shared" si="39"/>
        <v>485947.6385</v>
      </c>
      <c r="P441" s="92">
        <v>224.27</v>
      </c>
      <c r="Q441" s="92">
        <v>22.16</v>
      </c>
      <c r="R441" s="14" t="s">
        <v>41</v>
      </c>
      <c r="S441" s="14" t="s">
        <v>270</v>
      </c>
    </row>
    <row r="442" spans="1:19" ht="37.5">
      <c r="A442" s="14" t="s">
        <v>269</v>
      </c>
      <c r="B442" s="15">
        <v>3</v>
      </c>
      <c r="C442" s="16">
        <v>3</v>
      </c>
      <c r="D442" s="68" t="s">
        <v>367</v>
      </c>
      <c r="E442" s="16">
        <v>1980</v>
      </c>
      <c r="F442" s="16" t="s">
        <v>37</v>
      </c>
      <c r="G442" s="14" t="s">
        <v>269</v>
      </c>
      <c r="H442" s="16" t="s">
        <v>38</v>
      </c>
      <c r="I442" s="16">
        <v>2</v>
      </c>
      <c r="J442" s="21">
        <v>2160.4</v>
      </c>
      <c r="K442" s="21">
        <v>849.9</v>
      </c>
      <c r="L442" s="69" t="s">
        <v>46</v>
      </c>
      <c r="M442" s="90">
        <f>J442*P442</f>
        <v>484512.90800000005</v>
      </c>
      <c r="N442" s="92">
        <f>J442*Q442</f>
        <v>47874.464</v>
      </c>
      <c r="O442" s="92">
        <f t="shared" si="39"/>
        <v>532387.37200000009</v>
      </c>
      <c r="P442" s="92">
        <v>224.27</v>
      </c>
      <c r="Q442" s="92">
        <v>22.16</v>
      </c>
      <c r="R442" s="14" t="s">
        <v>41</v>
      </c>
      <c r="S442" s="14" t="s">
        <v>270</v>
      </c>
    </row>
    <row r="443" spans="1:19" ht="37.5">
      <c r="A443" s="14"/>
      <c r="B443" s="15">
        <v>4</v>
      </c>
      <c r="C443" s="16"/>
      <c r="D443" s="68"/>
      <c r="E443" s="16"/>
      <c r="F443" s="16"/>
      <c r="G443" s="14"/>
      <c r="H443" s="16"/>
      <c r="I443" s="16"/>
      <c r="J443" s="21"/>
      <c r="K443" s="21"/>
      <c r="L443" s="69" t="s">
        <v>49</v>
      </c>
      <c r="M443" s="92">
        <f>J442*P443</f>
        <v>960816.29600000009</v>
      </c>
      <c r="N443" s="32">
        <f>J442*Q443</f>
        <v>40313.063999999998</v>
      </c>
      <c r="O443" s="92">
        <f t="shared" si="39"/>
        <v>1001129.3600000001</v>
      </c>
      <c r="P443" s="92">
        <v>444.74</v>
      </c>
      <c r="Q443" s="32">
        <v>18.66</v>
      </c>
      <c r="R443" s="14" t="s">
        <v>41</v>
      </c>
      <c r="S443" s="14" t="s">
        <v>270</v>
      </c>
    </row>
    <row r="444" spans="1:19" ht="37.5">
      <c r="A444" s="14" t="s">
        <v>285</v>
      </c>
      <c r="B444" s="15">
        <v>5</v>
      </c>
      <c r="C444" s="16">
        <v>4</v>
      </c>
      <c r="D444" s="68" t="s">
        <v>368</v>
      </c>
      <c r="E444" s="16">
        <v>1992</v>
      </c>
      <c r="F444" s="16" t="s">
        <v>37</v>
      </c>
      <c r="G444" s="14" t="s">
        <v>285</v>
      </c>
      <c r="H444" s="16" t="s">
        <v>67</v>
      </c>
      <c r="I444" s="16">
        <v>2</v>
      </c>
      <c r="J444" s="21">
        <v>1248.7</v>
      </c>
      <c r="K444" s="21">
        <v>743.5</v>
      </c>
      <c r="L444" s="69" t="s">
        <v>46</v>
      </c>
      <c r="M444" s="21">
        <f>J444*P444</f>
        <v>213527.7</v>
      </c>
      <c r="N444" s="32">
        <f>J444*Q444</f>
        <v>19741.947</v>
      </c>
      <c r="O444" s="32">
        <f t="shared" si="39"/>
        <v>233269.647</v>
      </c>
      <c r="P444" s="32">
        <v>171</v>
      </c>
      <c r="Q444" s="32">
        <v>15.81</v>
      </c>
      <c r="R444" s="14" t="s">
        <v>41</v>
      </c>
      <c r="S444" s="14" t="s">
        <v>270</v>
      </c>
    </row>
    <row r="445" spans="1:19" ht="37.5">
      <c r="A445" s="14" t="s">
        <v>269</v>
      </c>
      <c r="B445" s="15">
        <v>6</v>
      </c>
      <c r="C445" s="16">
        <v>5</v>
      </c>
      <c r="D445" s="68" t="s">
        <v>369</v>
      </c>
      <c r="E445" s="16">
        <v>1994</v>
      </c>
      <c r="F445" s="16" t="s">
        <v>37</v>
      </c>
      <c r="G445" s="14" t="s">
        <v>269</v>
      </c>
      <c r="H445" s="16" t="s">
        <v>38</v>
      </c>
      <c r="I445" s="16">
        <v>2</v>
      </c>
      <c r="J445" s="21">
        <v>1503.29</v>
      </c>
      <c r="K445" s="21">
        <v>490.2</v>
      </c>
      <c r="L445" s="69" t="s">
        <v>46</v>
      </c>
      <c r="M445" s="90">
        <f>J445*P445</f>
        <v>337142.84830000001</v>
      </c>
      <c r="N445" s="92">
        <f>J445*Q445</f>
        <v>33312.9064</v>
      </c>
      <c r="O445" s="92">
        <f t="shared" si="39"/>
        <v>370455.75469999999</v>
      </c>
      <c r="P445" s="92">
        <v>224.27</v>
      </c>
      <c r="Q445" s="92">
        <v>22.16</v>
      </c>
      <c r="R445" s="14" t="s">
        <v>41</v>
      </c>
      <c r="S445" s="14" t="s">
        <v>270</v>
      </c>
    </row>
    <row r="446" spans="1:19" ht="37.5">
      <c r="A446" s="14" t="s">
        <v>269</v>
      </c>
      <c r="B446" s="15">
        <v>7</v>
      </c>
      <c r="C446" s="16">
        <v>6</v>
      </c>
      <c r="D446" s="68" t="s">
        <v>370</v>
      </c>
      <c r="E446" s="16">
        <v>1976</v>
      </c>
      <c r="F446" s="16" t="s">
        <v>37</v>
      </c>
      <c r="G446" s="14" t="s">
        <v>269</v>
      </c>
      <c r="H446" s="16" t="s">
        <v>38</v>
      </c>
      <c r="I446" s="16">
        <v>2</v>
      </c>
      <c r="J446" s="21">
        <v>1816.5</v>
      </c>
      <c r="K446" s="21">
        <v>724.3</v>
      </c>
      <c r="L446" s="69" t="s">
        <v>46</v>
      </c>
      <c r="M446" s="90">
        <f>J446*P446</f>
        <v>407386.45500000002</v>
      </c>
      <c r="N446" s="92">
        <f>J446*Q446</f>
        <v>40253.64</v>
      </c>
      <c r="O446" s="92">
        <f t="shared" si="39"/>
        <v>447640.09500000003</v>
      </c>
      <c r="P446" s="92">
        <v>224.27</v>
      </c>
      <c r="Q446" s="92">
        <v>22.16</v>
      </c>
      <c r="R446" s="14" t="s">
        <v>41</v>
      </c>
      <c r="S446" s="14" t="s">
        <v>270</v>
      </c>
    </row>
    <row r="447" spans="1:19" ht="37.5">
      <c r="A447" s="14"/>
      <c r="B447" s="15">
        <v>8</v>
      </c>
      <c r="C447" s="16"/>
      <c r="D447" s="68"/>
      <c r="E447" s="16"/>
      <c r="F447" s="16"/>
      <c r="G447" s="14"/>
      <c r="H447" s="16"/>
      <c r="I447" s="16"/>
      <c r="J447" s="21"/>
      <c r="K447" s="21"/>
      <c r="L447" s="69" t="s">
        <v>49</v>
      </c>
      <c r="M447" s="90">
        <f>J446*P447</f>
        <v>807870.21</v>
      </c>
      <c r="N447" s="32">
        <f>J446*Q447</f>
        <v>33895.89</v>
      </c>
      <c r="O447" s="92">
        <f t="shared" si="39"/>
        <v>841766.1</v>
      </c>
      <c r="P447" s="92">
        <v>444.74</v>
      </c>
      <c r="Q447" s="32">
        <v>18.66</v>
      </c>
      <c r="R447" s="14" t="s">
        <v>41</v>
      </c>
      <c r="S447" s="14" t="s">
        <v>270</v>
      </c>
    </row>
    <row r="448" spans="1:19" ht="56.25">
      <c r="A448" s="14"/>
      <c r="B448" s="15">
        <v>9</v>
      </c>
      <c r="C448" s="16"/>
      <c r="D448" s="68"/>
      <c r="E448" s="16"/>
      <c r="F448" s="16"/>
      <c r="G448" s="14"/>
      <c r="H448" s="16"/>
      <c r="I448" s="16"/>
      <c r="J448" s="21"/>
      <c r="K448" s="21"/>
      <c r="L448" s="69" t="s">
        <v>39</v>
      </c>
      <c r="M448" s="90">
        <f>J446*P448</f>
        <v>150424.36499999999</v>
      </c>
      <c r="N448" s="92">
        <f>J446*Q448</f>
        <v>36893.114999999998</v>
      </c>
      <c r="O448" s="92">
        <f t="shared" si="39"/>
        <v>187317.47999999998</v>
      </c>
      <c r="P448" s="92">
        <v>82.81</v>
      </c>
      <c r="Q448" s="92">
        <v>20.309999999999999</v>
      </c>
      <c r="R448" s="14" t="s">
        <v>41</v>
      </c>
      <c r="S448" s="14" t="s">
        <v>270</v>
      </c>
    </row>
    <row r="449" spans="1:19" ht="56.25">
      <c r="A449" s="14"/>
      <c r="B449" s="15">
        <v>10</v>
      </c>
      <c r="C449" s="16"/>
      <c r="D449" s="68"/>
      <c r="E449" s="16"/>
      <c r="F449" s="16"/>
      <c r="G449" s="14"/>
      <c r="H449" s="16"/>
      <c r="I449" s="16"/>
      <c r="J449" s="21"/>
      <c r="K449" s="21"/>
      <c r="L449" s="69" t="s">
        <v>42</v>
      </c>
      <c r="M449" s="90">
        <f>J446*P449</f>
        <v>116328.66000000002</v>
      </c>
      <c r="N449" s="92">
        <f>J446*Q449</f>
        <v>44322.6</v>
      </c>
      <c r="O449" s="92">
        <f t="shared" si="39"/>
        <v>160651.26</v>
      </c>
      <c r="P449" s="92">
        <v>64.040000000000006</v>
      </c>
      <c r="Q449" s="92">
        <v>24.4</v>
      </c>
      <c r="R449" s="14" t="s">
        <v>41</v>
      </c>
      <c r="S449" s="14" t="s">
        <v>270</v>
      </c>
    </row>
    <row r="450" spans="1:19">
      <c r="A450" s="14"/>
      <c r="B450" s="15">
        <v>11</v>
      </c>
      <c r="C450" s="16"/>
      <c r="D450" s="68"/>
      <c r="E450" s="16"/>
      <c r="F450" s="16"/>
      <c r="G450" s="14"/>
      <c r="H450" s="16"/>
      <c r="I450" s="16"/>
      <c r="J450" s="21"/>
      <c r="K450" s="21"/>
      <c r="L450" s="69" t="s">
        <v>109</v>
      </c>
      <c r="M450" s="21">
        <f>J446*P450</f>
        <v>352855.125</v>
      </c>
      <c r="N450" s="32">
        <f>J446*Q450</f>
        <v>9500.2950000000001</v>
      </c>
      <c r="O450" s="32">
        <f t="shared" si="39"/>
        <v>362355.42</v>
      </c>
      <c r="P450" s="32">
        <v>194.25</v>
      </c>
      <c r="Q450" s="32">
        <v>5.23</v>
      </c>
      <c r="R450" s="14" t="s">
        <v>41</v>
      </c>
      <c r="S450" s="14" t="s">
        <v>270</v>
      </c>
    </row>
    <row r="451" spans="1:19" s="67" customFormat="1">
      <c r="A451" s="24"/>
      <c r="B451" s="15"/>
      <c r="C451" s="16"/>
      <c r="D451" s="65" t="s">
        <v>115</v>
      </c>
      <c r="E451" s="33"/>
      <c r="F451" s="33"/>
      <c r="G451" s="14"/>
      <c r="H451" s="33"/>
      <c r="I451" s="33"/>
      <c r="J451" s="27">
        <f>SUM(J452:J479)</f>
        <v>18368.63</v>
      </c>
      <c r="K451" s="27"/>
      <c r="L451" s="28"/>
      <c r="M451" s="382">
        <f>SUM(M452:M479)</f>
        <v>14276763.9201</v>
      </c>
      <c r="N451" s="66">
        <f>SUM(N452:N479)</f>
        <v>684425.78290000022</v>
      </c>
      <c r="O451" s="66">
        <f>SUM(O452:O479)</f>
        <v>14961189.703000002</v>
      </c>
      <c r="P451" s="31"/>
      <c r="Q451" s="32"/>
      <c r="R451" s="31"/>
      <c r="S451" s="49"/>
    </row>
    <row r="452" spans="1:19" ht="37.5">
      <c r="A452" s="14" t="s">
        <v>280</v>
      </c>
      <c r="B452" s="15">
        <v>1</v>
      </c>
      <c r="C452" s="16">
        <v>1</v>
      </c>
      <c r="D452" s="68" t="s">
        <v>371</v>
      </c>
      <c r="E452" s="16">
        <v>1985</v>
      </c>
      <c r="F452" s="16" t="s">
        <v>37</v>
      </c>
      <c r="G452" s="14" t="s">
        <v>280</v>
      </c>
      <c r="H452" s="16" t="s">
        <v>38</v>
      </c>
      <c r="I452" s="16">
        <v>3</v>
      </c>
      <c r="J452" s="21">
        <v>2125.42</v>
      </c>
      <c r="K452" s="21">
        <v>878.96</v>
      </c>
      <c r="L452" s="69" t="s">
        <v>46</v>
      </c>
      <c r="M452" s="21">
        <f>J452*P452</f>
        <v>343722.92239999998</v>
      </c>
      <c r="N452" s="32">
        <f>J452*Q452</f>
        <v>33092.789400000001</v>
      </c>
      <c r="O452" s="32">
        <f t="shared" ref="O452:O479" si="40">M452+N452</f>
        <v>376815.71179999999</v>
      </c>
      <c r="P452" s="32">
        <v>161.72</v>
      </c>
      <c r="Q452" s="32">
        <v>15.57</v>
      </c>
      <c r="R452" s="14" t="s">
        <v>41</v>
      </c>
      <c r="S452" s="14" t="s">
        <v>270</v>
      </c>
    </row>
    <row r="453" spans="1:19" ht="37.5">
      <c r="A453" s="14" t="s">
        <v>280</v>
      </c>
      <c r="B453" s="15">
        <v>2</v>
      </c>
      <c r="C453" s="16">
        <v>2</v>
      </c>
      <c r="D453" s="68" t="s">
        <v>372</v>
      </c>
      <c r="E453" s="16">
        <v>1971</v>
      </c>
      <c r="F453" s="16" t="s">
        <v>37</v>
      </c>
      <c r="G453" s="14" t="s">
        <v>280</v>
      </c>
      <c r="H453" s="16" t="s">
        <v>38</v>
      </c>
      <c r="I453" s="16">
        <v>3</v>
      </c>
      <c r="J453" s="21">
        <v>3432.09</v>
      </c>
      <c r="K453" s="21">
        <v>1480.73</v>
      </c>
      <c r="L453" s="69" t="s">
        <v>49</v>
      </c>
      <c r="M453" s="21">
        <f>J453*P453</f>
        <v>1462344.9072</v>
      </c>
      <c r="N453" s="32">
        <f>J453*Q453</f>
        <v>53266.036800000002</v>
      </c>
      <c r="O453" s="32">
        <f t="shared" si="40"/>
        <v>1515610.9440000001</v>
      </c>
      <c r="P453" s="32">
        <v>426.08</v>
      </c>
      <c r="Q453" s="32">
        <v>15.52</v>
      </c>
      <c r="R453" s="14" t="s">
        <v>41</v>
      </c>
      <c r="S453" s="14" t="s">
        <v>270</v>
      </c>
    </row>
    <row r="454" spans="1:19">
      <c r="A454" s="14"/>
      <c r="B454" s="15">
        <v>3</v>
      </c>
      <c r="C454" s="16"/>
      <c r="D454" s="68"/>
      <c r="E454" s="16"/>
      <c r="F454" s="16"/>
      <c r="G454" s="14"/>
      <c r="H454" s="16"/>
      <c r="I454" s="16"/>
      <c r="J454" s="21"/>
      <c r="K454" s="21"/>
      <c r="L454" s="69" t="s">
        <v>234</v>
      </c>
      <c r="M454" s="21">
        <f>J453*P454</f>
        <v>3714207.7980000004</v>
      </c>
      <c r="N454" s="32">
        <f>J453*Q454</f>
        <v>79487.204400000002</v>
      </c>
      <c r="O454" s="32">
        <f t="shared" si="40"/>
        <v>3793695.0024000006</v>
      </c>
      <c r="P454" s="32">
        <v>1082.2</v>
      </c>
      <c r="Q454" s="32">
        <v>23.16</v>
      </c>
      <c r="R454" s="14" t="s">
        <v>41</v>
      </c>
      <c r="S454" s="14" t="s">
        <v>270</v>
      </c>
    </row>
    <row r="455" spans="1:19" ht="56.25">
      <c r="A455" s="14" t="s">
        <v>269</v>
      </c>
      <c r="B455" s="15">
        <v>4</v>
      </c>
      <c r="C455" s="16">
        <v>3</v>
      </c>
      <c r="D455" s="68" t="s">
        <v>373</v>
      </c>
      <c r="E455" s="16">
        <v>1961</v>
      </c>
      <c r="F455" s="16" t="s">
        <v>37</v>
      </c>
      <c r="G455" s="14" t="s">
        <v>269</v>
      </c>
      <c r="H455" s="16" t="s">
        <v>60</v>
      </c>
      <c r="I455" s="16">
        <v>2</v>
      </c>
      <c r="J455" s="21">
        <v>1815.59</v>
      </c>
      <c r="K455" s="21">
        <v>716.59</v>
      </c>
      <c r="L455" s="69" t="s">
        <v>46</v>
      </c>
      <c r="M455" s="90">
        <f>J455*P455</f>
        <v>391386.73629999999</v>
      </c>
      <c r="N455" s="92">
        <f>J455*Q455</f>
        <v>38690.222899999993</v>
      </c>
      <c r="O455" s="92">
        <f t="shared" si="40"/>
        <v>430076.95919999998</v>
      </c>
      <c r="P455" s="92">
        <v>215.57</v>
      </c>
      <c r="Q455" s="92">
        <v>21.31</v>
      </c>
      <c r="R455" s="14" t="s">
        <v>41</v>
      </c>
      <c r="S455" s="14" t="s">
        <v>270</v>
      </c>
    </row>
    <row r="456" spans="1:19" ht="37.5">
      <c r="A456" s="14"/>
      <c r="B456" s="15">
        <v>5</v>
      </c>
      <c r="C456" s="16"/>
      <c r="D456" s="68"/>
      <c r="E456" s="16"/>
      <c r="F456" s="16"/>
      <c r="G456" s="14"/>
      <c r="H456" s="16"/>
      <c r="I456" s="16"/>
      <c r="J456" s="21"/>
      <c r="K456" s="21"/>
      <c r="L456" s="69" t="s">
        <v>49</v>
      </c>
      <c r="M456" s="90">
        <f>J455*P456</f>
        <v>773550.27539999993</v>
      </c>
      <c r="N456" s="32">
        <f>J455*Q456</f>
        <v>33134.517500000002</v>
      </c>
      <c r="O456" s="92">
        <f t="shared" si="40"/>
        <v>806684.79289999988</v>
      </c>
      <c r="P456" s="92">
        <v>426.06</v>
      </c>
      <c r="Q456" s="32">
        <v>18.25</v>
      </c>
      <c r="R456" s="14" t="s">
        <v>41</v>
      </c>
      <c r="S456" s="14" t="s">
        <v>270</v>
      </c>
    </row>
    <row r="457" spans="1:19" ht="56.25">
      <c r="A457" s="14"/>
      <c r="B457" s="15">
        <v>6</v>
      </c>
      <c r="C457" s="16"/>
      <c r="D457" s="68"/>
      <c r="E457" s="16"/>
      <c r="F457" s="16"/>
      <c r="G457" s="14"/>
      <c r="H457" s="16"/>
      <c r="I457" s="16"/>
      <c r="J457" s="21"/>
      <c r="K457" s="21"/>
      <c r="L457" s="69" t="s">
        <v>39</v>
      </c>
      <c r="M457" s="90">
        <f>J455*P457</f>
        <v>144048.9106</v>
      </c>
      <c r="N457" s="32">
        <f>J455*Q457</f>
        <v>25944.781099999997</v>
      </c>
      <c r="O457" s="92">
        <f t="shared" si="40"/>
        <v>169993.6917</v>
      </c>
      <c r="P457" s="92">
        <v>79.34</v>
      </c>
      <c r="Q457" s="32">
        <v>14.29</v>
      </c>
      <c r="R457" s="14" t="s">
        <v>41</v>
      </c>
      <c r="S457" s="14" t="s">
        <v>270</v>
      </c>
    </row>
    <row r="458" spans="1:19" ht="56.25">
      <c r="A458" s="14"/>
      <c r="B458" s="15">
        <v>7</v>
      </c>
      <c r="C458" s="16"/>
      <c r="D458" s="68"/>
      <c r="E458" s="16"/>
      <c r="F458" s="16"/>
      <c r="G458" s="14"/>
      <c r="H458" s="16"/>
      <c r="I458" s="16"/>
      <c r="J458" s="21"/>
      <c r="K458" s="21"/>
      <c r="L458" s="69" t="s">
        <v>42</v>
      </c>
      <c r="M458" s="90">
        <f>J455*P458</f>
        <v>111386.44649999999</v>
      </c>
      <c r="N458" s="92">
        <f>J455*Q458</f>
        <v>44136.992899999997</v>
      </c>
      <c r="O458" s="92">
        <f t="shared" si="40"/>
        <v>155523.43939999997</v>
      </c>
      <c r="P458" s="92">
        <v>61.35</v>
      </c>
      <c r="Q458" s="92">
        <v>24.31</v>
      </c>
      <c r="R458" s="14" t="s">
        <v>41</v>
      </c>
      <c r="S458" s="14" t="s">
        <v>270</v>
      </c>
    </row>
    <row r="459" spans="1:19">
      <c r="A459" s="14"/>
      <c r="B459" s="15">
        <v>8</v>
      </c>
      <c r="C459" s="16"/>
      <c r="D459" s="68"/>
      <c r="E459" s="16"/>
      <c r="F459" s="16"/>
      <c r="G459" s="14"/>
      <c r="H459" s="16"/>
      <c r="I459" s="16"/>
      <c r="J459" s="21"/>
      <c r="K459" s="21"/>
      <c r="L459" s="69" t="s">
        <v>234</v>
      </c>
      <c r="M459" s="21">
        <f>J455*P459</f>
        <v>2723385</v>
      </c>
      <c r="N459" s="32">
        <f>J455*Q459</f>
        <v>72587.288199999995</v>
      </c>
      <c r="O459" s="32">
        <f t="shared" si="40"/>
        <v>2795972.2881999998</v>
      </c>
      <c r="P459" s="32">
        <v>1500</v>
      </c>
      <c r="Q459" s="32">
        <v>39.979999999999997</v>
      </c>
      <c r="R459" s="14" t="s">
        <v>41</v>
      </c>
      <c r="S459" s="14" t="s">
        <v>270</v>
      </c>
    </row>
    <row r="460" spans="1:19" ht="56.25">
      <c r="A460" s="14" t="s">
        <v>289</v>
      </c>
      <c r="B460" s="15">
        <v>9</v>
      </c>
      <c r="C460" s="16">
        <v>4</v>
      </c>
      <c r="D460" s="68" t="s">
        <v>374</v>
      </c>
      <c r="E460" s="16">
        <v>1960</v>
      </c>
      <c r="F460" s="16" t="s">
        <v>37</v>
      </c>
      <c r="G460" s="14" t="s">
        <v>289</v>
      </c>
      <c r="H460" s="16" t="s">
        <v>60</v>
      </c>
      <c r="I460" s="16">
        <v>2</v>
      </c>
      <c r="J460" s="21">
        <v>689.53</v>
      </c>
      <c r="K460" s="21">
        <v>378.2</v>
      </c>
      <c r="L460" s="69" t="s">
        <v>49</v>
      </c>
      <c r="M460" s="21">
        <f>J460*P460</f>
        <v>307040.8137</v>
      </c>
      <c r="N460" s="32">
        <f>J460*Q460</f>
        <v>12583.922499999999</v>
      </c>
      <c r="O460" s="32">
        <f t="shared" si="40"/>
        <v>319624.73619999998</v>
      </c>
      <c r="P460" s="32">
        <v>445.29</v>
      </c>
      <c r="Q460" s="32">
        <v>18.25</v>
      </c>
      <c r="R460" s="14" t="s">
        <v>41</v>
      </c>
      <c r="S460" s="14" t="s">
        <v>270</v>
      </c>
    </row>
    <row r="461" spans="1:19" ht="37.5">
      <c r="A461" s="14"/>
      <c r="B461" s="15">
        <v>10</v>
      </c>
      <c r="C461" s="16"/>
      <c r="D461" s="68"/>
      <c r="E461" s="16"/>
      <c r="F461" s="16"/>
      <c r="G461" s="14"/>
      <c r="H461" s="16"/>
      <c r="I461" s="16"/>
      <c r="J461" s="21"/>
      <c r="K461" s="21"/>
      <c r="L461" s="69" t="s">
        <v>46</v>
      </c>
      <c r="M461" s="90">
        <f>J460*P461</f>
        <v>167031.74720000001</v>
      </c>
      <c r="N461" s="92">
        <f>J460*Q461</f>
        <v>11963.345500000001</v>
      </c>
      <c r="O461" s="92">
        <f t="shared" si="40"/>
        <v>178995.09270000001</v>
      </c>
      <c r="P461" s="92">
        <v>242.24</v>
      </c>
      <c r="Q461" s="92">
        <v>17.350000000000001</v>
      </c>
      <c r="R461" s="14" t="s">
        <v>41</v>
      </c>
      <c r="S461" s="14" t="s">
        <v>270</v>
      </c>
    </row>
    <row r="462" spans="1:19" ht="37.5">
      <c r="A462" s="14"/>
      <c r="B462" s="15">
        <v>11</v>
      </c>
      <c r="C462" s="16"/>
      <c r="D462" s="68"/>
      <c r="E462" s="16"/>
      <c r="F462" s="16"/>
      <c r="G462" s="14"/>
      <c r="H462" s="16"/>
      <c r="I462" s="16"/>
      <c r="J462" s="21"/>
      <c r="K462" s="21"/>
      <c r="L462" s="69" t="s">
        <v>375</v>
      </c>
      <c r="M462" s="21">
        <f>J460*P462</f>
        <v>97313.368899999987</v>
      </c>
      <c r="N462" s="32">
        <f>J460*Q462</f>
        <v>11108.328299999999</v>
      </c>
      <c r="O462" s="32">
        <f t="shared" si="40"/>
        <v>108421.69719999998</v>
      </c>
      <c r="P462" s="32">
        <v>141.13</v>
      </c>
      <c r="Q462" s="32">
        <v>16.11</v>
      </c>
      <c r="R462" s="14" t="s">
        <v>41</v>
      </c>
      <c r="S462" s="14" t="s">
        <v>270</v>
      </c>
    </row>
    <row r="463" spans="1:19" ht="37.5">
      <c r="A463" s="14"/>
      <c r="B463" s="15">
        <v>12</v>
      </c>
      <c r="C463" s="16"/>
      <c r="D463" s="68"/>
      <c r="E463" s="16"/>
      <c r="F463" s="16"/>
      <c r="G463" s="14"/>
      <c r="H463" s="16"/>
      <c r="I463" s="16"/>
      <c r="J463" s="21"/>
      <c r="K463" s="21"/>
      <c r="L463" s="69" t="s">
        <v>376</v>
      </c>
      <c r="M463" s="21">
        <f>J460*P463</f>
        <v>38682.633000000002</v>
      </c>
      <c r="N463" s="32">
        <f>J460*Q463</f>
        <v>9853.3836999999985</v>
      </c>
      <c r="O463" s="32">
        <f t="shared" si="40"/>
        <v>48536.0167</v>
      </c>
      <c r="P463" s="32">
        <v>56.1</v>
      </c>
      <c r="Q463" s="32">
        <v>14.29</v>
      </c>
      <c r="R463" s="14" t="s">
        <v>41</v>
      </c>
      <c r="S463" s="14" t="s">
        <v>270</v>
      </c>
    </row>
    <row r="464" spans="1:19" ht="56.25">
      <c r="A464" s="14" t="s">
        <v>289</v>
      </c>
      <c r="B464" s="15">
        <v>13</v>
      </c>
      <c r="C464" s="16">
        <v>5</v>
      </c>
      <c r="D464" s="68" t="s">
        <v>377</v>
      </c>
      <c r="E464" s="16">
        <v>1960</v>
      </c>
      <c r="F464" s="16" t="s">
        <v>37</v>
      </c>
      <c r="G464" s="14" t="s">
        <v>289</v>
      </c>
      <c r="H464" s="16" t="s">
        <v>60</v>
      </c>
      <c r="I464" s="16">
        <v>2</v>
      </c>
      <c r="J464" s="21">
        <v>658.2</v>
      </c>
      <c r="K464" s="21">
        <v>381.9</v>
      </c>
      <c r="L464" s="69" t="s">
        <v>375</v>
      </c>
      <c r="M464" s="21">
        <f>J464*P464</f>
        <v>92891.766000000003</v>
      </c>
      <c r="N464" s="32">
        <f>J464*Q464</f>
        <v>10603.602000000001</v>
      </c>
      <c r="O464" s="32">
        <f t="shared" si="40"/>
        <v>103495.368</v>
      </c>
      <c r="P464" s="32">
        <v>141.13</v>
      </c>
      <c r="Q464" s="32">
        <v>16.11</v>
      </c>
      <c r="R464" s="14" t="s">
        <v>41</v>
      </c>
      <c r="S464" s="14" t="s">
        <v>270</v>
      </c>
    </row>
    <row r="465" spans="1:19" ht="37.5">
      <c r="A465" s="14"/>
      <c r="B465" s="15">
        <v>14</v>
      </c>
      <c r="C465" s="16"/>
      <c r="D465" s="68"/>
      <c r="E465" s="16"/>
      <c r="F465" s="16"/>
      <c r="G465" s="14"/>
      <c r="H465" s="16"/>
      <c r="I465" s="16"/>
      <c r="J465" s="21"/>
      <c r="K465" s="21"/>
      <c r="L465" s="69" t="s">
        <v>46</v>
      </c>
      <c r="M465" s="90">
        <f>J464*P465</f>
        <v>159442.36800000002</v>
      </c>
      <c r="N465" s="92">
        <f>J464*Q465</f>
        <v>11419.770000000002</v>
      </c>
      <c r="O465" s="92">
        <f t="shared" si="40"/>
        <v>170862.13800000001</v>
      </c>
      <c r="P465" s="92">
        <v>242.24</v>
      </c>
      <c r="Q465" s="92">
        <v>17.350000000000001</v>
      </c>
      <c r="R465" s="14" t="s">
        <v>41</v>
      </c>
      <c r="S465" s="14" t="s">
        <v>270</v>
      </c>
    </row>
    <row r="466" spans="1:19" ht="37.5">
      <c r="A466" s="14"/>
      <c r="B466" s="15">
        <v>15</v>
      </c>
      <c r="C466" s="16"/>
      <c r="D466" s="68"/>
      <c r="E466" s="16"/>
      <c r="F466" s="16"/>
      <c r="G466" s="14"/>
      <c r="H466" s="16"/>
      <c r="I466" s="16"/>
      <c r="J466" s="21"/>
      <c r="K466" s="21"/>
      <c r="L466" s="69" t="s">
        <v>49</v>
      </c>
      <c r="M466" s="21">
        <f>J464*P466</f>
        <v>293089.87800000003</v>
      </c>
      <c r="N466" s="32">
        <f>J464*Q466</f>
        <v>12012.150000000001</v>
      </c>
      <c r="O466" s="32">
        <f t="shared" si="40"/>
        <v>305102.02800000005</v>
      </c>
      <c r="P466" s="32">
        <v>445.29</v>
      </c>
      <c r="Q466" s="32">
        <v>18.25</v>
      </c>
      <c r="R466" s="14" t="s">
        <v>41</v>
      </c>
      <c r="S466" s="14" t="s">
        <v>270</v>
      </c>
    </row>
    <row r="467" spans="1:19" ht="37.5">
      <c r="A467" s="14"/>
      <c r="B467" s="15">
        <v>16</v>
      </c>
      <c r="C467" s="16"/>
      <c r="D467" s="68"/>
      <c r="E467" s="16"/>
      <c r="F467" s="16"/>
      <c r="G467" s="14"/>
      <c r="H467" s="16"/>
      <c r="I467" s="16"/>
      <c r="J467" s="21"/>
      <c r="K467" s="21"/>
      <c r="L467" s="69" t="s">
        <v>376</v>
      </c>
      <c r="M467" s="21">
        <f>J464*P467</f>
        <v>36925.020000000004</v>
      </c>
      <c r="N467" s="32">
        <f>J464*Q467</f>
        <v>9405.6779999999999</v>
      </c>
      <c r="O467" s="32">
        <f t="shared" si="40"/>
        <v>46330.698000000004</v>
      </c>
      <c r="P467" s="32">
        <v>56.1</v>
      </c>
      <c r="Q467" s="32">
        <v>14.29</v>
      </c>
      <c r="R467" s="14" t="s">
        <v>41</v>
      </c>
      <c r="S467" s="14" t="s">
        <v>270</v>
      </c>
    </row>
    <row r="468" spans="1:19" ht="56.25">
      <c r="A468" s="14" t="s">
        <v>289</v>
      </c>
      <c r="B468" s="15">
        <v>17</v>
      </c>
      <c r="C468" s="16">
        <v>6</v>
      </c>
      <c r="D468" s="68" t="s">
        <v>378</v>
      </c>
      <c r="E468" s="16">
        <v>1961</v>
      </c>
      <c r="F468" s="16" t="s">
        <v>37</v>
      </c>
      <c r="G468" s="14" t="s">
        <v>289</v>
      </c>
      <c r="H468" s="16" t="s">
        <v>60</v>
      </c>
      <c r="I468" s="16">
        <v>2</v>
      </c>
      <c r="J468" s="21">
        <v>676.94</v>
      </c>
      <c r="K468" s="21">
        <v>368.58</v>
      </c>
      <c r="L468" s="69" t="s">
        <v>108</v>
      </c>
      <c r="M468" s="21">
        <f>J468*P468</f>
        <v>465734.72000000003</v>
      </c>
      <c r="N468" s="32">
        <f>J468*Q468</f>
        <v>9971.3262000000013</v>
      </c>
      <c r="O468" s="32">
        <f t="shared" si="40"/>
        <v>475706.04620000004</v>
      </c>
      <c r="P468" s="32">
        <v>688</v>
      </c>
      <c r="Q468" s="32">
        <v>14.73</v>
      </c>
      <c r="R468" s="14" t="s">
        <v>41</v>
      </c>
      <c r="S468" s="14" t="s">
        <v>270</v>
      </c>
    </row>
    <row r="469" spans="1:19" ht="37.5">
      <c r="A469" s="14"/>
      <c r="B469" s="15">
        <v>18</v>
      </c>
      <c r="C469" s="16"/>
      <c r="D469" s="68"/>
      <c r="E469" s="16"/>
      <c r="F469" s="16"/>
      <c r="G469" s="14"/>
      <c r="H469" s="16"/>
      <c r="I469" s="16"/>
      <c r="J469" s="21"/>
      <c r="K469" s="21"/>
      <c r="L469" s="69" t="s">
        <v>379</v>
      </c>
      <c r="M469" s="90">
        <f>J468*P469</f>
        <v>163981.94560000001</v>
      </c>
      <c r="N469" s="92">
        <f>J468*Q469</f>
        <v>11744.909000000001</v>
      </c>
      <c r="O469" s="92">
        <f t="shared" si="40"/>
        <v>175726.85460000002</v>
      </c>
      <c r="P469" s="92">
        <v>242.24</v>
      </c>
      <c r="Q469" s="92">
        <v>17.350000000000001</v>
      </c>
      <c r="R469" s="14" t="s">
        <v>41</v>
      </c>
      <c r="S469" s="14" t="s">
        <v>270</v>
      </c>
    </row>
    <row r="470" spans="1:19" ht="37.5">
      <c r="A470" s="14"/>
      <c r="B470" s="15">
        <v>19</v>
      </c>
      <c r="C470" s="16"/>
      <c r="D470" s="68"/>
      <c r="E470" s="16"/>
      <c r="F470" s="16"/>
      <c r="G470" s="14"/>
      <c r="H470" s="16"/>
      <c r="I470" s="16"/>
      <c r="J470" s="21"/>
      <c r="K470" s="21"/>
      <c r="L470" s="69" t="s">
        <v>376</v>
      </c>
      <c r="M470" s="21">
        <f>J468*P470</f>
        <v>37976.334000000003</v>
      </c>
      <c r="N470" s="32">
        <f>J468*Q470</f>
        <v>9673.472600000001</v>
      </c>
      <c r="O470" s="32">
        <f t="shared" si="40"/>
        <v>47649.806600000004</v>
      </c>
      <c r="P470" s="32">
        <v>56.1</v>
      </c>
      <c r="Q470" s="32">
        <v>14.29</v>
      </c>
      <c r="R470" s="14" t="s">
        <v>41</v>
      </c>
      <c r="S470" s="14" t="s">
        <v>270</v>
      </c>
    </row>
    <row r="471" spans="1:19" ht="56.25">
      <c r="A471" s="14" t="s">
        <v>289</v>
      </c>
      <c r="B471" s="15">
        <v>20</v>
      </c>
      <c r="C471" s="16">
        <v>7</v>
      </c>
      <c r="D471" s="68" t="s">
        <v>380</v>
      </c>
      <c r="E471" s="16">
        <v>1960</v>
      </c>
      <c r="F471" s="16" t="s">
        <v>37</v>
      </c>
      <c r="G471" s="14" t="s">
        <v>289</v>
      </c>
      <c r="H471" s="16" t="s">
        <v>60</v>
      </c>
      <c r="I471" s="16">
        <v>2</v>
      </c>
      <c r="J471" s="21">
        <v>680.74</v>
      </c>
      <c r="K471" s="21">
        <v>367.85</v>
      </c>
      <c r="L471" s="69" t="s">
        <v>49</v>
      </c>
      <c r="M471" s="21">
        <f>J471*P471</f>
        <v>303126.71460000001</v>
      </c>
      <c r="N471" s="32">
        <f>J471*Q471</f>
        <v>12423.505000000001</v>
      </c>
      <c r="O471" s="32">
        <f t="shared" si="40"/>
        <v>315550.21960000001</v>
      </c>
      <c r="P471" s="32">
        <v>445.29</v>
      </c>
      <c r="Q471" s="32">
        <v>18.25</v>
      </c>
      <c r="R471" s="14" t="s">
        <v>41</v>
      </c>
      <c r="S471" s="14" t="s">
        <v>270</v>
      </c>
    </row>
    <row r="472" spans="1:19" ht="37.5">
      <c r="A472" s="14"/>
      <c r="B472" s="15">
        <v>21</v>
      </c>
      <c r="C472" s="16"/>
      <c r="D472" s="68"/>
      <c r="E472" s="16"/>
      <c r="F472" s="16"/>
      <c r="G472" s="14"/>
      <c r="H472" s="16"/>
      <c r="I472" s="16"/>
      <c r="J472" s="21"/>
      <c r="K472" s="21"/>
      <c r="L472" s="69" t="s">
        <v>375</v>
      </c>
      <c r="M472" s="21">
        <f>J471*P472</f>
        <v>96072.836200000005</v>
      </c>
      <c r="N472" s="32">
        <f>J471*Q472</f>
        <v>10966.7214</v>
      </c>
      <c r="O472" s="32">
        <f t="shared" si="40"/>
        <v>107039.5576</v>
      </c>
      <c r="P472" s="32">
        <v>141.13</v>
      </c>
      <c r="Q472" s="32">
        <v>16.11</v>
      </c>
      <c r="R472" s="14" t="s">
        <v>41</v>
      </c>
      <c r="S472" s="14" t="s">
        <v>270</v>
      </c>
    </row>
    <row r="473" spans="1:19" ht="37.5">
      <c r="A473" s="14"/>
      <c r="B473" s="15">
        <v>22</v>
      </c>
      <c r="C473" s="16"/>
      <c r="D473" s="68"/>
      <c r="E473" s="16"/>
      <c r="F473" s="16"/>
      <c r="G473" s="14"/>
      <c r="H473" s="16"/>
      <c r="I473" s="16"/>
      <c r="J473" s="21"/>
      <c r="K473" s="21"/>
      <c r="L473" s="69" t="s">
        <v>376</v>
      </c>
      <c r="M473" s="21">
        <f>J471*P473</f>
        <v>38189.514000000003</v>
      </c>
      <c r="N473" s="32">
        <f>J471*Q473</f>
        <v>9727.7745999999988</v>
      </c>
      <c r="O473" s="32">
        <f t="shared" si="40"/>
        <v>47917.2886</v>
      </c>
      <c r="P473" s="32">
        <v>56.1</v>
      </c>
      <c r="Q473" s="32">
        <v>14.29</v>
      </c>
      <c r="R473" s="14" t="s">
        <v>41</v>
      </c>
      <c r="S473" s="14" t="s">
        <v>270</v>
      </c>
    </row>
    <row r="474" spans="1:19" ht="37.5">
      <c r="A474" s="14"/>
      <c r="B474" s="15">
        <v>23</v>
      </c>
      <c r="C474" s="16"/>
      <c r="D474" s="68"/>
      <c r="E474" s="16"/>
      <c r="F474" s="16"/>
      <c r="G474" s="14"/>
      <c r="H474" s="16"/>
      <c r="I474" s="16"/>
      <c r="J474" s="21"/>
      <c r="K474" s="21"/>
      <c r="L474" s="69" t="s">
        <v>46</v>
      </c>
      <c r="M474" s="90">
        <f>J471*P474</f>
        <v>164902.45759999999</v>
      </c>
      <c r="N474" s="92">
        <f>J471*Q474</f>
        <v>11810.839000000002</v>
      </c>
      <c r="O474" s="92">
        <f t="shared" si="40"/>
        <v>176713.2966</v>
      </c>
      <c r="P474" s="92">
        <v>242.24</v>
      </c>
      <c r="Q474" s="92">
        <v>17.350000000000001</v>
      </c>
      <c r="R474" s="14" t="s">
        <v>41</v>
      </c>
      <c r="S474" s="14" t="s">
        <v>270</v>
      </c>
    </row>
    <row r="475" spans="1:19" ht="56.25">
      <c r="A475" s="14" t="s">
        <v>289</v>
      </c>
      <c r="B475" s="15">
        <v>24</v>
      </c>
      <c r="C475" s="16">
        <v>8</v>
      </c>
      <c r="D475" s="68" t="s">
        <v>381</v>
      </c>
      <c r="E475" s="16">
        <v>1961</v>
      </c>
      <c r="F475" s="16" t="s">
        <v>37</v>
      </c>
      <c r="G475" s="14" t="s">
        <v>289</v>
      </c>
      <c r="H475" s="16" t="s">
        <v>60</v>
      </c>
      <c r="I475" s="16">
        <v>2</v>
      </c>
      <c r="J475" s="21">
        <v>681.96</v>
      </c>
      <c r="K475" s="21">
        <v>407.76</v>
      </c>
      <c r="L475" s="69" t="s">
        <v>108</v>
      </c>
      <c r="M475" s="21">
        <f>J475*P475</f>
        <v>469188.48000000004</v>
      </c>
      <c r="N475" s="32">
        <f>J475*Q475</f>
        <v>10045.2708</v>
      </c>
      <c r="O475" s="32">
        <f t="shared" si="40"/>
        <v>479233.75080000004</v>
      </c>
      <c r="P475" s="32">
        <v>688</v>
      </c>
      <c r="Q475" s="32">
        <v>14.73</v>
      </c>
      <c r="R475" s="14" t="s">
        <v>41</v>
      </c>
      <c r="S475" s="14" t="s">
        <v>270</v>
      </c>
    </row>
    <row r="476" spans="1:19" ht="56.25">
      <c r="A476" s="14" t="s">
        <v>289</v>
      </c>
      <c r="B476" s="15">
        <v>25</v>
      </c>
      <c r="C476" s="16">
        <v>9</v>
      </c>
      <c r="D476" s="68" t="s">
        <v>382</v>
      </c>
      <c r="E476" s="16">
        <v>1960</v>
      </c>
      <c r="F476" s="16" t="s">
        <v>37</v>
      </c>
      <c r="G476" s="14" t="s">
        <v>289</v>
      </c>
      <c r="H476" s="16" t="s">
        <v>60</v>
      </c>
      <c r="I476" s="16">
        <v>2</v>
      </c>
      <c r="J476" s="21">
        <v>675.37</v>
      </c>
      <c r="K476" s="21">
        <v>399.37</v>
      </c>
      <c r="L476" s="69" t="s">
        <v>108</v>
      </c>
      <c r="M476" s="21">
        <f>J476*P476</f>
        <v>464654.56</v>
      </c>
      <c r="N476" s="32">
        <f>J476*Q476</f>
        <v>9948.2001</v>
      </c>
      <c r="O476" s="32">
        <f t="shared" si="40"/>
        <v>474602.76010000001</v>
      </c>
      <c r="P476" s="32">
        <v>688</v>
      </c>
      <c r="Q476" s="32">
        <v>14.73</v>
      </c>
      <c r="R476" s="14" t="s">
        <v>41</v>
      </c>
      <c r="S476" s="14" t="s">
        <v>270</v>
      </c>
    </row>
    <row r="477" spans="1:19" ht="56.25">
      <c r="A477" s="14"/>
      <c r="B477" s="15">
        <v>26</v>
      </c>
      <c r="C477" s="16"/>
      <c r="D477" s="68"/>
      <c r="E477" s="16"/>
      <c r="F477" s="16"/>
      <c r="G477" s="14"/>
      <c r="H477" s="16"/>
      <c r="I477" s="16"/>
      <c r="J477" s="21"/>
      <c r="K477" s="21"/>
      <c r="L477" s="69" t="s">
        <v>88</v>
      </c>
      <c r="M477" s="21">
        <f>J476*P477</f>
        <v>95314.968099999998</v>
      </c>
      <c r="N477" s="32">
        <f>J476*Q477</f>
        <v>10880.2107</v>
      </c>
      <c r="O477" s="32">
        <f t="shared" si="40"/>
        <v>106195.17879999999</v>
      </c>
      <c r="P477" s="32">
        <v>141.13</v>
      </c>
      <c r="Q477" s="32">
        <v>16.11</v>
      </c>
      <c r="R477" s="14" t="s">
        <v>41</v>
      </c>
      <c r="S477" s="14" t="s">
        <v>270</v>
      </c>
    </row>
    <row r="478" spans="1:19" ht="37.5">
      <c r="A478" s="14" t="s">
        <v>280</v>
      </c>
      <c r="B478" s="15">
        <v>27</v>
      </c>
      <c r="C478" s="16">
        <v>10</v>
      </c>
      <c r="D478" s="68" t="s">
        <v>383</v>
      </c>
      <c r="E478" s="16">
        <v>1994</v>
      </c>
      <c r="F478" s="16" t="s">
        <v>37</v>
      </c>
      <c r="G478" s="14" t="s">
        <v>280</v>
      </c>
      <c r="H478" s="16" t="s">
        <v>38</v>
      </c>
      <c r="I478" s="16">
        <v>3</v>
      </c>
      <c r="J478" s="21">
        <v>3743.47</v>
      </c>
      <c r="K478" s="21">
        <v>1838.76</v>
      </c>
      <c r="L478" s="69" t="s">
        <v>46</v>
      </c>
      <c r="M478" s="21">
        <f>J478*P478</f>
        <v>605393.96840000001</v>
      </c>
      <c r="N478" s="32">
        <f>J478*Q478</f>
        <v>58285.827899999997</v>
      </c>
      <c r="O478" s="32">
        <f t="shared" si="40"/>
        <v>663679.79630000005</v>
      </c>
      <c r="P478" s="32">
        <v>161.72</v>
      </c>
      <c r="Q478" s="32">
        <v>15.57</v>
      </c>
      <c r="R478" s="14" t="s">
        <v>41</v>
      </c>
      <c r="S478" s="14" t="s">
        <v>270</v>
      </c>
    </row>
    <row r="479" spans="1:19" ht="37.5">
      <c r="A479" s="14" t="s">
        <v>280</v>
      </c>
      <c r="B479" s="15">
        <v>28</v>
      </c>
      <c r="C479" s="16">
        <v>11</v>
      </c>
      <c r="D479" s="68" t="s">
        <v>384</v>
      </c>
      <c r="E479" s="16">
        <v>1989</v>
      </c>
      <c r="F479" s="16" t="s">
        <v>37</v>
      </c>
      <c r="G479" s="14" t="s">
        <v>280</v>
      </c>
      <c r="H479" s="16" t="s">
        <v>38</v>
      </c>
      <c r="I479" s="16">
        <v>5</v>
      </c>
      <c r="J479" s="21">
        <v>3189.32</v>
      </c>
      <c r="K479" s="21">
        <v>1955.39</v>
      </c>
      <c r="L479" s="69" t="s">
        <v>46</v>
      </c>
      <c r="M479" s="21">
        <f>J479*P479</f>
        <v>515776.83040000004</v>
      </c>
      <c r="N479" s="32">
        <f>J479*Q479</f>
        <v>49657.712400000004</v>
      </c>
      <c r="O479" s="32">
        <f t="shared" si="40"/>
        <v>565434.54280000005</v>
      </c>
      <c r="P479" s="32">
        <v>161.72</v>
      </c>
      <c r="Q479" s="32">
        <v>15.57</v>
      </c>
      <c r="R479" s="14" t="s">
        <v>41</v>
      </c>
      <c r="S479" s="14" t="s">
        <v>270</v>
      </c>
    </row>
    <row r="480" spans="1:19" s="67" customFormat="1">
      <c r="A480" s="24"/>
      <c r="B480" s="15"/>
      <c r="C480" s="16"/>
      <c r="D480" s="65" t="s">
        <v>126</v>
      </c>
      <c r="E480" s="33"/>
      <c r="F480" s="33"/>
      <c r="G480" s="14"/>
      <c r="H480" s="33"/>
      <c r="I480" s="33"/>
      <c r="J480" s="27">
        <f>SUM(J481:J485)</f>
        <v>10657.56</v>
      </c>
      <c r="K480" s="27"/>
      <c r="L480" s="28"/>
      <c r="M480" s="382">
        <f>SUM(M481:M486)</f>
        <v>13151748.766799999</v>
      </c>
      <c r="N480" s="66">
        <f>SUM(N481:N486)</f>
        <v>417598.72600000002</v>
      </c>
      <c r="O480" s="66">
        <f>SUM(O481:O486)</f>
        <v>13569347.492799999</v>
      </c>
      <c r="P480" s="31"/>
      <c r="Q480" s="32"/>
      <c r="R480" s="31"/>
      <c r="S480" s="49"/>
    </row>
    <row r="481" spans="1:19" ht="37.5">
      <c r="A481" s="14" t="s">
        <v>306</v>
      </c>
      <c r="B481" s="16">
        <v>1</v>
      </c>
      <c r="C481" s="16">
        <v>1</v>
      </c>
      <c r="D481" s="68" t="s">
        <v>385</v>
      </c>
      <c r="E481" s="16">
        <v>1989</v>
      </c>
      <c r="F481" s="16" t="s">
        <v>37</v>
      </c>
      <c r="G481" s="14" t="s">
        <v>306</v>
      </c>
      <c r="H481" s="16" t="s">
        <v>87</v>
      </c>
      <c r="I481" s="16">
        <v>5</v>
      </c>
      <c r="J481" s="21">
        <v>3552.52</v>
      </c>
      <c r="K481" s="21">
        <v>2249.8000000000002</v>
      </c>
      <c r="L481" s="69" t="s">
        <v>46</v>
      </c>
      <c r="M481" s="21">
        <f>J481*P481</f>
        <v>546093.37439999997</v>
      </c>
      <c r="N481" s="32">
        <f>J481*Q481</f>
        <v>55099.585200000001</v>
      </c>
      <c r="O481" s="32">
        <f t="shared" ref="O481:O486" si="41">M481+N481</f>
        <v>601192.95959999994</v>
      </c>
      <c r="P481" s="32">
        <v>153.72</v>
      </c>
      <c r="Q481" s="32">
        <v>15.51</v>
      </c>
      <c r="R481" s="14" t="s">
        <v>41</v>
      </c>
      <c r="S481" s="14" t="s">
        <v>270</v>
      </c>
    </row>
    <row r="482" spans="1:19">
      <c r="A482" s="14"/>
      <c r="B482" s="16">
        <v>2</v>
      </c>
      <c r="C482" s="16"/>
      <c r="D482" s="68"/>
      <c r="E482" s="16"/>
      <c r="F482" s="16"/>
      <c r="G482" s="14"/>
      <c r="H482" s="16"/>
      <c r="I482" s="16"/>
      <c r="J482" s="21"/>
      <c r="K482" s="21"/>
      <c r="L482" s="69" t="s">
        <v>234</v>
      </c>
      <c r="M482" s="21">
        <f>J481*P482</f>
        <v>3746878.3692000001</v>
      </c>
      <c r="N482" s="32">
        <f>J481*Q482</f>
        <v>80180.376399999994</v>
      </c>
      <c r="O482" s="32">
        <f t="shared" si="41"/>
        <v>3827058.7456</v>
      </c>
      <c r="P482" s="32">
        <v>1054.71</v>
      </c>
      <c r="Q482" s="32">
        <v>22.57</v>
      </c>
      <c r="R482" s="14" t="s">
        <v>41</v>
      </c>
      <c r="S482" s="14" t="s">
        <v>270</v>
      </c>
    </row>
    <row r="483" spans="1:19" ht="37.5">
      <c r="A483" s="14" t="s">
        <v>306</v>
      </c>
      <c r="B483" s="16">
        <v>3</v>
      </c>
      <c r="C483" s="16">
        <v>2</v>
      </c>
      <c r="D483" s="68" t="s">
        <v>387</v>
      </c>
      <c r="E483" s="16">
        <v>1990</v>
      </c>
      <c r="F483" s="16" t="s">
        <v>37</v>
      </c>
      <c r="G483" s="14" t="s">
        <v>306</v>
      </c>
      <c r="H483" s="16" t="s">
        <v>87</v>
      </c>
      <c r="I483" s="16">
        <v>5</v>
      </c>
      <c r="J483" s="21">
        <v>3552.52</v>
      </c>
      <c r="K483" s="21">
        <v>2249.8000000000002</v>
      </c>
      <c r="L483" s="69" t="s">
        <v>46</v>
      </c>
      <c r="M483" s="21">
        <f>J483*P483</f>
        <v>546093.37439999997</v>
      </c>
      <c r="N483" s="32">
        <f>J483*Q483</f>
        <v>55099.585200000001</v>
      </c>
      <c r="O483" s="32">
        <f t="shared" si="41"/>
        <v>601192.95959999994</v>
      </c>
      <c r="P483" s="32">
        <v>153.72</v>
      </c>
      <c r="Q483" s="32">
        <v>15.51</v>
      </c>
      <c r="R483" s="14" t="s">
        <v>41</v>
      </c>
      <c r="S483" s="14" t="s">
        <v>270</v>
      </c>
    </row>
    <row r="484" spans="1:19">
      <c r="A484" s="14"/>
      <c r="B484" s="16">
        <v>4</v>
      </c>
      <c r="C484" s="16"/>
      <c r="D484" s="68"/>
      <c r="E484" s="16"/>
      <c r="F484" s="16"/>
      <c r="G484" s="14"/>
      <c r="H484" s="16"/>
      <c r="I484" s="16"/>
      <c r="J484" s="21"/>
      <c r="K484" s="21"/>
      <c r="L484" s="69" t="s">
        <v>234</v>
      </c>
      <c r="M484" s="21">
        <f>J483*P484</f>
        <v>3746878.3692000001</v>
      </c>
      <c r="N484" s="32">
        <f>J483*Q484</f>
        <v>80180.376399999994</v>
      </c>
      <c r="O484" s="32">
        <f t="shared" si="41"/>
        <v>3827058.7456</v>
      </c>
      <c r="P484" s="32">
        <v>1054.71</v>
      </c>
      <c r="Q484" s="32">
        <v>22.57</v>
      </c>
      <c r="R484" s="14" t="s">
        <v>41</v>
      </c>
      <c r="S484" s="14" t="s">
        <v>270</v>
      </c>
    </row>
    <row r="485" spans="1:19" ht="37.5">
      <c r="A485" s="14" t="s">
        <v>287</v>
      </c>
      <c r="B485" s="16">
        <v>5</v>
      </c>
      <c r="C485" s="16">
        <v>3</v>
      </c>
      <c r="D485" s="68" t="s">
        <v>388</v>
      </c>
      <c r="E485" s="16">
        <v>1989</v>
      </c>
      <c r="F485" s="16" t="s">
        <v>37</v>
      </c>
      <c r="G485" s="14" t="s">
        <v>287</v>
      </c>
      <c r="H485" s="16" t="s">
        <v>87</v>
      </c>
      <c r="I485" s="16">
        <v>5</v>
      </c>
      <c r="J485" s="21">
        <v>3552.52</v>
      </c>
      <c r="K485" s="21">
        <v>2249.8000000000002</v>
      </c>
      <c r="L485" s="69" t="s">
        <v>46</v>
      </c>
      <c r="M485" s="21">
        <f>J485*P485</f>
        <v>639453.6</v>
      </c>
      <c r="N485" s="32">
        <f>J485*Q485</f>
        <v>60961.243199999997</v>
      </c>
      <c r="O485" s="32">
        <f t="shared" si="41"/>
        <v>700414.8432</v>
      </c>
      <c r="P485" s="32">
        <v>180</v>
      </c>
      <c r="Q485" s="32">
        <v>17.16</v>
      </c>
      <c r="R485" s="14" t="s">
        <v>41</v>
      </c>
      <c r="S485" s="14" t="s">
        <v>270</v>
      </c>
    </row>
    <row r="486" spans="1:19">
      <c r="A486" s="14"/>
      <c r="B486" s="16">
        <v>6</v>
      </c>
      <c r="C486" s="16"/>
      <c r="D486" s="68"/>
      <c r="E486" s="16"/>
      <c r="F486" s="16"/>
      <c r="G486" s="14"/>
      <c r="H486" s="16"/>
      <c r="I486" s="16"/>
      <c r="J486" s="21"/>
      <c r="K486" s="21"/>
      <c r="L486" s="69" t="s">
        <v>234</v>
      </c>
      <c r="M486" s="90">
        <f>J485*P486</f>
        <v>3926351.6795999999</v>
      </c>
      <c r="N486" s="92">
        <f>J485*Q486</f>
        <v>86077.559600000008</v>
      </c>
      <c r="O486" s="92">
        <f t="shared" si="41"/>
        <v>4012429.2391999997</v>
      </c>
      <c r="P486" s="92">
        <v>1105.23</v>
      </c>
      <c r="Q486" s="92">
        <v>24.23</v>
      </c>
      <c r="R486" s="14" t="s">
        <v>41</v>
      </c>
      <c r="S486" s="14" t="s">
        <v>270</v>
      </c>
    </row>
    <row r="487" spans="1:19" s="67" customFormat="1">
      <c r="A487" s="24"/>
      <c r="B487" s="15"/>
      <c r="C487" s="16"/>
      <c r="D487" s="65" t="s">
        <v>130</v>
      </c>
      <c r="E487" s="33"/>
      <c r="F487" s="33"/>
      <c r="G487" s="14"/>
      <c r="H487" s="33"/>
      <c r="I487" s="33"/>
      <c r="J487" s="27">
        <f>SUM(J488:J494)</f>
        <v>25334.47</v>
      </c>
      <c r="K487" s="27"/>
      <c r="L487" s="49"/>
      <c r="M487" s="27">
        <f>SUM(M488:M494)</f>
        <v>5286016.6880000001</v>
      </c>
      <c r="N487" s="31">
        <f>SUM(N488:N494)</f>
        <v>416106.60460000002</v>
      </c>
      <c r="O487" s="31">
        <f>SUM(O488:O494)</f>
        <v>5702123.2926000003</v>
      </c>
      <c r="P487" s="31"/>
      <c r="Q487" s="32"/>
      <c r="R487" s="31"/>
      <c r="S487" s="49"/>
    </row>
    <row r="488" spans="1:19" ht="37.5">
      <c r="A488" s="14" t="s">
        <v>389</v>
      </c>
      <c r="B488" s="16">
        <v>1</v>
      </c>
      <c r="C488" s="16">
        <v>1</v>
      </c>
      <c r="D488" s="68" t="s">
        <v>390</v>
      </c>
      <c r="E488" s="16">
        <v>1984</v>
      </c>
      <c r="F488" s="16" t="s">
        <v>37</v>
      </c>
      <c r="G488" s="14" t="s">
        <v>389</v>
      </c>
      <c r="H488" s="16" t="s">
        <v>38</v>
      </c>
      <c r="I488" s="16">
        <v>3</v>
      </c>
      <c r="J488" s="21">
        <v>2538.48</v>
      </c>
      <c r="K488" s="21">
        <v>1318.8</v>
      </c>
      <c r="L488" s="69" t="s">
        <v>46</v>
      </c>
      <c r="M488" s="21">
        <f t="shared" ref="M488:M494" si="42">J488*P488</f>
        <v>482311.2</v>
      </c>
      <c r="N488" s="32">
        <f t="shared" ref="N488:N494" si="43">J488*Q488</f>
        <v>40437.986400000002</v>
      </c>
      <c r="O488" s="32">
        <f t="shared" ref="O488:O494" si="44">M488+N488</f>
        <v>522749.18640000001</v>
      </c>
      <c r="P488" s="32">
        <v>190</v>
      </c>
      <c r="Q488" s="32">
        <v>15.93</v>
      </c>
      <c r="R488" s="14" t="s">
        <v>41</v>
      </c>
      <c r="S488" s="14" t="s">
        <v>270</v>
      </c>
    </row>
    <row r="489" spans="1:19" ht="37.5">
      <c r="A489" s="14" t="s">
        <v>389</v>
      </c>
      <c r="B489" s="16">
        <v>2</v>
      </c>
      <c r="C489" s="16">
        <v>2</v>
      </c>
      <c r="D489" s="68" t="s">
        <v>132</v>
      </c>
      <c r="E489" s="16">
        <v>1984</v>
      </c>
      <c r="F489" s="16" t="s">
        <v>37</v>
      </c>
      <c r="G489" s="14" t="s">
        <v>389</v>
      </c>
      <c r="H489" s="16" t="s">
        <v>38</v>
      </c>
      <c r="I489" s="16">
        <v>3</v>
      </c>
      <c r="J489" s="21">
        <v>4057.1</v>
      </c>
      <c r="K489" s="21">
        <v>2129.1999999999998</v>
      </c>
      <c r="L489" s="69" t="s">
        <v>46</v>
      </c>
      <c r="M489" s="21">
        <f t="shared" si="42"/>
        <v>770849</v>
      </c>
      <c r="N489" s="32">
        <f t="shared" si="43"/>
        <v>64629.602999999996</v>
      </c>
      <c r="O489" s="32">
        <f t="shared" si="44"/>
        <v>835478.603</v>
      </c>
      <c r="P489" s="32">
        <v>190</v>
      </c>
      <c r="Q489" s="32">
        <v>15.93</v>
      </c>
      <c r="R489" s="14" t="s">
        <v>41</v>
      </c>
      <c r="S489" s="14" t="s">
        <v>270</v>
      </c>
    </row>
    <row r="490" spans="1:19" ht="37.5">
      <c r="A490" s="14" t="s">
        <v>389</v>
      </c>
      <c r="B490" s="16">
        <v>3</v>
      </c>
      <c r="C490" s="16">
        <v>3</v>
      </c>
      <c r="D490" s="68" t="s">
        <v>391</v>
      </c>
      <c r="E490" s="16">
        <v>1981</v>
      </c>
      <c r="F490" s="16" t="s">
        <v>37</v>
      </c>
      <c r="G490" s="14" t="s">
        <v>389</v>
      </c>
      <c r="H490" s="16" t="s">
        <v>38</v>
      </c>
      <c r="I490" s="16">
        <v>3</v>
      </c>
      <c r="J490" s="21">
        <v>2278.98</v>
      </c>
      <c r="K490" s="21">
        <v>1262.4000000000001</v>
      </c>
      <c r="L490" s="69" t="s">
        <v>46</v>
      </c>
      <c r="M490" s="21">
        <f t="shared" si="42"/>
        <v>433006.2</v>
      </c>
      <c r="N490" s="32">
        <f t="shared" si="43"/>
        <v>36304.151400000002</v>
      </c>
      <c r="O490" s="32">
        <f t="shared" si="44"/>
        <v>469310.35140000004</v>
      </c>
      <c r="P490" s="32">
        <v>190</v>
      </c>
      <c r="Q490" s="32">
        <v>15.93</v>
      </c>
      <c r="R490" s="14" t="s">
        <v>41</v>
      </c>
      <c r="S490" s="14" t="s">
        <v>270</v>
      </c>
    </row>
    <row r="491" spans="1:19" ht="56.25">
      <c r="A491" s="14" t="s">
        <v>392</v>
      </c>
      <c r="B491" s="16">
        <v>4</v>
      </c>
      <c r="C491" s="16">
        <v>4</v>
      </c>
      <c r="D491" s="68" t="s">
        <v>393</v>
      </c>
      <c r="E491" s="16">
        <v>1972</v>
      </c>
      <c r="F491" s="16" t="s">
        <v>37</v>
      </c>
      <c r="G491" s="14" t="s">
        <v>392</v>
      </c>
      <c r="H491" s="16" t="s">
        <v>60</v>
      </c>
      <c r="I491" s="16">
        <v>2</v>
      </c>
      <c r="J491" s="21">
        <v>794.51</v>
      </c>
      <c r="K491" s="21">
        <v>371.2</v>
      </c>
      <c r="L491" s="69" t="s">
        <v>234</v>
      </c>
      <c r="M491" s="21">
        <f t="shared" si="42"/>
        <v>1191765</v>
      </c>
      <c r="N491" s="32">
        <f t="shared" si="43"/>
        <v>31764.509799999996</v>
      </c>
      <c r="O491" s="32">
        <f t="shared" si="44"/>
        <v>1223529.5097999999</v>
      </c>
      <c r="P491" s="32">
        <v>1500</v>
      </c>
      <c r="Q491" s="32">
        <v>39.979999999999997</v>
      </c>
      <c r="R491" s="14" t="s">
        <v>41</v>
      </c>
      <c r="S491" s="14" t="s">
        <v>270</v>
      </c>
    </row>
    <row r="492" spans="1:19" ht="37.5">
      <c r="A492" s="14" t="s">
        <v>306</v>
      </c>
      <c r="B492" s="16">
        <v>5</v>
      </c>
      <c r="C492" s="16">
        <v>5</v>
      </c>
      <c r="D492" s="68" t="s">
        <v>394</v>
      </c>
      <c r="E492" s="16">
        <v>1988</v>
      </c>
      <c r="F492" s="16" t="s">
        <v>37</v>
      </c>
      <c r="G492" s="14" t="s">
        <v>306</v>
      </c>
      <c r="H492" s="16" t="s">
        <v>87</v>
      </c>
      <c r="I492" s="16">
        <v>5</v>
      </c>
      <c r="J492" s="21">
        <v>5239.6000000000004</v>
      </c>
      <c r="K492" s="21">
        <v>3157.3</v>
      </c>
      <c r="L492" s="69" t="s">
        <v>46</v>
      </c>
      <c r="M492" s="21">
        <f t="shared" si="42"/>
        <v>805431.31200000003</v>
      </c>
      <c r="N492" s="32">
        <f t="shared" si="43"/>
        <v>81266.196000000011</v>
      </c>
      <c r="O492" s="32">
        <f t="shared" si="44"/>
        <v>886697.50800000003</v>
      </c>
      <c r="P492" s="32">
        <v>153.72</v>
      </c>
      <c r="Q492" s="32">
        <v>15.51</v>
      </c>
      <c r="R492" s="14" t="s">
        <v>41</v>
      </c>
      <c r="S492" s="14" t="s">
        <v>270</v>
      </c>
    </row>
    <row r="493" spans="1:19" ht="37.5">
      <c r="A493" s="14" t="s">
        <v>306</v>
      </c>
      <c r="B493" s="16">
        <v>6</v>
      </c>
      <c r="C493" s="16">
        <v>6</v>
      </c>
      <c r="D493" s="68" t="s">
        <v>395</v>
      </c>
      <c r="E493" s="16">
        <v>1988</v>
      </c>
      <c r="F493" s="16" t="s">
        <v>37</v>
      </c>
      <c r="G493" s="14" t="s">
        <v>306</v>
      </c>
      <c r="H493" s="16" t="s">
        <v>87</v>
      </c>
      <c r="I493" s="16">
        <v>5</v>
      </c>
      <c r="J493" s="21">
        <v>5191.7</v>
      </c>
      <c r="K493" s="21">
        <v>2999.9</v>
      </c>
      <c r="L493" s="69" t="s">
        <v>46</v>
      </c>
      <c r="M493" s="21">
        <f t="shared" si="42"/>
        <v>798068.12399999995</v>
      </c>
      <c r="N493" s="32">
        <f t="shared" si="43"/>
        <v>80523.266999999993</v>
      </c>
      <c r="O493" s="32">
        <f t="shared" si="44"/>
        <v>878591.39099999995</v>
      </c>
      <c r="P493" s="32">
        <v>153.72</v>
      </c>
      <c r="Q493" s="32">
        <v>15.51</v>
      </c>
      <c r="R493" s="14" t="s">
        <v>41</v>
      </c>
      <c r="S493" s="14" t="s">
        <v>270</v>
      </c>
    </row>
    <row r="494" spans="1:19" ht="37.5">
      <c r="A494" s="14" t="s">
        <v>306</v>
      </c>
      <c r="B494" s="16">
        <v>7</v>
      </c>
      <c r="C494" s="16">
        <v>7</v>
      </c>
      <c r="D494" s="68" t="s">
        <v>396</v>
      </c>
      <c r="E494" s="16">
        <v>1988</v>
      </c>
      <c r="F494" s="16" t="s">
        <v>37</v>
      </c>
      <c r="G494" s="14" t="s">
        <v>306</v>
      </c>
      <c r="H494" s="16" t="s">
        <v>87</v>
      </c>
      <c r="I494" s="16">
        <v>5</v>
      </c>
      <c r="J494" s="21">
        <v>5234.1000000000004</v>
      </c>
      <c r="K494" s="21">
        <v>3168.2</v>
      </c>
      <c r="L494" s="69" t="s">
        <v>46</v>
      </c>
      <c r="M494" s="21">
        <f t="shared" si="42"/>
        <v>804585.85200000007</v>
      </c>
      <c r="N494" s="32">
        <f t="shared" si="43"/>
        <v>81180.891000000003</v>
      </c>
      <c r="O494" s="32">
        <f t="shared" si="44"/>
        <v>885766.74300000002</v>
      </c>
      <c r="P494" s="32">
        <v>153.72</v>
      </c>
      <c r="Q494" s="32">
        <v>15.51</v>
      </c>
      <c r="R494" s="14" t="s">
        <v>41</v>
      </c>
      <c r="S494" s="14" t="s">
        <v>270</v>
      </c>
    </row>
    <row r="495" spans="1:19" s="67" customFormat="1">
      <c r="A495" s="24"/>
      <c r="B495" s="15"/>
      <c r="C495" s="16"/>
      <c r="D495" s="65" t="s">
        <v>133</v>
      </c>
      <c r="E495" s="33"/>
      <c r="F495" s="33"/>
      <c r="G495" s="14"/>
      <c r="H495" s="33"/>
      <c r="I495" s="33"/>
      <c r="J495" s="27">
        <f>SUM(J496:J515)</f>
        <v>11050</v>
      </c>
      <c r="K495" s="27"/>
      <c r="L495" s="28"/>
      <c r="M495" s="382">
        <f>SUM(M496:M515)</f>
        <v>8744322.5</v>
      </c>
      <c r="N495" s="382">
        <f>SUM(N496:N515)</f>
        <v>660797.09999999986</v>
      </c>
      <c r="O495" s="382">
        <f>SUM(O496:O515)</f>
        <v>9405119.6000000015</v>
      </c>
      <c r="P495" s="31"/>
      <c r="Q495" s="32"/>
      <c r="R495" s="31"/>
      <c r="S495" s="49"/>
    </row>
    <row r="496" spans="1:19" ht="37.5">
      <c r="A496" s="14" t="s">
        <v>285</v>
      </c>
      <c r="B496" s="15">
        <v>1</v>
      </c>
      <c r="C496" s="16">
        <v>1</v>
      </c>
      <c r="D496" s="68" t="s">
        <v>397</v>
      </c>
      <c r="E496" s="16">
        <v>1959</v>
      </c>
      <c r="F496" s="16" t="s">
        <v>37</v>
      </c>
      <c r="G496" s="14" t="s">
        <v>285</v>
      </c>
      <c r="H496" s="16" t="s">
        <v>398</v>
      </c>
      <c r="I496" s="16">
        <v>2</v>
      </c>
      <c r="J496" s="21">
        <v>730</v>
      </c>
      <c r="K496" s="21">
        <v>398.4</v>
      </c>
      <c r="L496" s="69" t="s">
        <v>46</v>
      </c>
      <c r="M496" s="21">
        <f>J496*P496</f>
        <v>124830</v>
      </c>
      <c r="N496" s="32">
        <f>J496*Q496</f>
        <v>11541.300000000001</v>
      </c>
      <c r="O496" s="32">
        <f t="shared" ref="O496:O515" si="45">M496+N496</f>
        <v>136371.29999999999</v>
      </c>
      <c r="P496" s="32">
        <v>171</v>
      </c>
      <c r="Q496" s="32">
        <v>15.81</v>
      </c>
      <c r="R496" s="14" t="s">
        <v>41</v>
      </c>
      <c r="S496" s="14" t="s">
        <v>270</v>
      </c>
    </row>
    <row r="497" spans="1:1024" ht="37.5">
      <c r="A497" s="14"/>
      <c r="B497" s="15">
        <v>2</v>
      </c>
      <c r="C497" s="16"/>
      <c r="D497" s="68"/>
      <c r="E497" s="16"/>
      <c r="F497" s="16"/>
      <c r="G497" s="14"/>
      <c r="H497" s="16"/>
      <c r="I497" s="16"/>
      <c r="J497" s="21"/>
      <c r="K497" s="21"/>
      <c r="L497" s="69" t="s">
        <v>49</v>
      </c>
      <c r="M497" s="21">
        <f>J496*P497</f>
        <v>338836.80000000005</v>
      </c>
      <c r="N497" s="32">
        <f>J496*Q497</f>
        <v>13621.8</v>
      </c>
      <c r="O497" s="32">
        <f t="shared" si="45"/>
        <v>352458.60000000003</v>
      </c>
      <c r="P497" s="32">
        <v>464.16</v>
      </c>
      <c r="Q497" s="32">
        <v>18.66</v>
      </c>
      <c r="R497" s="14" t="s">
        <v>41</v>
      </c>
      <c r="S497" s="14" t="s">
        <v>270</v>
      </c>
    </row>
    <row r="498" spans="1:1024" ht="56.25">
      <c r="A498" s="14"/>
      <c r="B498" s="15">
        <v>3</v>
      </c>
      <c r="C498" s="16"/>
      <c r="D498" s="68"/>
      <c r="E498" s="16"/>
      <c r="F498" s="16"/>
      <c r="G498" s="14"/>
      <c r="H498" s="16"/>
      <c r="I498" s="16"/>
      <c r="J498" s="21"/>
      <c r="K498" s="21"/>
      <c r="L498" s="69" t="s">
        <v>39</v>
      </c>
      <c r="M498" s="21">
        <f>J496*P498</f>
        <v>42690.399999999994</v>
      </c>
      <c r="N498" s="32">
        <f>J496*Q498</f>
        <v>10468.200000000001</v>
      </c>
      <c r="O498" s="32">
        <f t="shared" si="45"/>
        <v>53158.599999999991</v>
      </c>
      <c r="P498" s="32">
        <v>58.48</v>
      </c>
      <c r="Q498" s="32">
        <v>14.34</v>
      </c>
      <c r="R498" s="14" t="s">
        <v>41</v>
      </c>
      <c r="S498" s="14" t="s">
        <v>270</v>
      </c>
    </row>
    <row r="499" spans="1:1024" ht="56.25">
      <c r="A499" s="14"/>
      <c r="B499" s="15">
        <v>4</v>
      </c>
      <c r="C499" s="16"/>
      <c r="D499" s="68"/>
      <c r="E499" s="16"/>
      <c r="F499" s="16"/>
      <c r="G499" s="14"/>
      <c r="H499" s="16"/>
      <c r="I499" s="16"/>
      <c r="J499" s="21"/>
      <c r="K499" s="21"/>
      <c r="L499" s="69" t="s">
        <v>42</v>
      </c>
      <c r="M499" s="21">
        <f>J496*P499</f>
        <v>26550.1</v>
      </c>
      <c r="N499" s="32">
        <f>J496*Q499</f>
        <v>10117.799999999999</v>
      </c>
      <c r="O499" s="32">
        <f t="shared" si="45"/>
        <v>36667.899999999994</v>
      </c>
      <c r="P499" s="32">
        <v>36.369999999999997</v>
      </c>
      <c r="Q499" s="32">
        <v>13.86</v>
      </c>
      <c r="R499" s="14" t="s">
        <v>41</v>
      </c>
      <c r="S499" s="14" t="s">
        <v>270</v>
      </c>
    </row>
    <row r="500" spans="1:1024" ht="37.5">
      <c r="A500" s="14" t="s">
        <v>269</v>
      </c>
      <c r="B500" s="15">
        <v>5</v>
      </c>
      <c r="C500" s="16">
        <v>2</v>
      </c>
      <c r="D500" s="68" t="s">
        <v>399</v>
      </c>
      <c r="E500" s="16">
        <v>1971</v>
      </c>
      <c r="F500" s="16" t="s">
        <v>37</v>
      </c>
      <c r="G500" s="14" t="s">
        <v>269</v>
      </c>
      <c r="H500" s="16" t="s">
        <v>38</v>
      </c>
      <c r="I500" s="16">
        <v>2</v>
      </c>
      <c r="J500" s="21">
        <v>1920</v>
      </c>
      <c r="K500" s="21">
        <v>718.1</v>
      </c>
      <c r="L500" s="69" t="s">
        <v>46</v>
      </c>
      <c r="M500" s="90">
        <f>J500*P500</f>
        <v>430598.40000000002</v>
      </c>
      <c r="N500" s="92">
        <f>J500*Q500</f>
        <v>42547.199999999997</v>
      </c>
      <c r="O500" s="92">
        <f t="shared" si="45"/>
        <v>473145.60000000003</v>
      </c>
      <c r="P500" s="92">
        <v>224.27</v>
      </c>
      <c r="Q500" s="92">
        <v>22.16</v>
      </c>
      <c r="R500" s="14" t="s">
        <v>41</v>
      </c>
      <c r="S500" s="14" t="s">
        <v>270</v>
      </c>
    </row>
    <row r="501" spans="1:1024" ht="37.5">
      <c r="A501" s="14"/>
      <c r="B501" s="15">
        <v>6</v>
      </c>
      <c r="C501" s="16"/>
      <c r="D501" s="68"/>
      <c r="E501" s="16"/>
      <c r="F501" s="16"/>
      <c r="G501" s="14"/>
      <c r="H501" s="16"/>
      <c r="I501" s="16"/>
      <c r="J501" s="21"/>
      <c r="K501" s="21"/>
      <c r="L501" s="69" t="s">
        <v>49</v>
      </c>
      <c r="M501" s="90">
        <f>J500*P501</f>
        <v>853900.80000000005</v>
      </c>
      <c r="N501" s="32">
        <f>J500*Q501</f>
        <v>35827.199999999997</v>
      </c>
      <c r="O501" s="92">
        <f t="shared" si="45"/>
        <v>889728</v>
      </c>
      <c r="P501" s="385">
        <v>444.74</v>
      </c>
      <c r="Q501" s="362">
        <v>18.66</v>
      </c>
      <c r="R501" s="14" t="s">
        <v>41</v>
      </c>
      <c r="S501" s="14" t="s">
        <v>270</v>
      </c>
    </row>
    <row r="502" spans="1:1024" s="363" customFormat="1" ht="56.25">
      <c r="A502" s="14"/>
      <c r="B502" s="15">
        <v>7</v>
      </c>
      <c r="C502" s="44"/>
      <c r="D502" s="46"/>
      <c r="E502" s="46"/>
      <c r="F502" s="44"/>
      <c r="G502" s="14"/>
      <c r="H502" s="46"/>
      <c r="I502" s="46"/>
      <c r="J502" s="39"/>
      <c r="K502" s="39"/>
      <c r="L502" s="45" t="s">
        <v>39</v>
      </c>
      <c r="M502" s="90">
        <f>J500*P502</f>
        <v>158995.20000000001</v>
      </c>
      <c r="N502" s="92">
        <f>J500*Q502</f>
        <v>38995.199999999997</v>
      </c>
      <c r="O502" s="92">
        <f t="shared" si="45"/>
        <v>197990.40000000002</v>
      </c>
      <c r="P502" s="385">
        <v>82.81</v>
      </c>
      <c r="Q502" s="385">
        <v>20.309999999999999</v>
      </c>
      <c r="R502" s="14" t="s">
        <v>41</v>
      </c>
      <c r="S502" s="14" t="s">
        <v>270</v>
      </c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  <c r="NM502" s="43"/>
      <c r="NN502" s="43"/>
      <c r="NO502" s="43"/>
      <c r="NP502" s="43"/>
      <c r="NQ502" s="43"/>
      <c r="NR502" s="43"/>
      <c r="NS502" s="43"/>
      <c r="NT502" s="43"/>
      <c r="NU502" s="43"/>
      <c r="NV502" s="43"/>
      <c r="NW502" s="43"/>
      <c r="NX502" s="43"/>
      <c r="NY502" s="43"/>
      <c r="NZ502" s="43"/>
      <c r="OA502" s="43"/>
      <c r="OB502" s="43"/>
      <c r="OC502" s="43"/>
      <c r="OD502" s="43"/>
      <c r="OE502" s="43"/>
      <c r="OF502" s="43"/>
      <c r="OG502" s="43"/>
      <c r="OH502" s="43"/>
      <c r="OI502" s="43"/>
      <c r="OJ502" s="43"/>
      <c r="OK502" s="43"/>
      <c r="OL502" s="43"/>
      <c r="OM502" s="43"/>
      <c r="ON502" s="43"/>
      <c r="OO502" s="43"/>
      <c r="OP502" s="43"/>
      <c r="OQ502" s="43"/>
      <c r="OR502" s="43"/>
      <c r="OS502" s="43"/>
      <c r="OT502" s="43"/>
      <c r="OU502" s="43"/>
      <c r="OV502" s="43"/>
      <c r="OW502" s="43"/>
      <c r="OX502" s="43"/>
      <c r="OY502" s="43"/>
      <c r="OZ502" s="43"/>
      <c r="PA502" s="43"/>
      <c r="PB502" s="43"/>
      <c r="PC502" s="43"/>
      <c r="PD502" s="43"/>
      <c r="PE502" s="43"/>
      <c r="PF502" s="43"/>
      <c r="PG502" s="43"/>
      <c r="PH502" s="43"/>
      <c r="PI502" s="43"/>
      <c r="PJ502" s="43"/>
      <c r="PK502" s="43"/>
      <c r="PL502" s="43"/>
      <c r="PM502" s="43"/>
      <c r="PN502" s="43"/>
      <c r="PO502" s="43"/>
      <c r="PP502" s="43"/>
      <c r="PQ502" s="43"/>
      <c r="PR502" s="43"/>
      <c r="PS502" s="43"/>
      <c r="PT502" s="43"/>
      <c r="PU502" s="43"/>
      <c r="PV502" s="43"/>
      <c r="PW502" s="43"/>
      <c r="PX502" s="43"/>
      <c r="PY502" s="43"/>
      <c r="PZ502" s="43"/>
      <c r="QA502" s="43"/>
      <c r="QB502" s="43"/>
      <c r="QC502" s="43"/>
      <c r="QD502" s="43"/>
      <c r="QE502" s="43"/>
      <c r="QF502" s="43"/>
      <c r="QG502" s="43"/>
      <c r="QH502" s="43"/>
      <c r="QI502" s="43"/>
      <c r="QJ502" s="43"/>
      <c r="QK502" s="43"/>
      <c r="QL502" s="43"/>
      <c r="QM502" s="43"/>
      <c r="QN502" s="43"/>
      <c r="QO502" s="43"/>
      <c r="QP502" s="43"/>
      <c r="QQ502" s="43"/>
      <c r="QR502" s="43"/>
      <c r="QS502" s="43"/>
      <c r="QT502" s="43"/>
      <c r="QU502" s="43"/>
      <c r="QV502" s="43"/>
      <c r="QW502" s="43"/>
      <c r="QX502" s="43"/>
      <c r="QY502" s="43"/>
      <c r="QZ502" s="43"/>
      <c r="RA502" s="43"/>
      <c r="RB502" s="43"/>
      <c r="RC502" s="43"/>
      <c r="RD502" s="43"/>
      <c r="RE502" s="43"/>
      <c r="RF502" s="43"/>
      <c r="RG502" s="43"/>
      <c r="RH502" s="43"/>
      <c r="RI502" s="43"/>
      <c r="RJ502" s="43"/>
      <c r="RK502" s="43"/>
      <c r="RL502" s="43"/>
      <c r="RM502" s="43"/>
      <c r="RN502" s="43"/>
      <c r="RO502" s="43"/>
      <c r="RP502" s="43"/>
      <c r="RQ502" s="43"/>
      <c r="RR502" s="43"/>
      <c r="RS502" s="43"/>
      <c r="RT502" s="43"/>
      <c r="RU502" s="43"/>
      <c r="RV502" s="43"/>
      <c r="RW502" s="43"/>
      <c r="RX502" s="43"/>
      <c r="RY502" s="43"/>
      <c r="RZ502" s="43"/>
      <c r="SA502" s="43"/>
      <c r="SB502" s="43"/>
      <c r="SC502" s="43"/>
      <c r="SD502" s="43"/>
      <c r="SE502" s="43"/>
      <c r="SF502" s="43"/>
      <c r="SG502" s="43"/>
      <c r="SH502" s="43"/>
      <c r="SI502" s="43"/>
      <c r="SJ502" s="43"/>
      <c r="SK502" s="43"/>
      <c r="SL502" s="43"/>
      <c r="SM502" s="43"/>
      <c r="SN502" s="43"/>
      <c r="SO502" s="43"/>
      <c r="SP502" s="43"/>
      <c r="SQ502" s="43"/>
      <c r="SR502" s="43"/>
      <c r="SS502" s="43"/>
      <c r="ST502" s="43"/>
      <c r="SU502" s="43"/>
      <c r="SV502" s="43"/>
      <c r="SW502" s="43"/>
      <c r="SX502" s="43"/>
      <c r="SY502" s="43"/>
      <c r="SZ502" s="43"/>
      <c r="TA502" s="43"/>
      <c r="TB502" s="43"/>
      <c r="TC502" s="43"/>
      <c r="TD502" s="43"/>
      <c r="TE502" s="43"/>
      <c r="TF502" s="43"/>
      <c r="TG502" s="43"/>
      <c r="TH502" s="43"/>
      <c r="TI502" s="43"/>
      <c r="TJ502" s="43"/>
      <c r="TK502" s="43"/>
      <c r="TL502" s="43"/>
      <c r="TM502" s="43"/>
      <c r="TN502" s="43"/>
      <c r="TO502" s="43"/>
      <c r="TP502" s="43"/>
      <c r="TQ502" s="43"/>
      <c r="TR502" s="43"/>
      <c r="TS502" s="43"/>
      <c r="TT502" s="43"/>
      <c r="TU502" s="43"/>
      <c r="TV502" s="43"/>
      <c r="TW502" s="43"/>
      <c r="TX502" s="43"/>
      <c r="TY502" s="43"/>
      <c r="TZ502" s="43"/>
      <c r="UA502" s="43"/>
      <c r="UB502" s="43"/>
      <c r="UC502" s="43"/>
      <c r="UD502" s="43"/>
      <c r="UE502" s="43"/>
      <c r="UF502" s="43"/>
      <c r="UG502" s="43"/>
      <c r="UH502" s="43"/>
      <c r="UI502" s="43"/>
      <c r="UJ502" s="43"/>
      <c r="UK502" s="43"/>
      <c r="UL502" s="43"/>
      <c r="UM502" s="43"/>
      <c r="UN502" s="43"/>
      <c r="UO502" s="43"/>
      <c r="UP502" s="43"/>
      <c r="UQ502" s="43"/>
      <c r="UR502" s="43"/>
      <c r="US502" s="43"/>
      <c r="UT502" s="43"/>
      <c r="UU502" s="43"/>
      <c r="UV502" s="43"/>
      <c r="UW502" s="43"/>
      <c r="UX502" s="43"/>
      <c r="UY502" s="43"/>
      <c r="UZ502" s="43"/>
      <c r="VA502" s="43"/>
      <c r="VB502" s="43"/>
      <c r="VC502" s="43"/>
      <c r="VD502" s="43"/>
      <c r="VE502" s="43"/>
      <c r="VF502" s="43"/>
      <c r="VG502" s="43"/>
      <c r="VH502" s="43"/>
      <c r="VI502" s="43"/>
      <c r="VJ502" s="43"/>
      <c r="VK502" s="43"/>
      <c r="VL502" s="43"/>
      <c r="VM502" s="43"/>
      <c r="VN502" s="43"/>
      <c r="VO502" s="43"/>
      <c r="VP502" s="43"/>
      <c r="VQ502" s="43"/>
      <c r="VR502" s="43"/>
      <c r="VS502" s="43"/>
      <c r="VT502" s="43"/>
      <c r="VU502" s="43"/>
      <c r="VV502" s="43"/>
      <c r="VW502" s="43"/>
      <c r="VX502" s="43"/>
      <c r="VY502" s="43"/>
      <c r="VZ502" s="43"/>
      <c r="WA502" s="43"/>
      <c r="WB502" s="43"/>
      <c r="WC502" s="43"/>
      <c r="WD502" s="43"/>
      <c r="WE502" s="43"/>
      <c r="WF502" s="43"/>
      <c r="WG502" s="43"/>
      <c r="WH502" s="43"/>
      <c r="WI502" s="43"/>
      <c r="WJ502" s="43"/>
      <c r="WK502" s="43"/>
      <c r="WL502" s="43"/>
      <c r="WM502" s="43"/>
      <c r="WN502" s="43"/>
      <c r="WO502" s="43"/>
      <c r="WP502" s="43"/>
      <c r="WQ502" s="43"/>
      <c r="WR502" s="43"/>
      <c r="WS502" s="43"/>
      <c r="WT502" s="43"/>
      <c r="WU502" s="43"/>
      <c r="WV502" s="43"/>
      <c r="WW502" s="43"/>
      <c r="WX502" s="43"/>
      <c r="WY502" s="43"/>
      <c r="WZ502" s="43"/>
      <c r="XA502" s="43"/>
      <c r="XB502" s="43"/>
      <c r="XC502" s="43"/>
      <c r="XD502" s="43"/>
      <c r="XE502" s="43"/>
      <c r="XF502" s="43"/>
      <c r="XG502" s="43"/>
      <c r="XH502" s="43"/>
      <c r="XI502" s="43"/>
      <c r="XJ502" s="43"/>
      <c r="XK502" s="43"/>
      <c r="XL502" s="43"/>
      <c r="XM502" s="43"/>
      <c r="XN502" s="43"/>
      <c r="XO502" s="43"/>
      <c r="XP502" s="43"/>
      <c r="XQ502" s="43"/>
      <c r="XR502" s="43"/>
      <c r="XS502" s="43"/>
      <c r="XT502" s="43"/>
      <c r="XU502" s="43"/>
      <c r="XV502" s="43"/>
      <c r="XW502" s="43"/>
      <c r="XX502" s="43"/>
      <c r="XY502" s="43"/>
      <c r="XZ502" s="43"/>
      <c r="YA502" s="43"/>
      <c r="YB502" s="43"/>
      <c r="YC502" s="43"/>
      <c r="YD502" s="43"/>
      <c r="YE502" s="43"/>
      <c r="YF502" s="43"/>
      <c r="YG502" s="43"/>
      <c r="YH502" s="43"/>
      <c r="YI502" s="43"/>
      <c r="YJ502" s="43"/>
      <c r="YK502" s="43"/>
      <c r="YL502" s="43"/>
      <c r="YM502" s="43"/>
      <c r="YN502" s="43"/>
      <c r="YO502" s="43"/>
      <c r="YP502" s="43"/>
      <c r="YQ502" s="43"/>
      <c r="YR502" s="43"/>
      <c r="YS502" s="43"/>
      <c r="YT502" s="43"/>
      <c r="YU502" s="43"/>
      <c r="YV502" s="43"/>
      <c r="YW502" s="43"/>
      <c r="YX502" s="43"/>
      <c r="YY502" s="43"/>
      <c r="YZ502" s="43"/>
      <c r="ZA502" s="43"/>
      <c r="ZB502" s="43"/>
      <c r="ZC502" s="43"/>
      <c r="ZD502" s="43"/>
      <c r="ZE502" s="43"/>
      <c r="ZF502" s="43"/>
      <c r="ZG502" s="43"/>
      <c r="ZH502" s="43"/>
      <c r="ZI502" s="43"/>
      <c r="ZJ502" s="43"/>
      <c r="ZK502" s="43"/>
      <c r="ZL502" s="43"/>
      <c r="ZM502" s="43"/>
      <c r="ZN502" s="43"/>
      <c r="ZO502" s="43"/>
      <c r="ZP502" s="43"/>
      <c r="ZQ502" s="43"/>
      <c r="ZR502" s="43"/>
      <c r="ZS502" s="43"/>
      <c r="ZT502" s="43"/>
      <c r="ZU502" s="43"/>
      <c r="ZV502" s="43"/>
      <c r="ZW502" s="43"/>
      <c r="ZX502" s="43"/>
      <c r="ZY502" s="43"/>
      <c r="ZZ502" s="43"/>
      <c r="AAA502" s="43"/>
      <c r="AAB502" s="43"/>
      <c r="AAC502" s="43"/>
      <c r="AAD502" s="43"/>
      <c r="AAE502" s="43"/>
      <c r="AAF502" s="43"/>
      <c r="AAG502" s="43"/>
      <c r="AAH502" s="43"/>
      <c r="AAI502" s="43"/>
      <c r="AAJ502" s="43"/>
      <c r="AAK502" s="43"/>
      <c r="AAL502" s="43"/>
      <c r="AAM502" s="43"/>
      <c r="AAN502" s="43"/>
      <c r="AAO502" s="43"/>
      <c r="AAP502" s="43"/>
      <c r="AAQ502" s="43"/>
      <c r="AAR502" s="43"/>
      <c r="AAS502" s="43"/>
      <c r="AAT502" s="43"/>
      <c r="AAU502" s="43"/>
      <c r="AAV502" s="43"/>
      <c r="AAW502" s="43"/>
      <c r="AAX502" s="43"/>
      <c r="AAY502" s="43"/>
      <c r="AAZ502" s="43"/>
      <c r="ABA502" s="43"/>
      <c r="ABB502" s="43"/>
      <c r="ABC502" s="43"/>
      <c r="ABD502" s="43"/>
      <c r="ABE502" s="43"/>
      <c r="ABF502" s="43"/>
      <c r="ABG502" s="43"/>
      <c r="ABH502" s="43"/>
      <c r="ABI502" s="43"/>
      <c r="ABJ502" s="43"/>
      <c r="ABK502" s="43"/>
      <c r="ABL502" s="43"/>
      <c r="ABM502" s="43"/>
      <c r="ABN502" s="43"/>
      <c r="ABO502" s="43"/>
      <c r="ABP502" s="43"/>
      <c r="ABQ502" s="43"/>
      <c r="ABR502" s="43"/>
      <c r="ABS502" s="43"/>
      <c r="ABT502" s="43"/>
      <c r="ABU502" s="43"/>
      <c r="ABV502" s="43"/>
      <c r="ABW502" s="43"/>
      <c r="ABX502" s="43"/>
      <c r="ABY502" s="43"/>
      <c r="ABZ502" s="43"/>
      <c r="ACA502" s="43"/>
      <c r="ACB502" s="43"/>
      <c r="ACC502" s="43"/>
      <c r="ACD502" s="43"/>
      <c r="ACE502" s="43"/>
      <c r="ACF502" s="43"/>
      <c r="ACG502" s="43"/>
      <c r="ACH502" s="43"/>
      <c r="ACI502" s="43"/>
      <c r="ACJ502" s="43"/>
      <c r="ACK502" s="43"/>
      <c r="ACL502" s="43"/>
      <c r="ACM502" s="43"/>
      <c r="ACN502" s="43"/>
      <c r="ACO502" s="43"/>
      <c r="ACP502" s="43"/>
      <c r="ACQ502" s="43"/>
      <c r="ACR502" s="43"/>
      <c r="ACS502" s="43"/>
      <c r="ACT502" s="43"/>
      <c r="ACU502" s="43"/>
      <c r="ACV502" s="43"/>
      <c r="ACW502" s="43"/>
      <c r="ACX502" s="43"/>
      <c r="ACY502" s="43"/>
      <c r="ACZ502" s="43"/>
      <c r="ADA502" s="43"/>
      <c r="ADB502" s="43"/>
      <c r="ADC502" s="43"/>
      <c r="ADD502" s="43"/>
      <c r="ADE502" s="43"/>
      <c r="ADF502" s="43"/>
      <c r="ADG502" s="43"/>
      <c r="ADH502" s="43"/>
      <c r="ADI502" s="43"/>
      <c r="ADJ502" s="43"/>
      <c r="ADK502" s="43"/>
      <c r="ADL502" s="43"/>
      <c r="ADM502" s="43"/>
      <c r="ADN502" s="43"/>
      <c r="ADO502" s="43"/>
      <c r="ADP502" s="43"/>
      <c r="ADQ502" s="43"/>
      <c r="ADR502" s="43"/>
      <c r="ADS502" s="43"/>
      <c r="ADT502" s="43"/>
      <c r="ADU502" s="43"/>
      <c r="ADV502" s="43"/>
      <c r="ADW502" s="43"/>
      <c r="ADX502" s="43"/>
      <c r="ADY502" s="43"/>
      <c r="ADZ502" s="43"/>
      <c r="AEA502" s="43"/>
      <c r="AEB502" s="43"/>
      <c r="AEC502" s="43"/>
      <c r="AED502" s="43"/>
      <c r="AEE502" s="43"/>
      <c r="AEF502" s="43"/>
      <c r="AEG502" s="43"/>
      <c r="AEH502" s="43"/>
      <c r="AEI502" s="43"/>
      <c r="AEJ502" s="43"/>
      <c r="AEK502" s="43"/>
      <c r="AEL502" s="43"/>
      <c r="AEM502" s="43"/>
      <c r="AEN502" s="43"/>
      <c r="AEO502" s="43"/>
      <c r="AEP502" s="43"/>
      <c r="AEQ502" s="43"/>
      <c r="AER502" s="43"/>
      <c r="AES502" s="43"/>
      <c r="AET502" s="43"/>
      <c r="AEU502" s="43"/>
      <c r="AEV502" s="43"/>
      <c r="AEW502" s="43"/>
      <c r="AEX502" s="43"/>
      <c r="AEY502" s="43"/>
      <c r="AEZ502" s="43"/>
      <c r="AFA502" s="43"/>
      <c r="AFB502" s="43"/>
      <c r="AFC502" s="43"/>
      <c r="AFD502" s="43"/>
      <c r="AFE502" s="43"/>
      <c r="AFF502" s="43"/>
      <c r="AFG502" s="43"/>
      <c r="AFH502" s="43"/>
      <c r="AFI502" s="43"/>
      <c r="AFJ502" s="43"/>
      <c r="AFK502" s="43"/>
      <c r="AFL502" s="43"/>
      <c r="AFM502" s="43"/>
      <c r="AFN502" s="43"/>
      <c r="AFO502" s="43"/>
      <c r="AFP502" s="43"/>
      <c r="AFQ502" s="43"/>
      <c r="AFR502" s="43"/>
      <c r="AFS502" s="43"/>
      <c r="AFT502" s="43"/>
      <c r="AFU502" s="43"/>
      <c r="AFV502" s="43"/>
      <c r="AFW502" s="43"/>
      <c r="AFX502" s="43"/>
      <c r="AFY502" s="43"/>
      <c r="AFZ502" s="43"/>
      <c r="AGA502" s="43"/>
      <c r="AGB502" s="43"/>
      <c r="AGC502" s="43"/>
      <c r="AGD502" s="43"/>
      <c r="AGE502" s="43"/>
      <c r="AGF502" s="43"/>
      <c r="AGG502" s="43"/>
      <c r="AGH502" s="43"/>
      <c r="AGI502" s="43"/>
      <c r="AGJ502" s="43"/>
      <c r="AGK502" s="43"/>
      <c r="AGL502" s="43"/>
      <c r="AGM502" s="43"/>
      <c r="AGN502" s="43"/>
      <c r="AGO502" s="43"/>
      <c r="AGP502" s="43"/>
      <c r="AGQ502" s="43"/>
      <c r="AGR502" s="43"/>
      <c r="AGS502" s="43"/>
      <c r="AGT502" s="43"/>
      <c r="AGU502" s="43"/>
      <c r="AGV502" s="43"/>
      <c r="AGW502" s="43"/>
      <c r="AGX502" s="43"/>
      <c r="AGY502" s="43"/>
      <c r="AGZ502" s="43"/>
      <c r="AHA502" s="43"/>
      <c r="AHB502" s="43"/>
      <c r="AHC502" s="43"/>
      <c r="AHD502" s="43"/>
      <c r="AHE502" s="43"/>
      <c r="AHF502" s="43"/>
      <c r="AHG502" s="43"/>
      <c r="AHH502" s="43"/>
      <c r="AHI502" s="43"/>
      <c r="AHJ502" s="43"/>
      <c r="AHK502" s="43"/>
      <c r="AHL502" s="43"/>
      <c r="AHM502" s="43"/>
      <c r="AHN502" s="43"/>
      <c r="AHO502" s="43"/>
      <c r="AHP502" s="43"/>
      <c r="AHQ502" s="43"/>
      <c r="AHR502" s="43"/>
      <c r="AHS502" s="43"/>
      <c r="AHT502" s="43"/>
      <c r="AHU502" s="43"/>
      <c r="AHV502" s="43"/>
      <c r="AHW502" s="43"/>
      <c r="AHX502" s="43"/>
      <c r="AHY502" s="43"/>
      <c r="AHZ502" s="43"/>
      <c r="AIA502" s="43"/>
      <c r="AIB502" s="43"/>
      <c r="AIC502" s="43"/>
      <c r="AID502" s="43"/>
      <c r="AIE502" s="43"/>
      <c r="AIF502" s="43"/>
      <c r="AIG502" s="43"/>
      <c r="AIH502" s="43"/>
      <c r="AII502" s="43"/>
      <c r="AIJ502" s="43"/>
      <c r="AIK502" s="43"/>
      <c r="AIL502" s="43"/>
      <c r="AIM502" s="43"/>
      <c r="AIN502" s="43"/>
      <c r="AIO502" s="43"/>
      <c r="AIP502" s="43"/>
      <c r="AIQ502" s="43"/>
      <c r="AIR502" s="43"/>
      <c r="AIS502" s="43"/>
      <c r="AIT502" s="43"/>
      <c r="AIU502" s="43"/>
      <c r="AIV502" s="43"/>
      <c r="AIW502" s="43"/>
      <c r="AIX502" s="43"/>
      <c r="AIY502" s="43"/>
      <c r="AIZ502" s="43"/>
      <c r="AJA502" s="43"/>
      <c r="AJB502" s="43"/>
      <c r="AJC502" s="43"/>
      <c r="AJD502" s="43"/>
      <c r="AJE502" s="43"/>
      <c r="AJF502" s="43"/>
      <c r="AJG502" s="43"/>
      <c r="AJH502" s="43"/>
      <c r="AJI502" s="43"/>
      <c r="AJJ502" s="43"/>
      <c r="AJK502" s="43"/>
      <c r="AJL502" s="43"/>
      <c r="AJM502" s="43"/>
      <c r="AJN502" s="43"/>
      <c r="AJO502" s="43"/>
      <c r="AJP502" s="43"/>
      <c r="AJQ502" s="43"/>
      <c r="AJR502" s="43"/>
      <c r="AJS502" s="43"/>
      <c r="AJT502" s="43"/>
      <c r="AJU502" s="43"/>
      <c r="AJV502" s="43"/>
      <c r="AJW502" s="43"/>
      <c r="AJX502" s="43"/>
      <c r="AJY502" s="43"/>
      <c r="AJZ502" s="43"/>
      <c r="AKA502" s="43"/>
      <c r="AKB502" s="43"/>
      <c r="AKC502" s="43"/>
      <c r="AKD502" s="43"/>
      <c r="AKE502" s="43"/>
      <c r="AKF502" s="43"/>
      <c r="AKG502" s="43"/>
      <c r="AKH502" s="43"/>
      <c r="AKI502" s="43"/>
      <c r="AKJ502" s="43"/>
      <c r="AKK502" s="43"/>
      <c r="AKL502" s="43"/>
      <c r="AKM502" s="43"/>
      <c r="AKN502" s="43"/>
      <c r="AKO502" s="43"/>
      <c r="AKP502" s="43"/>
      <c r="AKQ502" s="43"/>
      <c r="AKR502" s="43"/>
      <c r="AKS502" s="43"/>
      <c r="AKT502" s="43"/>
      <c r="AKU502" s="43"/>
      <c r="AKV502" s="43"/>
      <c r="AKW502" s="43"/>
      <c r="AKX502" s="43"/>
      <c r="AKY502" s="43"/>
      <c r="AKZ502" s="43"/>
      <c r="ALA502" s="43"/>
      <c r="ALB502" s="43"/>
      <c r="ALC502" s="43"/>
      <c r="ALD502" s="43"/>
      <c r="ALE502" s="43"/>
      <c r="ALF502" s="43"/>
      <c r="ALG502" s="43"/>
      <c r="ALH502" s="43"/>
      <c r="ALI502" s="43"/>
      <c r="ALJ502" s="43"/>
      <c r="ALK502" s="43"/>
      <c r="ALL502" s="43"/>
      <c r="ALM502" s="43"/>
      <c r="ALN502" s="43"/>
      <c r="ALO502" s="43"/>
      <c r="ALP502" s="43"/>
      <c r="ALQ502" s="43"/>
      <c r="ALR502" s="43"/>
      <c r="ALS502" s="43"/>
      <c r="ALT502" s="43"/>
      <c r="ALU502" s="43"/>
      <c r="ALV502" s="43"/>
      <c r="ALW502" s="43"/>
      <c r="ALX502" s="43"/>
      <c r="ALY502" s="43"/>
      <c r="ALZ502" s="43"/>
      <c r="AMA502" s="43"/>
      <c r="AMB502" s="43"/>
      <c r="AMC502" s="43"/>
      <c r="AMD502" s="43"/>
      <c r="AME502" s="43"/>
      <c r="AMF502" s="43"/>
      <c r="AMG502" s="43"/>
      <c r="AMH502" s="43"/>
      <c r="AMI502" s="43"/>
      <c r="AMJ502" s="43"/>
    </row>
    <row r="503" spans="1:1024" s="363" customFormat="1" ht="56.25">
      <c r="A503" s="14"/>
      <c r="B503" s="15">
        <v>8</v>
      </c>
      <c r="C503" s="44"/>
      <c r="D503" s="46"/>
      <c r="E503" s="44"/>
      <c r="F503" s="44"/>
      <c r="G503" s="14"/>
      <c r="H503" s="46"/>
      <c r="I503" s="46"/>
      <c r="J503" s="39"/>
      <c r="K503" s="39"/>
      <c r="L503" s="45" t="s">
        <v>42</v>
      </c>
      <c r="M503" s="90">
        <f>J500*P503</f>
        <v>122956.80000000002</v>
      </c>
      <c r="N503" s="92">
        <f>J500*Q503</f>
        <v>46848</v>
      </c>
      <c r="O503" s="92">
        <f t="shared" si="45"/>
        <v>169804.80000000002</v>
      </c>
      <c r="P503" s="385">
        <v>64.040000000000006</v>
      </c>
      <c r="Q503" s="385">
        <v>24.4</v>
      </c>
      <c r="R503" s="14" t="s">
        <v>41</v>
      </c>
      <c r="S503" s="14" t="s">
        <v>270</v>
      </c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  <c r="NM503" s="43"/>
      <c r="NN503" s="43"/>
      <c r="NO503" s="43"/>
      <c r="NP503" s="43"/>
      <c r="NQ503" s="43"/>
      <c r="NR503" s="43"/>
      <c r="NS503" s="43"/>
      <c r="NT503" s="43"/>
      <c r="NU503" s="43"/>
      <c r="NV503" s="43"/>
      <c r="NW503" s="43"/>
      <c r="NX503" s="43"/>
      <c r="NY503" s="43"/>
      <c r="NZ503" s="43"/>
      <c r="OA503" s="43"/>
      <c r="OB503" s="43"/>
      <c r="OC503" s="43"/>
      <c r="OD503" s="43"/>
      <c r="OE503" s="43"/>
      <c r="OF503" s="43"/>
      <c r="OG503" s="43"/>
      <c r="OH503" s="43"/>
      <c r="OI503" s="43"/>
      <c r="OJ503" s="43"/>
      <c r="OK503" s="43"/>
      <c r="OL503" s="43"/>
      <c r="OM503" s="43"/>
      <c r="ON503" s="43"/>
      <c r="OO503" s="43"/>
      <c r="OP503" s="43"/>
      <c r="OQ503" s="43"/>
      <c r="OR503" s="43"/>
      <c r="OS503" s="43"/>
      <c r="OT503" s="43"/>
      <c r="OU503" s="43"/>
      <c r="OV503" s="43"/>
      <c r="OW503" s="43"/>
      <c r="OX503" s="43"/>
      <c r="OY503" s="43"/>
      <c r="OZ503" s="43"/>
      <c r="PA503" s="43"/>
      <c r="PB503" s="43"/>
      <c r="PC503" s="43"/>
      <c r="PD503" s="43"/>
      <c r="PE503" s="43"/>
      <c r="PF503" s="43"/>
      <c r="PG503" s="43"/>
      <c r="PH503" s="43"/>
      <c r="PI503" s="43"/>
      <c r="PJ503" s="43"/>
      <c r="PK503" s="43"/>
      <c r="PL503" s="43"/>
      <c r="PM503" s="43"/>
      <c r="PN503" s="43"/>
      <c r="PO503" s="43"/>
      <c r="PP503" s="43"/>
      <c r="PQ503" s="43"/>
      <c r="PR503" s="43"/>
      <c r="PS503" s="43"/>
      <c r="PT503" s="43"/>
      <c r="PU503" s="43"/>
      <c r="PV503" s="43"/>
      <c r="PW503" s="43"/>
      <c r="PX503" s="43"/>
      <c r="PY503" s="43"/>
      <c r="PZ503" s="43"/>
      <c r="QA503" s="43"/>
      <c r="QB503" s="43"/>
      <c r="QC503" s="43"/>
      <c r="QD503" s="43"/>
      <c r="QE503" s="43"/>
      <c r="QF503" s="43"/>
      <c r="QG503" s="43"/>
      <c r="QH503" s="43"/>
      <c r="QI503" s="43"/>
      <c r="QJ503" s="43"/>
      <c r="QK503" s="43"/>
      <c r="QL503" s="43"/>
      <c r="QM503" s="43"/>
      <c r="QN503" s="43"/>
      <c r="QO503" s="43"/>
      <c r="QP503" s="43"/>
      <c r="QQ503" s="43"/>
      <c r="QR503" s="43"/>
      <c r="QS503" s="43"/>
      <c r="QT503" s="43"/>
      <c r="QU503" s="43"/>
      <c r="QV503" s="43"/>
      <c r="QW503" s="43"/>
      <c r="QX503" s="43"/>
      <c r="QY503" s="43"/>
      <c r="QZ503" s="43"/>
      <c r="RA503" s="43"/>
      <c r="RB503" s="43"/>
      <c r="RC503" s="43"/>
      <c r="RD503" s="43"/>
      <c r="RE503" s="43"/>
      <c r="RF503" s="43"/>
      <c r="RG503" s="43"/>
      <c r="RH503" s="43"/>
      <c r="RI503" s="43"/>
      <c r="RJ503" s="43"/>
      <c r="RK503" s="43"/>
      <c r="RL503" s="43"/>
      <c r="RM503" s="43"/>
      <c r="RN503" s="43"/>
      <c r="RO503" s="43"/>
      <c r="RP503" s="43"/>
      <c r="RQ503" s="43"/>
      <c r="RR503" s="43"/>
      <c r="RS503" s="43"/>
      <c r="RT503" s="43"/>
      <c r="RU503" s="43"/>
      <c r="RV503" s="43"/>
      <c r="RW503" s="43"/>
      <c r="RX503" s="43"/>
      <c r="RY503" s="43"/>
      <c r="RZ503" s="43"/>
      <c r="SA503" s="43"/>
      <c r="SB503" s="43"/>
      <c r="SC503" s="43"/>
      <c r="SD503" s="43"/>
      <c r="SE503" s="43"/>
      <c r="SF503" s="43"/>
      <c r="SG503" s="43"/>
      <c r="SH503" s="43"/>
      <c r="SI503" s="43"/>
      <c r="SJ503" s="43"/>
      <c r="SK503" s="43"/>
      <c r="SL503" s="43"/>
      <c r="SM503" s="43"/>
      <c r="SN503" s="43"/>
      <c r="SO503" s="43"/>
      <c r="SP503" s="43"/>
      <c r="SQ503" s="43"/>
      <c r="SR503" s="43"/>
      <c r="SS503" s="43"/>
      <c r="ST503" s="43"/>
      <c r="SU503" s="43"/>
      <c r="SV503" s="43"/>
      <c r="SW503" s="43"/>
      <c r="SX503" s="43"/>
      <c r="SY503" s="43"/>
      <c r="SZ503" s="43"/>
      <c r="TA503" s="43"/>
      <c r="TB503" s="43"/>
      <c r="TC503" s="43"/>
      <c r="TD503" s="43"/>
      <c r="TE503" s="43"/>
      <c r="TF503" s="43"/>
      <c r="TG503" s="43"/>
      <c r="TH503" s="43"/>
      <c r="TI503" s="43"/>
      <c r="TJ503" s="43"/>
      <c r="TK503" s="43"/>
      <c r="TL503" s="43"/>
      <c r="TM503" s="43"/>
      <c r="TN503" s="43"/>
      <c r="TO503" s="43"/>
      <c r="TP503" s="43"/>
      <c r="TQ503" s="43"/>
      <c r="TR503" s="43"/>
      <c r="TS503" s="43"/>
      <c r="TT503" s="43"/>
      <c r="TU503" s="43"/>
      <c r="TV503" s="43"/>
      <c r="TW503" s="43"/>
      <c r="TX503" s="43"/>
      <c r="TY503" s="43"/>
      <c r="TZ503" s="43"/>
      <c r="UA503" s="43"/>
      <c r="UB503" s="43"/>
      <c r="UC503" s="43"/>
      <c r="UD503" s="43"/>
      <c r="UE503" s="43"/>
      <c r="UF503" s="43"/>
      <c r="UG503" s="43"/>
      <c r="UH503" s="43"/>
      <c r="UI503" s="43"/>
      <c r="UJ503" s="43"/>
      <c r="UK503" s="43"/>
      <c r="UL503" s="43"/>
      <c r="UM503" s="43"/>
      <c r="UN503" s="43"/>
      <c r="UO503" s="43"/>
      <c r="UP503" s="43"/>
      <c r="UQ503" s="43"/>
      <c r="UR503" s="43"/>
      <c r="US503" s="43"/>
      <c r="UT503" s="43"/>
      <c r="UU503" s="43"/>
      <c r="UV503" s="43"/>
      <c r="UW503" s="43"/>
      <c r="UX503" s="43"/>
      <c r="UY503" s="43"/>
      <c r="UZ503" s="43"/>
      <c r="VA503" s="43"/>
      <c r="VB503" s="43"/>
      <c r="VC503" s="43"/>
      <c r="VD503" s="43"/>
      <c r="VE503" s="43"/>
      <c r="VF503" s="43"/>
      <c r="VG503" s="43"/>
      <c r="VH503" s="43"/>
      <c r="VI503" s="43"/>
      <c r="VJ503" s="43"/>
      <c r="VK503" s="43"/>
      <c r="VL503" s="43"/>
      <c r="VM503" s="43"/>
      <c r="VN503" s="43"/>
      <c r="VO503" s="43"/>
      <c r="VP503" s="43"/>
      <c r="VQ503" s="43"/>
      <c r="VR503" s="43"/>
      <c r="VS503" s="43"/>
      <c r="VT503" s="43"/>
      <c r="VU503" s="43"/>
      <c r="VV503" s="43"/>
      <c r="VW503" s="43"/>
      <c r="VX503" s="43"/>
      <c r="VY503" s="43"/>
      <c r="VZ503" s="43"/>
      <c r="WA503" s="43"/>
      <c r="WB503" s="43"/>
      <c r="WC503" s="43"/>
      <c r="WD503" s="43"/>
      <c r="WE503" s="43"/>
      <c r="WF503" s="43"/>
      <c r="WG503" s="43"/>
      <c r="WH503" s="43"/>
      <c r="WI503" s="43"/>
      <c r="WJ503" s="43"/>
      <c r="WK503" s="43"/>
      <c r="WL503" s="43"/>
      <c r="WM503" s="43"/>
      <c r="WN503" s="43"/>
      <c r="WO503" s="43"/>
      <c r="WP503" s="43"/>
      <c r="WQ503" s="43"/>
      <c r="WR503" s="43"/>
      <c r="WS503" s="43"/>
      <c r="WT503" s="43"/>
      <c r="WU503" s="43"/>
      <c r="WV503" s="43"/>
      <c r="WW503" s="43"/>
      <c r="WX503" s="43"/>
      <c r="WY503" s="43"/>
      <c r="WZ503" s="43"/>
      <c r="XA503" s="43"/>
      <c r="XB503" s="43"/>
      <c r="XC503" s="43"/>
      <c r="XD503" s="43"/>
      <c r="XE503" s="43"/>
      <c r="XF503" s="43"/>
      <c r="XG503" s="43"/>
      <c r="XH503" s="43"/>
      <c r="XI503" s="43"/>
      <c r="XJ503" s="43"/>
      <c r="XK503" s="43"/>
      <c r="XL503" s="43"/>
      <c r="XM503" s="43"/>
      <c r="XN503" s="43"/>
      <c r="XO503" s="43"/>
      <c r="XP503" s="43"/>
      <c r="XQ503" s="43"/>
      <c r="XR503" s="43"/>
      <c r="XS503" s="43"/>
      <c r="XT503" s="43"/>
      <c r="XU503" s="43"/>
      <c r="XV503" s="43"/>
      <c r="XW503" s="43"/>
      <c r="XX503" s="43"/>
      <c r="XY503" s="43"/>
      <c r="XZ503" s="43"/>
      <c r="YA503" s="43"/>
      <c r="YB503" s="43"/>
      <c r="YC503" s="43"/>
      <c r="YD503" s="43"/>
      <c r="YE503" s="43"/>
      <c r="YF503" s="43"/>
      <c r="YG503" s="43"/>
      <c r="YH503" s="43"/>
      <c r="YI503" s="43"/>
      <c r="YJ503" s="43"/>
      <c r="YK503" s="43"/>
      <c r="YL503" s="43"/>
      <c r="YM503" s="43"/>
      <c r="YN503" s="43"/>
      <c r="YO503" s="43"/>
      <c r="YP503" s="43"/>
      <c r="YQ503" s="43"/>
      <c r="YR503" s="43"/>
      <c r="YS503" s="43"/>
      <c r="YT503" s="43"/>
      <c r="YU503" s="43"/>
      <c r="YV503" s="43"/>
      <c r="YW503" s="43"/>
      <c r="YX503" s="43"/>
      <c r="YY503" s="43"/>
      <c r="YZ503" s="43"/>
      <c r="ZA503" s="43"/>
      <c r="ZB503" s="43"/>
      <c r="ZC503" s="43"/>
      <c r="ZD503" s="43"/>
      <c r="ZE503" s="43"/>
      <c r="ZF503" s="43"/>
      <c r="ZG503" s="43"/>
      <c r="ZH503" s="43"/>
      <c r="ZI503" s="43"/>
      <c r="ZJ503" s="43"/>
      <c r="ZK503" s="43"/>
      <c r="ZL503" s="43"/>
      <c r="ZM503" s="43"/>
      <c r="ZN503" s="43"/>
      <c r="ZO503" s="43"/>
      <c r="ZP503" s="43"/>
      <c r="ZQ503" s="43"/>
      <c r="ZR503" s="43"/>
      <c r="ZS503" s="43"/>
      <c r="ZT503" s="43"/>
      <c r="ZU503" s="43"/>
      <c r="ZV503" s="43"/>
      <c r="ZW503" s="43"/>
      <c r="ZX503" s="43"/>
      <c r="ZY503" s="43"/>
      <c r="ZZ503" s="43"/>
      <c r="AAA503" s="43"/>
      <c r="AAB503" s="43"/>
      <c r="AAC503" s="43"/>
      <c r="AAD503" s="43"/>
      <c r="AAE503" s="43"/>
      <c r="AAF503" s="43"/>
      <c r="AAG503" s="43"/>
      <c r="AAH503" s="43"/>
      <c r="AAI503" s="43"/>
      <c r="AAJ503" s="43"/>
      <c r="AAK503" s="43"/>
      <c r="AAL503" s="43"/>
      <c r="AAM503" s="43"/>
      <c r="AAN503" s="43"/>
      <c r="AAO503" s="43"/>
      <c r="AAP503" s="43"/>
      <c r="AAQ503" s="43"/>
      <c r="AAR503" s="43"/>
      <c r="AAS503" s="43"/>
      <c r="AAT503" s="43"/>
      <c r="AAU503" s="43"/>
      <c r="AAV503" s="43"/>
      <c r="AAW503" s="43"/>
      <c r="AAX503" s="43"/>
      <c r="AAY503" s="43"/>
      <c r="AAZ503" s="43"/>
      <c r="ABA503" s="43"/>
      <c r="ABB503" s="43"/>
      <c r="ABC503" s="43"/>
      <c r="ABD503" s="43"/>
      <c r="ABE503" s="43"/>
      <c r="ABF503" s="43"/>
      <c r="ABG503" s="43"/>
      <c r="ABH503" s="43"/>
      <c r="ABI503" s="43"/>
      <c r="ABJ503" s="43"/>
      <c r="ABK503" s="43"/>
      <c r="ABL503" s="43"/>
      <c r="ABM503" s="43"/>
      <c r="ABN503" s="43"/>
      <c r="ABO503" s="43"/>
      <c r="ABP503" s="43"/>
      <c r="ABQ503" s="43"/>
      <c r="ABR503" s="43"/>
      <c r="ABS503" s="43"/>
      <c r="ABT503" s="43"/>
      <c r="ABU503" s="43"/>
      <c r="ABV503" s="43"/>
      <c r="ABW503" s="43"/>
      <c r="ABX503" s="43"/>
      <c r="ABY503" s="43"/>
      <c r="ABZ503" s="43"/>
      <c r="ACA503" s="43"/>
      <c r="ACB503" s="43"/>
      <c r="ACC503" s="43"/>
      <c r="ACD503" s="43"/>
      <c r="ACE503" s="43"/>
      <c r="ACF503" s="43"/>
      <c r="ACG503" s="43"/>
      <c r="ACH503" s="43"/>
      <c r="ACI503" s="43"/>
      <c r="ACJ503" s="43"/>
      <c r="ACK503" s="43"/>
      <c r="ACL503" s="43"/>
      <c r="ACM503" s="43"/>
      <c r="ACN503" s="43"/>
      <c r="ACO503" s="43"/>
      <c r="ACP503" s="43"/>
      <c r="ACQ503" s="43"/>
      <c r="ACR503" s="43"/>
      <c r="ACS503" s="43"/>
      <c r="ACT503" s="43"/>
      <c r="ACU503" s="43"/>
      <c r="ACV503" s="43"/>
      <c r="ACW503" s="43"/>
      <c r="ACX503" s="43"/>
      <c r="ACY503" s="43"/>
      <c r="ACZ503" s="43"/>
      <c r="ADA503" s="43"/>
      <c r="ADB503" s="43"/>
      <c r="ADC503" s="43"/>
      <c r="ADD503" s="43"/>
      <c r="ADE503" s="43"/>
      <c r="ADF503" s="43"/>
      <c r="ADG503" s="43"/>
      <c r="ADH503" s="43"/>
      <c r="ADI503" s="43"/>
      <c r="ADJ503" s="43"/>
      <c r="ADK503" s="43"/>
      <c r="ADL503" s="43"/>
      <c r="ADM503" s="43"/>
      <c r="ADN503" s="43"/>
      <c r="ADO503" s="43"/>
      <c r="ADP503" s="43"/>
      <c r="ADQ503" s="43"/>
      <c r="ADR503" s="43"/>
      <c r="ADS503" s="43"/>
      <c r="ADT503" s="43"/>
      <c r="ADU503" s="43"/>
      <c r="ADV503" s="43"/>
      <c r="ADW503" s="43"/>
      <c r="ADX503" s="43"/>
      <c r="ADY503" s="43"/>
      <c r="ADZ503" s="43"/>
      <c r="AEA503" s="43"/>
      <c r="AEB503" s="43"/>
      <c r="AEC503" s="43"/>
      <c r="AED503" s="43"/>
      <c r="AEE503" s="43"/>
      <c r="AEF503" s="43"/>
      <c r="AEG503" s="43"/>
      <c r="AEH503" s="43"/>
      <c r="AEI503" s="43"/>
      <c r="AEJ503" s="43"/>
      <c r="AEK503" s="43"/>
      <c r="AEL503" s="43"/>
      <c r="AEM503" s="43"/>
      <c r="AEN503" s="43"/>
      <c r="AEO503" s="43"/>
      <c r="AEP503" s="43"/>
      <c r="AEQ503" s="43"/>
      <c r="AER503" s="43"/>
      <c r="AES503" s="43"/>
      <c r="AET503" s="43"/>
      <c r="AEU503" s="43"/>
      <c r="AEV503" s="43"/>
      <c r="AEW503" s="43"/>
      <c r="AEX503" s="43"/>
      <c r="AEY503" s="43"/>
      <c r="AEZ503" s="43"/>
      <c r="AFA503" s="43"/>
      <c r="AFB503" s="43"/>
      <c r="AFC503" s="43"/>
      <c r="AFD503" s="43"/>
      <c r="AFE503" s="43"/>
      <c r="AFF503" s="43"/>
      <c r="AFG503" s="43"/>
      <c r="AFH503" s="43"/>
      <c r="AFI503" s="43"/>
      <c r="AFJ503" s="43"/>
      <c r="AFK503" s="43"/>
      <c r="AFL503" s="43"/>
      <c r="AFM503" s="43"/>
      <c r="AFN503" s="43"/>
      <c r="AFO503" s="43"/>
      <c r="AFP503" s="43"/>
      <c r="AFQ503" s="43"/>
      <c r="AFR503" s="43"/>
      <c r="AFS503" s="43"/>
      <c r="AFT503" s="43"/>
      <c r="AFU503" s="43"/>
      <c r="AFV503" s="43"/>
      <c r="AFW503" s="43"/>
      <c r="AFX503" s="43"/>
      <c r="AFY503" s="43"/>
      <c r="AFZ503" s="43"/>
      <c r="AGA503" s="43"/>
      <c r="AGB503" s="43"/>
      <c r="AGC503" s="43"/>
      <c r="AGD503" s="43"/>
      <c r="AGE503" s="43"/>
      <c r="AGF503" s="43"/>
      <c r="AGG503" s="43"/>
      <c r="AGH503" s="43"/>
      <c r="AGI503" s="43"/>
      <c r="AGJ503" s="43"/>
      <c r="AGK503" s="43"/>
      <c r="AGL503" s="43"/>
      <c r="AGM503" s="43"/>
      <c r="AGN503" s="43"/>
      <c r="AGO503" s="43"/>
      <c r="AGP503" s="43"/>
      <c r="AGQ503" s="43"/>
      <c r="AGR503" s="43"/>
      <c r="AGS503" s="43"/>
      <c r="AGT503" s="43"/>
      <c r="AGU503" s="43"/>
      <c r="AGV503" s="43"/>
      <c r="AGW503" s="43"/>
      <c r="AGX503" s="43"/>
      <c r="AGY503" s="43"/>
      <c r="AGZ503" s="43"/>
      <c r="AHA503" s="43"/>
      <c r="AHB503" s="43"/>
      <c r="AHC503" s="43"/>
      <c r="AHD503" s="43"/>
      <c r="AHE503" s="43"/>
      <c r="AHF503" s="43"/>
      <c r="AHG503" s="43"/>
      <c r="AHH503" s="43"/>
      <c r="AHI503" s="43"/>
      <c r="AHJ503" s="43"/>
      <c r="AHK503" s="43"/>
      <c r="AHL503" s="43"/>
      <c r="AHM503" s="43"/>
      <c r="AHN503" s="43"/>
      <c r="AHO503" s="43"/>
      <c r="AHP503" s="43"/>
      <c r="AHQ503" s="43"/>
      <c r="AHR503" s="43"/>
      <c r="AHS503" s="43"/>
      <c r="AHT503" s="43"/>
      <c r="AHU503" s="43"/>
      <c r="AHV503" s="43"/>
      <c r="AHW503" s="43"/>
      <c r="AHX503" s="43"/>
      <c r="AHY503" s="43"/>
      <c r="AHZ503" s="43"/>
      <c r="AIA503" s="43"/>
      <c r="AIB503" s="43"/>
      <c r="AIC503" s="43"/>
      <c r="AID503" s="43"/>
      <c r="AIE503" s="43"/>
      <c r="AIF503" s="43"/>
      <c r="AIG503" s="43"/>
      <c r="AIH503" s="43"/>
      <c r="AII503" s="43"/>
      <c r="AIJ503" s="43"/>
      <c r="AIK503" s="43"/>
      <c r="AIL503" s="43"/>
      <c r="AIM503" s="43"/>
      <c r="AIN503" s="43"/>
      <c r="AIO503" s="43"/>
      <c r="AIP503" s="43"/>
      <c r="AIQ503" s="43"/>
      <c r="AIR503" s="43"/>
      <c r="AIS503" s="43"/>
      <c r="AIT503" s="43"/>
      <c r="AIU503" s="43"/>
      <c r="AIV503" s="43"/>
      <c r="AIW503" s="43"/>
      <c r="AIX503" s="43"/>
      <c r="AIY503" s="43"/>
      <c r="AIZ503" s="43"/>
      <c r="AJA503" s="43"/>
      <c r="AJB503" s="43"/>
      <c r="AJC503" s="43"/>
      <c r="AJD503" s="43"/>
      <c r="AJE503" s="43"/>
      <c r="AJF503" s="43"/>
      <c r="AJG503" s="43"/>
      <c r="AJH503" s="43"/>
      <c r="AJI503" s="43"/>
      <c r="AJJ503" s="43"/>
      <c r="AJK503" s="43"/>
      <c r="AJL503" s="43"/>
      <c r="AJM503" s="43"/>
      <c r="AJN503" s="43"/>
      <c r="AJO503" s="43"/>
      <c r="AJP503" s="43"/>
      <c r="AJQ503" s="43"/>
      <c r="AJR503" s="43"/>
      <c r="AJS503" s="43"/>
      <c r="AJT503" s="43"/>
      <c r="AJU503" s="43"/>
      <c r="AJV503" s="43"/>
      <c r="AJW503" s="43"/>
      <c r="AJX503" s="43"/>
      <c r="AJY503" s="43"/>
      <c r="AJZ503" s="43"/>
      <c r="AKA503" s="43"/>
      <c r="AKB503" s="43"/>
      <c r="AKC503" s="43"/>
      <c r="AKD503" s="43"/>
      <c r="AKE503" s="43"/>
      <c r="AKF503" s="43"/>
      <c r="AKG503" s="43"/>
      <c r="AKH503" s="43"/>
      <c r="AKI503" s="43"/>
      <c r="AKJ503" s="43"/>
      <c r="AKK503" s="43"/>
      <c r="AKL503" s="43"/>
      <c r="AKM503" s="43"/>
      <c r="AKN503" s="43"/>
      <c r="AKO503" s="43"/>
      <c r="AKP503" s="43"/>
      <c r="AKQ503" s="43"/>
      <c r="AKR503" s="43"/>
      <c r="AKS503" s="43"/>
      <c r="AKT503" s="43"/>
      <c r="AKU503" s="43"/>
      <c r="AKV503" s="43"/>
      <c r="AKW503" s="43"/>
      <c r="AKX503" s="43"/>
      <c r="AKY503" s="43"/>
      <c r="AKZ503" s="43"/>
      <c r="ALA503" s="43"/>
      <c r="ALB503" s="43"/>
      <c r="ALC503" s="43"/>
      <c r="ALD503" s="43"/>
      <c r="ALE503" s="43"/>
      <c r="ALF503" s="43"/>
      <c r="ALG503" s="43"/>
      <c r="ALH503" s="43"/>
      <c r="ALI503" s="43"/>
      <c r="ALJ503" s="43"/>
      <c r="ALK503" s="43"/>
      <c r="ALL503" s="43"/>
      <c r="ALM503" s="43"/>
      <c r="ALN503" s="43"/>
      <c r="ALO503" s="43"/>
      <c r="ALP503" s="43"/>
      <c r="ALQ503" s="43"/>
      <c r="ALR503" s="43"/>
      <c r="ALS503" s="43"/>
      <c r="ALT503" s="43"/>
      <c r="ALU503" s="43"/>
      <c r="ALV503" s="43"/>
      <c r="ALW503" s="43"/>
      <c r="ALX503" s="43"/>
      <c r="ALY503" s="43"/>
      <c r="ALZ503" s="43"/>
      <c r="AMA503" s="43"/>
      <c r="AMB503" s="43"/>
      <c r="AMC503" s="43"/>
      <c r="AMD503" s="43"/>
      <c r="AME503" s="43"/>
      <c r="AMF503" s="43"/>
      <c r="AMG503" s="43"/>
      <c r="AMH503" s="43"/>
      <c r="AMI503" s="43"/>
      <c r="AMJ503" s="43"/>
    </row>
    <row r="504" spans="1:1024" s="363" customFormat="1" ht="37.5">
      <c r="A504" s="14" t="s">
        <v>280</v>
      </c>
      <c r="B504" s="15">
        <v>9</v>
      </c>
      <c r="C504" s="44">
        <v>3</v>
      </c>
      <c r="D504" s="46" t="s">
        <v>400</v>
      </c>
      <c r="E504" s="44">
        <v>1987</v>
      </c>
      <c r="F504" s="44" t="s">
        <v>37</v>
      </c>
      <c r="G504" s="14" t="s">
        <v>280</v>
      </c>
      <c r="H504" s="44" t="s">
        <v>38</v>
      </c>
      <c r="I504" s="44">
        <v>3</v>
      </c>
      <c r="J504" s="39">
        <v>2160</v>
      </c>
      <c r="K504" s="39">
        <v>1009.1</v>
      </c>
      <c r="L504" s="45" t="s">
        <v>49</v>
      </c>
      <c r="M504" s="40">
        <f>J504*P504</f>
        <v>920332.79999999993</v>
      </c>
      <c r="N504" s="40">
        <f>J504*Q504</f>
        <v>33523.199999999997</v>
      </c>
      <c r="O504" s="40">
        <f t="shared" si="45"/>
        <v>953855.99999999988</v>
      </c>
      <c r="P504" s="362">
        <v>426.08</v>
      </c>
      <c r="Q504" s="362">
        <v>15.52</v>
      </c>
      <c r="R504" s="14" t="s">
        <v>41</v>
      </c>
      <c r="S504" s="14" t="s">
        <v>270</v>
      </c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  <c r="NM504" s="43"/>
      <c r="NN504" s="43"/>
      <c r="NO504" s="43"/>
      <c r="NP504" s="43"/>
      <c r="NQ504" s="43"/>
      <c r="NR504" s="43"/>
      <c r="NS504" s="43"/>
      <c r="NT504" s="43"/>
      <c r="NU504" s="43"/>
      <c r="NV504" s="43"/>
      <c r="NW504" s="43"/>
      <c r="NX504" s="43"/>
      <c r="NY504" s="43"/>
      <c r="NZ504" s="43"/>
      <c r="OA504" s="43"/>
      <c r="OB504" s="43"/>
      <c r="OC504" s="43"/>
      <c r="OD504" s="43"/>
      <c r="OE504" s="43"/>
      <c r="OF504" s="43"/>
      <c r="OG504" s="43"/>
      <c r="OH504" s="43"/>
      <c r="OI504" s="43"/>
      <c r="OJ504" s="43"/>
      <c r="OK504" s="43"/>
      <c r="OL504" s="43"/>
      <c r="OM504" s="43"/>
      <c r="ON504" s="43"/>
      <c r="OO504" s="43"/>
      <c r="OP504" s="43"/>
      <c r="OQ504" s="43"/>
      <c r="OR504" s="43"/>
      <c r="OS504" s="43"/>
      <c r="OT504" s="43"/>
      <c r="OU504" s="43"/>
      <c r="OV504" s="43"/>
      <c r="OW504" s="43"/>
      <c r="OX504" s="43"/>
      <c r="OY504" s="43"/>
      <c r="OZ504" s="43"/>
      <c r="PA504" s="43"/>
      <c r="PB504" s="43"/>
      <c r="PC504" s="43"/>
      <c r="PD504" s="43"/>
      <c r="PE504" s="43"/>
      <c r="PF504" s="43"/>
      <c r="PG504" s="43"/>
      <c r="PH504" s="43"/>
      <c r="PI504" s="43"/>
      <c r="PJ504" s="43"/>
      <c r="PK504" s="43"/>
      <c r="PL504" s="43"/>
      <c r="PM504" s="43"/>
      <c r="PN504" s="43"/>
      <c r="PO504" s="43"/>
      <c r="PP504" s="43"/>
      <c r="PQ504" s="43"/>
      <c r="PR504" s="43"/>
      <c r="PS504" s="43"/>
      <c r="PT504" s="43"/>
      <c r="PU504" s="43"/>
      <c r="PV504" s="43"/>
      <c r="PW504" s="43"/>
      <c r="PX504" s="43"/>
      <c r="PY504" s="43"/>
      <c r="PZ504" s="43"/>
      <c r="QA504" s="43"/>
      <c r="QB504" s="43"/>
      <c r="QC504" s="43"/>
      <c r="QD504" s="43"/>
      <c r="QE504" s="43"/>
      <c r="QF504" s="43"/>
      <c r="QG504" s="43"/>
      <c r="QH504" s="43"/>
      <c r="QI504" s="43"/>
      <c r="QJ504" s="43"/>
      <c r="QK504" s="43"/>
      <c r="QL504" s="43"/>
      <c r="QM504" s="43"/>
      <c r="QN504" s="43"/>
      <c r="QO504" s="43"/>
      <c r="QP504" s="43"/>
      <c r="QQ504" s="43"/>
      <c r="QR504" s="43"/>
      <c r="QS504" s="43"/>
      <c r="QT504" s="43"/>
      <c r="QU504" s="43"/>
      <c r="QV504" s="43"/>
      <c r="QW504" s="43"/>
      <c r="QX504" s="43"/>
      <c r="QY504" s="43"/>
      <c r="QZ504" s="43"/>
      <c r="RA504" s="43"/>
      <c r="RB504" s="43"/>
      <c r="RC504" s="43"/>
      <c r="RD504" s="43"/>
      <c r="RE504" s="43"/>
      <c r="RF504" s="43"/>
      <c r="RG504" s="43"/>
      <c r="RH504" s="43"/>
      <c r="RI504" s="43"/>
      <c r="RJ504" s="43"/>
      <c r="RK504" s="43"/>
      <c r="RL504" s="43"/>
      <c r="RM504" s="43"/>
      <c r="RN504" s="43"/>
      <c r="RO504" s="43"/>
      <c r="RP504" s="43"/>
      <c r="RQ504" s="43"/>
      <c r="RR504" s="43"/>
      <c r="RS504" s="43"/>
      <c r="RT504" s="43"/>
      <c r="RU504" s="43"/>
      <c r="RV504" s="43"/>
      <c r="RW504" s="43"/>
      <c r="RX504" s="43"/>
      <c r="RY504" s="43"/>
      <c r="RZ504" s="43"/>
      <c r="SA504" s="43"/>
      <c r="SB504" s="43"/>
      <c r="SC504" s="43"/>
      <c r="SD504" s="43"/>
      <c r="SE504" s="43"/>
      <c r="SF504" s="43"/>
      <c r="SG504" s="43"/>
      <c r="SH504" s="43"/>
      <c r="SI504" s="43"/>
      <c r="SJ504" s="43"/>
      <c r="SK504" s="43"/>
      <c r="SL504" s="43"/>
      <c r="SM504" s="43"/>
      <c r="SN504" s="43"/>
      <c r="SO504" s="43"/>
      <c r="SP504" s="43"/>
      <c r="SQ504" s="43"/>
      <c r="SR504" s="43"/>
      <c r="SS504" s="43"/>
      <c r="ST504" s="43"/>
      <c r="SU504" s="43"/>
      <c r="SV504" s="43"/>
      <c r="SW504" s="43"/>
      <c r="SX504" s="43"/>
      <c r="SY504" s="43"/>
      <c r="SZ504" s="43"/>
      <c r="TA504" s="43"/>
      <c r="TB504" s="43"/>
      <c r="TC504" s="43"/>
      <c r="TD504" s="43"/>
      <c r="TE504" s="43"/>
      <c r="TF504" s="43"/>
      <c r="TG504" s="43"/>
      <c r="TH504" s="43"/>
      <c r="TI504" s="43"/>
      <c r="TJ504" s="43"/>
      <c r="TK504" s="43"/>
      <c r="TL504" s="43"/>
      <c r="TM504" s="43"/>
      <c r="TN504" s="43"/>
      <c r="TO504" s="43"/>
      <c r="TP504" s="43"/>
      <c r="TQ504" s="43"/>
      <c r="TR504" s="43"/>
      <c r="TS504" s="43"/>
      <c r="TT504" s="43"/>
      <c r="TU504" s="43"/>
      <c r="TV504" s="43"/>
      <c r="TW504" s="43"/>
      <c r="TX504" s="43"/>
      <c r="TY504" s="43"/>
      <c r="TZ504" s="43"/>
      <c r="UA504" s="43"/>
      <c r="UB504" s="43"/>
      <c r="UC504" s="43"/>
      <c r="UD504" s="43"/>
      <c r="UE504" s="43"/>
      <c r="UF504" s="43"/>
      <c r="UG504" s="43"/>
      <c r="UH504" s="43"/>
      <c r="UI504" s="43"/>
      <c r="UJ504" s="43"/>
      <c r="UK504" s="43"/>
      <c r="UL504" s="43"/>
      <c r="UM504" s="43"/>
      <c r="UN504" s="43"/>
      <c r="UO504" s="43"/>
      <c r="UP504" s="43"/>
      <c r="UQ504" s="43"/>
      <c r="UR504" s="43"/>
      <c r="US504" s="43"/>
      <c r="UT504" s="43"/>
      <c r="UU504" s="43"/>
      <c r="UV504" s="43"/>
      <c r="UW504" s="43"/>
      <c r="UX504" s="43"/>
      <c r="UY504" s="43"/>
      <c r="UZ504" s="43"/>
      <c r="VA504" s="43"/>
      <c r="VB504" s="43"/>
      <c r="VC504" s="43"/>
      <c r="VD504" s="43"/>
      <c r="VE504" s="43"/>
      <c r="VF504" s="43"/>
      <c r="VG504" s="43"/>
      <c r="VH504" s="43"/>
      <c r="VI504" s="43"/>
      <c r="VJ504" s="43"/>
      <c r="VK504" s="43"/>
      <c r="VL504" s="43"/>
      <c r="VM504" s="43"/>
      <c r="VN504" s="43"/>
      <c r="VO504" s="43"/>
      <c r="VP504" s="43"/>
      <c r="VQ504" s="43"/>
      <c r="VR504" s="43"/>
      <c r="VS504" s="43"/>
      <c r="VT504" s="43"/>
      <c r="VU504" s="43"/>
      <c r="VV504" s="43"/>
      <c r="VW504" s="43"/>
      <c r="VX504" s="43"/>
      <c r="VY504" s="43"/>
      <c r="VZ504" s="43"/>
      <c r="WA504" s="43"/>
      <c r="WB504" s="43"/>
      <c r="WC504" s="43"/>
      <c r="WD504" s="43"/>
      <c r="WE504" s="43"/>
      <c r="WF504" s="43"/>
      <c r="WG504" s="43"/>
      <c r="WH504" s="43"/>
      <c r="WI504" s="43"/>
      <c r="WJ504" s="43"/>
      <c r="WK504" s="43"/>
      <c r="WL504" s="43"/>
      <c r="WM504" s="43"/>
      <c r="WN504" s="43"/>
      <c r="WO504" s="43"/>
      <c r="WP504" s="43"/>
      <c r="WQ504" s="43"/>
      <c r="WR504" s="43"/>
      <c r="WS504" s="43"/>
      <c r="WT504" s="43"/>
      <c r="WU504" s="43"/>
      <c r="WV504" s="43"/>
      <c r="WW504" s="43"/>
      <c r="WX504" s="43"/>
      <c r="WY504" s="43"/>
      <c r="WZ504" s="43"/>
      <c r="XA504" s="43"/>
      <c r="XB504" s="43"/>
      <c r="XC504" s="43"/>
      <c r="XD504" s="43"/>
      <c r="XE504" s="43"/>
      <c r="XF504" s="43"/>
      <c r="XG504" s="43"/>
      <c r="XH504" s="43"/>
      <c r="XI504" s="43"/>
      <c r="XJ504" s="43"/>
      <c r="XK504" s="43"/>
      <c r="XL504" s="43"/>
      <c r="XM504" s="43"/>
      <c r="XN504" s="43"/>
      <c r="XO504" s="43"/>
      <c r="XP504" s="43"/>
      <c r="XQ504" s="43"/>
      <c r="XR504" s="43"/>
      <c r="XS504" s="43"/>
      <c r="XT504" s="43"/>
      <c r="XU504" s="43"/>
      <c r="XV504" s="43"/>
      <c r="XW504" s="43"/>
      <c r="XX504" s="43"/>
      <c r="XY504" s="43"/>
      <c r="XZ504" s="43"/>
      <c r="YA504" s="43"/>
      <c r="YB504" s="43"/>
      <c r="YC504" s="43"/>
      <c r="YD504" s="43"/>
      <c r="YE504" s="43"/>
      <c r="YF504" s="43"/>
      <c r="YG504" s="43"/>
      <c r="YH504" s="43"/>
      <c r="YI504" s="43"/>
      <c r="YJ504" s="43"/>
      <c r="YK504" s="43"/>
      <c r="YL504" s="43"/>
      <c r="YM504" s="43"/>
      <c r="YN504" s="43"/>
      <c r="YO504" s="43"/>
      <c r="YP504" s="43"/>
      <c r="YQ504" s="43"/>
      <c r="YR504" s="43"/>
      <c r="YS504" s="43"/>
      <c r="YT504" s="43"/>
      <c r="YU504" s="43"/>
      <c r="YV504" s="43"/>
      <c r="YW504" s="43"/>
      <c r="YX504" s="43"/>
      <c r="YY504" s="43"/>
      <c r="YZ504" s="43"/>
      <c r="ZA504" s="43"/>
      <c r="ZB504" s="43"/>
      <c r="ZC504" s="43"/>
      <c r="ZD504" s="43"/>
      <c r="ZE504" s="43"/>
      <c r="ZF504" s="43"/>
      <c r="ZG504" s="43"/>
      <c r="ZH504" s="43"/>
      <c r="ZI504" s="43"/>
      <c r="ZJ504" s="43"/>
      <c r="ZK504" s="43"/>
      <c r="ZL504" s="43"/>
      <c r="ZM504" s="43"/>
      <c r="ZN504" s="43"/>
      <c r="ZO504" s="43"/>
      <c r="ZP504" s="43"/>
      <c r="ZQ504" s="43"/>
      <c r="ZR504" s="43"/>
      <c r="ZS504" s="43"/>
      <c r="ZT504" s="43"/>
      <c r="ZU504" s="43"/>
      <c r="ZV504" s="43"/>
      <c r="ZW504" s="43"/>
      <c r="ZX504" s="43"/>
      <c r="ZY504" s="43"/>
      <c r="ZZ504" s="43"/>
      <c r="AAA504" s="43"/>
      <c r="AAB504" s="43"/>
      <c r="AAC504" s="43"/>
      <c r="AAD504" s="43"/>
      <c r="AAE504" s="43"/>
      <c r="AAF504" s="43"/>
      <c r="AAG504" s="43"/>
      <c r="AAH504" s="43"/>
      <c r="AAI504" s="43"/>
      <c r="AAJ504" s="43"/>
      <c r="AAK504" s="43"/>
      <c r="AAL504" s="43"/>
      <c r="AAM504" s="43"/>
      <c r="AAN504" s="43"/>
      <c r="AAO504" s="43"/>
      <c r="AAP504" s="43"/>
      <c r="AAQ504" s="43"/>
      <c r="AAR504" s="43"/>
      <c r="AAS504" s="43"/>
      <c r="AAT504" s="43"/>
      <c r="AAU504" s="43"/>
      <c r="AAV504" s="43"/>
      <c r="AAW504" s="43"/>
      <c r="AAX504" s="43"/>
      <c r="AAY504" s="43"/>
      <c r="AAZ504" s="43"/>
      <c r="ABA504" s="43"/>
      <c r="ABB504" s="43"/>
      <c r="ABC504" s="43"/>
      <c r="ABD504" s="43"/>
      <c r="ABE504" s="43"/>
      <c r="ABF504" s="43"/>
      <c r="ABG504" s="43"/>
      <c r="ABH504" s="43"/>
      <c r="ABI504" s="43"/>
      <c r="ABJ504" s="43"/>
      <c r="ABK504" s="43"/>
      <c r="ABL504" s="43"/>
      <c r="ABM504" s="43"/>
      <c r="ABN504" s="43"/>
      <c r="ABO504" s="43"/>
      <c r="ABP504" s="43"/>
      <c r="ABQ504" s="43"/>
      <c r="ABR504" s="43"/>
      <c r="ABS504" s="43"/>
      <c r="ABT504" s="43"/>
      <c r="ABU504" s="43"/>
      <c r="ABV504" s="43"/>
      <c r="ABW504" s="43"/>
      <c r="ABX504" s="43"/>
      <c r="ABY504" s="43"/>
      <c r="ABZ504" s="43"/>
      <c r="ACA504" s="43"/>
      <c r="ACB504" s="43"/>
      <c r="ACC504" s="43"/>
      <c r="ACD504" s="43"/>
      <c r="ACE504" s="43"/>
      <c r="ACF504" s="43"/>
      <c r="ACG504" s="43"/>
      <c r="ACH504" s="43"/>
      <c r="ACI504" s="43"/>
      <c r="ACJ504" s="43"/>
      <c r="ACK504" s="43"/>
      <c r="ACL504" s="43"/>
      <c r="ACM504" s="43"/>
      <c r="ACN504" s="43"/>
      <c r="ACO504" s="43"/>
      <c r="ACP504" s="43"/>
      <c r="ACQ504" s="43"/>
      <c r="ACR504" s="43"/>
      <c r="ACS504" s="43"/>
      <c r="ACT504" s="43"/>
      <c r="ACU504" s="43"/>
      <c r="ACV504" s="43"/>
      <c r="ACW504" s="43"/>
      <c r="ACX504" s="43"/>
      <c r="ACY504" s="43"/>
      <c r="ACZ504" s="43"/>
      <c r="ADA504" s="43"/>
      <c r="ADB504" s="43"/>
      <c r="ADC504" s="43"/>
      <c r="ADD504" s="43"/>
      <c r="ADE504" s="43"/>
      <c r="ADF504" s="43"/>
      <c r="ADG504" s="43"/>
      <c r="ADH504" s="43"/>
      <c r="ADI504" s="43"/>
      <c r="ADJ504" s="43"/>
      <c r="ADK504" s="43"/>
      <c r="ADL504" s="43"/>
      <c r="ADM504" s="43"/>
      <c r="ADN504" s="43"/>
      <c r="ADO504" s="43"/>
      <c r="ADP504" s="43"/>
      <c r="ADQ504" s="43"/>
      <c r="ADR504" s="43"/>
      <c r="ADS504" s="43"/>
      <c r="ADT504" s="43"/>
      <c r="ADU504" s="43"/>
      <c r="ADV504" s="43"/>
      <c r="ADW504" s="43"/>
      <c r="ADX504" s="43"/>
      <c r="ADY504" s="43"/>
      <c r="ADZ504" s="43"/>
      <c r="AEA504" s="43"/>
      <c r="AEB504" s="43"/>
      <c r="AEC504" s="43"/>
      <c r="AED504" s="43"/>
      <c r="AEE504" s="43"/>
      <c r="AEF504" s="43"/>
      <c r="AEG504" s="43"/>
      <c r="AEH504" s="43"/>
      <c r="AEI504" s="43"/>
      <c r="AEJ504" s="43"/>
      <c r="AEK504" s="43"/>
      <c r="AEL504" s="43"/>
      <c r="AEM504" s="43"/>
      <c r="AEN504" s="43"/>
      <c r="AEO504" s="43"/>
      <c r="AEP504" s="43"/>
      <c r="AEQ504" s="43"/>
      <c r="AER504" s="43"/>
      <c r="AES504" s="43"/>
      <c r="AET504" s="43"/>
      <c r="AEU504" s="43"/>
      <c r="AEV504" s="43"/>
      <c r="AEW504" s="43"/>
      <c r="AEX504" s="43"/>
      <c r="AEY504" s="43"/>
      <c r="AEZ504" s="43"/>
      <c r="AFA504" s="43"/>
      <c r="AFB504" s="43"/>
      <c r="AFC504" s="43"/>
      <c r="AFD504" s="43"/>
      <c r="AFE504" s="43"/>
      <c r="AFF504" s="43"/>
      <c r="AFG504" s="43"/>
      <c r="AFH504" s="43"/>
      <c r="AFI504" s="43"/>
      <c r="AFJ504" s="43"/>
      <c r="AFK504" s="43"/>
      <c r="AFL504" s="43"/>
      <c r="AFM504" s="43"/>
      <c r="AFN504" s="43"/>
      <c r="AFO504" s="43"/>
      <c r="AFP504" s="43"/>
      <c r="AFQ504" s="43"/>
      <c r="AFR504" s="43"/>
      <c r="AFS504" s="43"/>
      <c r="AFT504" s="43"/>
      <c r="AFU504" s="43"/>
      <c r="AFV504" s="43"/>
      <c r="AFW504" s="43"/>
      <c r="AFX504" s="43"/>
      <c r="AFY504" s="43"/>
      <c r="AFZ504" s="43"/>
      <c r="AGA504" s="43"/>
      <c r="AGB504" s="43"/>
      <c r="AGC504" s="43"/>
      <c r="AGD504" s="43"/>
      <c r="AGE504" s="43"/>
      <c r="AGF504" s="43"/>
      <c r="AGG504" s="43"/>
      <c r="AGH504" s="43"/>
      <c r="AGI504" s="43"/>
      <c r="AGJ504" s="43"/>
      <c r="AGK504" s="43"/>
      <c r="AGL504" s="43"/>
      <c r="AGM504" s="43"/>
      <c r="AGN504" s="43"/>
      <c r="AGO504" s="43"/>
      <c r="AGP504" s="43"/>
      <c r="AGQ504" s="43"/>
      <c r="AGR504" s="43"/>
      <c r="AGS504" s="43"/>
      <c r="AGT504" s="43"/>
      <c r="AGU504" s="43"/>
      <c r="AGV504" s="43"/>
      <c r="AGW504" s="43"/>
      <c r="AGX504" s="43"/>
      <c r="AGY504" s="43"/>
      <c r="AGZ504" s="43"/>
      <c r="AHA504" s="43"/>
      <c r="AHB504" s="43"/>
      <c r="AHC504" s="43"/>
      <c r="AHD504" s="43"/>
      <c r="AHE504" s="43"/>
      <c r="AHF504" s="43"/>
      <c r="AHG504" s="43"/>
      <c r="AHH504" s="43"/>
      <c r="AHI504" s="43"/>
      <c r="AHJ504" s="43"/>
      <c r="AHK504" s="43"/>
      <c r="AHL504" s="43"/>
      <c r="AHM504" s="43"/>
      <c r="AHN504" s="43"/>
      <c r="AHO504" s="43"/>
      <c r="AHP504" s="43"/>
      <c r="AHQ504" s="43"/>
      <c r="AHR504" s="43"/>
      <c r="AHS504" s="43"/>
      <c r="AHT504" s="43"/>
      <c r="AHU504" s="43"/>
      <c r="AHV504" s="43"/>
      <c r="AHW504" s="43"/>
      <c r="AHX504" s="43"/>
      <c r="AHY504" s="43"/>
      <c r="AHZ504" s="43"/>
      <c r="AIA504" s="43"/>
      <c r="AIB504" s="43"/>
      <c r="AIC504" s="43"/>
      <c r="AID504" s="43"/>
      <c r="AIE504" s="43"/>
      <c r="AIF504" s="43"/>
      <c r="AIG504" s="43"/>
      <c r="AIH504" s="43"/>
      <c r="AII504" s="43"/>
      <c r="AIJ504" s="43"/>
      <c r="AIK504" s="43"/>
      <c r="AIL504" s="43"/>
      <c r="AIM504" s="43"/>
      <c r="AIN504" s="43"/>
      <c r="AIO504" s="43"/>
      <c r="AIP504" s="43"/>
      <c r="AIQ504" s="43"/>
      <c r="AIR504" s="43"/>
      <c r="AIS504" s="43"/>
      <c r="AIT504" s="43"/>
      <c r="AIU504" s="43"/>
      <c r="AIV504" s="43"/>
      <c r="AIW504" s="43"/>
      <c r="AIX504" s="43"/>
      <c r="AIY504" s="43"/>
      <c r="AIZ504" s="43"/>
      <c r="AJA504" s="43"/>
      <c r="AJB504" s="43"/>
      <c r="AJC504" s="43"/>
      <c r="AJD504" s="43"/>
      <c r="AJE504" s="43"/>
      <c r="AJF504" s="43"/>
      <c r="AJG504" s="43"/>
      <c r="AJH504" s="43"/>
      <c r="AJI504" s="43"/>
      <c r="AJJ504" s="43"/>
      <c r="AJK504" s="43"/>
      <c r="AJL504" s="43"/>
      <c r="AJM504" s="43"/>
      <c r="AJN504" s="43"/>
      <c r="AJO504" s="43"/>
      <c r="AJP504" s="43"/>
      <c r="AJQ504" s="43"/>
      <c r="AJR504" s="43"/>
      <c r="AJS504" s="43"/>
      <c r="AJT504" s="43"/>
      <c r="AJU504" s="43"/>
      <c r="AJV504" s="43"/>
      <c r="AJW504" s="43"/>
      <c r="AJX504" s="43"/>
      <c r="AJY504" s="43"/>
      <c r="AJZ504" s="43"/>
      <c r="AKA504" s="43"/>
      <c r="AKB504" s="43"/>
      <c r="AKC504" s="43"/>
      <c r="AKD504" s="43"/>
      <c r="AKE504" s="43"/>
      <c r="AKF504" s="43"/>
      <c r="AKG504" s="43"/>
      <c r="AKH504" s="43"/>
      <c r="AKI504" s="43"/>
      <c r="AKJ504" s="43"/>
      <c r="AKK504" s="43"/>
      <c r="AKL504" s="43"/>
      <c r="AKM504" s="43"/>
      <c r="AKN504" s="43"/>
      <c r="AKO504" s="43"/>
      <c r="AKP504" s="43"/>
      <c r="AKQ504" s="43"/>
      <c r="AKR504" s="43"/>
      <c r="AKS504" s="43"/>
      <c r="AKT504" s="43"/>
      <c r="AKU504" s="43"/>
      <c r="AKV504" s="43"/>
      <c r="AKW504" s="43"/>
      <c r="AKX504" s="43"/>
      <c r="AKY504" s="43"/>
      <c r="AKZ504" s="43"/>
      <c r="ALA504" s="43"/>
      <c r="ALB504" s="43"/>
      <c r="ALC504" s="43"/>
      <c r="ALD504" s="43"/>
      <c r="ALE504" s="43"/>
      <c r="ALF504" s="43"/>
      <c r="ALG504" s="43"/>
      <c r="ALH504" s="43"/>
      <c r="ALI504" s="43"/>
      <c r="ALJ504" s="43"/>
      <c r="ALK504" s="43"/>
      <c r="ALL504" s="43"/>
      <c r="ALM504" s="43"/>
      <c r="ALN504" s="43"/>
      <c r="ALO504" s="43"/>
      <c r="ALP504" s="43"/>
      <c r="ALQ504" s="43"/>
      <c r="ALR504" s="43"/>
      <c r="ALS504" s="43"/>
      <c r="ALT504" s="43"/>
      <c r="ALU504" s="43"/>
      <c r="ALV504" s="43"/>
      <c r="ALW504" s="43"/>
      <c r="ALX504" s="43"/>
      <c r="ALY504" s="43"/>
      <c r="ALZ504" s="43"/>
      <c r="AMA504" s="43"/>
      <c r="AMB504" s="43"/>
      <c r="AMC504" s="43"/>
      <c r="AMD504" s="43"/>
      <c r="AME504" s="43"/>
      <c r="AMF504" s="43"/>
      <c r="AMG504" s="43"/>
      <c r="AMH504" s="43"/>
      <c r="AMI504" s="43"/>
      <c r="AMJ504" s="43"/>
    </row>
    <row r="505" spans="1:1024" s="363" customFormat="1" ht="56.25">
      <c r="A505" s="14"/>
      <c r="B505" s="15">
        <v>10</v>
      </c>
      <c r="C505" s="44"/>
      <c r="D505" s="46"/>
      <c r="E505" s="44"/>
      <c r="F505" s="44"/>
      <c r="G505" s="14"/>
      <c r="H505" s="44"/>
      <c r="I505" s="44"/>
      <c r="J505" s="39"/>
      <c r="K505" s="39"/>
      <c r="L505" s="45" t="s">
        <v>42</v>
      </c>
      <c r="M505" s="40">
        <f>J504*P505</f>
        <v>76744.800000000003</v>
      </c>
      <c r="N505" s="40">
        <f>J504*Q505</f>
        <v>24645.599999999999</v>
      </c>
      <c r="O505" s="40">
        <f t="shared" si="45"/>
        <v>101390.39999999999</v>
      </c>
      <c r="P505" s="362">
        <v>35.53</v>
      </c>
      <c r="Q505" s="362">
        <v>11.41</v>
      </c>
      <c r="R505" s="14" t="s">
        <v>41</v>
      </c>
      <c r="S505" s="14" t="s">
        <v>270</v>
      </c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  <c r="NM505" s="43"/>
      <c r="NN505" s="43"/>
      <c r="NO505" s="43"/>
      <c r="NP505" s="43"/>
      <c r="NQ505" s="43"/>
      <c r="NR505" s="43"/>
      <c r="NS505" s="43"/>
      <c r="NT505" s="43"/>
      <c r="NU505" s="43"/>
      <c r="NV505" s="43"/>
      <c r="NW505" s="43"/>
      <c r="NX505" s="43"/>
      <c r="NY505" s="43"/>
      <c r="NZ505" s="43"/>
      <c r="OA505" s="43"/>
      <c r="OB505" s="43"/>
      <c r="OC505" s="43"/>
      <c r="OD505" s="43"/>
      <c r="OE505" s="43"/>
      <c r="OF505" s="43"/>
      <c r="OG505" s="43"/>
      <c r="OH505" s="43"/>
      <c r="OI505" s="43"/>
      <c r="OJ505" s="43"/>
      <c r="OK505" s="43"/>
      <c r="OL505" s="43"/>
      <c r="OM505" s="43"/>
      <c r="ON505" s="43"/>
      <c r="OO505" s="43"/>
      <c r="OP505" s="43"/>
      <c r="OQ505" s="43"/>
      <c r="OR505" s="43"/>
      <c r="OS505" s="43"/>
      <c r="OT505" s="43"/>
      <c r="OU505" s="43"/>
      <c r="OV505" s="43"/>
      <c r="OW505" s="43"/>
      <c r="OX505" s="43"/>
      <c r="OY505" s="43"/>
      <c r="OZ505" s="43"/>
      <c r="PA505" s="43"/>
      <c r="PB505" s="43"/>
      <c r="PC505" s="43"/>
      <c r="PD505" s="43"/>
      <c r="PE505" s="43"/>
      <c r="PF505" s="43"/>
      <c r="PG505" s="43"/>
      <c r="PH505" s="43"/>
      <c r="PI505" s="43"/>
      <c r="PJ505" s="43"/>
      <c r="PK505" s="43"/>
      <c r="PL505" s="43"/>
      <c r="PM505" s="43"/>
      <c r="PN505" s="43"/>
      <c r="PO505" s="43"/>
      <c r="PP505" s="43"/>
      <c r="PQ505" s="43"/>
      <c r="PR505" s="43"/>
      <c r="PS505" s="43"/>
      <c r="PT505" s="43"/>
      <c r="PU505" s="43"/>
      <c r="PV505" s="43"/>
      <c r="PW505" s="43"/>
      <c r="PX505" s="43"/>
      <c r="PY505" s="43"/>
      <c r="PZ505" s="43"/>
      <c r="QA505" s="43"/>
      <c r="QB505" s="43"/>
      <c r="QC505" s="43"/>
      <c r="QD505" s="43"/>
      <c r="QE505" s="43"/>
      <c r="QF505" s="43"/>
      <c r="QG505" s="43"/>
      <c r="QH505" s="43"/>
      <c r="QI505" s="43"/>
      <c r="QJ505" s="43"/>
      <c r="QK505" s="43"/>
      <c r="QL505" s="43"/>
      <c r="QM505" s="43"/>
      <c r="QN505" s="43"/>
      <c r="QO505" s="43"/>
      <c r="QP505" s="43"/>
      <c r="QQ505" s="43"/>
      <c r="QR505" s="43"/>
      <c r="QS505" s="43"/>
      <c r="QT505" s="43"/>
      <c r="QU505" s="43"/>
      <c r="QV505" s="43"/>
      <c r="QW505" s="43"/>
      <c r="QX505" s="43"/>
      <c r="QY505" s="43"/>
      <c r="QZ505" s="43"/>
      <c r="RA505" s="43"/>
      <c r="RB505" s="43"/>
      <c r="RC505" s="43"/>
      <c r="RD505" s="43"/>
      <c r="RE505" s="43"/>
      <c r="RF505" s="43"/>
      <c r="RG505" s="43"/>
      <c r="RH505" s="43"/>
      <c r="RI505" s="43"/>
      <c r="RJ505" s="43"/>
      <c r="RK505" s="43"/>
      <c r="RL505" s="43"/>
      <c r="RM505" s="43"/>
      <c r="RN505" s="43"/>
      <c r="RO505" s="43"/>
      <c r="RP505" s="43"/>
      <c r="RQ505" s="43"/>
      <c r="RR505" s="43"/>
      <c r="RS505" s="43"/>
      <c r="RT505" s="43"/>
      <c r="RU505" s="43"/>
      <c r="RV505" s="43"/>
      <c r="RW505" s="43"/>
      <c r="RX505" s="43"/>
      <c r="RY505" s="43"/>
      <c r="RZ505" s="43"/>
      <c r="SA505" s="43"/>
      <c r="SB505" s="43"/>
      <c r="SC505" s="43"/>
      <c r="SD505" s="43"/>
      <c r="SE505" s="43"/>
      <c r="SF505" s="43"/>
      <c r="SG505" s="43"/>
      <c r="SH505" s="43"/>
      <c r="SI505" s="43"/>
      <c r="SJ505" s="43"/>
      <c r="SK505" s="43"/>
      <c r="SL505" s="43"/>
      <c r="SM505" s="43"/>
      <c r="SN505" s="43"/>
      <c r="SO505" s="43"/>
      <c r="SP505" s="43"/>
      <c r="SQ505" s="43"/>
      <c r="SR505" s="43"/>
      <c r="SS505" s="43"/>
      <c r="ST505" s="43"/>
      <c r="SU505" s="43"/>
      <c r="SV505" s="43"/>
      <c r="SW505" s="43"/>
      <c r="SX505" s="43"/>
      <c r="SY505" s="43"/>
      <c r="SZ505" s="43"/>
      <c r="TA505" s="43"/>
      <c r="TB505" s="43"/>
      <c r="TC505" s="43"/>
      <c r="TD505" s="43"/>
      <c r="TE505" s="43"/>
      <c r="TF505" s="43"/>
      <c r="TG505" s="43"/>
      <c r="TH505" s="43"/>
      <c r="TI505" s="43"/>
      <c r="TJ505" s="43"/>
      <c r="TK505" s="43"/>
      <c r="TL505" s="43"/>
      <c r="TM505" s="43"/>
      <c r="TN505" s="43"/>
      <c r="TO505" s="43"/>
      <c r="TP505" s="43"/>
      <c r="TQ505" s="43"/>
      <c r="TR505" s="43"/>
      <c r="TS505" s="43"/>
      <c r="TT505" s="43"/>
      <c r="TU505" s="43"/>
      <c r="TV505" s="43"/>
      <c r="TW505" s="43"/>
      <c r="TX505" s="43"/>
      <c r="TY505" s="43"/>
      <c r="TZ505" s="43"/>
      <c r="UA505" s="43"/>
      <c r="UB505" s="43"/>
      <c r="UC505" s="43"/>
      <c r="UD505" s="43"/>
      <c r="UE505" s="43"/>
      <c r="UF505" s="43"/>
      <c r="UG505" s="43"/>
      <c r="UH505" s="43"/>
      <c r="UI505" s="43"/>
      <c r="UJ505" s="43"/>
      <c r="UK505" s="43"/>
      <c r="UL505" s="43"/>
      <c r="UM505" s="43"/>
      <c r="UN505" s="43"/>
      <c r="UO505" s="43"/>
      <c r="UP505" s="43"/>
      <c r="UQ505" s="43"/>
      <c r="UR505" s="43"/>
      <c r="US505" s="43"/>
      <c r="UT505" s="43"/>
      <c r="UU505" s="43"/>
      <c r="UV505" s="43"/>
      <c r="UW505" s="43"/>
      <c r="UX505" s="43"/>
      <c r="UY505" s="43"/>
      <c r="UZ505" s="43"/>
      <c r="VA505" s="43"/>
      <c r="VB505" s="43"/>
      <c r="VC505" s="43"/>
      <c r="VD505" s="43"/>
      <c r="VE505" s="43"/>
      <c r="VF505" s="43"/>
      <c r="VG505" s="43"/>
      <c r="VH505" s="43"/>
      <c r="VI505" s="43"/>
      <c r="VJ505" s="43"/>
      <c r="VK505" s="43"/>
      <c r="VL505" s="43"/>
      <c r="VM505" s="43"/>
      <c r="VN505" s="43"/>
      <c r="VO505" s="43"/>
      <c r="VP505" s="43"/>
      <c r="VQ505" s="43"/>
      <c r="VR505" s="43"/>
      <c r="VS505" s="43"/>
      <c r="VT505" s="43"/>
      <c r="VU505" s="43"/>
      <c r="VV505" s="43"/>
      <c r="VW505" s="43"/>
      <c r="VX505" s="43"/>
      <c r="VY505" s="43"/>
      <c r="VZ505" s="43"/>
      <c r="WA505" s="43"/>
      <c r="WB505" s="43"/>
      <c r="WC505" s="43"/>
      <c r="WD505" s="43"/>
      <c r="WE505" s="43"/>
      <c r="WF505" s="43"/>
      <c r="WG505" s="43"/>
      <c r="WH505" s="43"/>
      <c r="WI505" s="43"/>
      <c r="WJ505" s="43"/>
      <c r="WK505" s="43"/>
      <c r="WL505" s="43"/>
      <c r="WM505" s="43"/>
      <c r="WN505" s="43"/>
      <c r="WO505" s="43"/>
      <c r="WP505" s="43"/>
      <c r="WQ505" s="43"/>
      <c r="WR505" s="43"/>
      <c r="WS505" s="43"/>
      <c r="WT505" s="43"/>
      <c r="WU505" s="43"/>
      <c r="WV505" s="43"/>
      <c r="WW505" s="43"/>
      <c r="WX505" s="43"/>
      <c r="WY505" s="43"/>
      <c r="WZ505" s="43"/>
      <c r="XA505" s="43"/>
      <c r="XB505" s="43"/>
      <c r="XC505" s="43"/>
      <c r="XD505" s="43"/>
      <c r="XE505" s="43"/>
      <c r="XF505" s="43"/>
      <c r="XG505" s="43"/>
      <c r="XH505" s="43"/>
      <c r="XI505" s="43"/>
      <c r="XJ505" s="43"/>
      <c r="XK505" s="43"/>
      <c r="XL505" s="43"/>
      <c r="XM505" s="43"/>
      <c r="XN505" s="43"/>
      <c r="XO505" s="43"/>
      <c r="XP505" s="43"/>
      <c r="XQ505" s="43"/>
      <c r="XR505" s="43"/>
      <c r="XS505" s="43"/>
      <c r="XT505" s="43"/>
      <c r="XU505" s="43"/>
      <c r="XV505" s="43"/>
      <c r="XW505" s="43"/>
      <c r="XX505" s="43"/>
      <c r="XY505" s="43"/>
      <c r="XZ505" s="43"/>
      <c r="YA505" s="43"/>
      <c r="YB505" s="43"/>
      <c r="YC505" s="43"/>
      <c r="YD505" s="43"/>
      <c r="YE505" s="43"/>
      <c r="YF505" s="43"/>
      <c r="YG505" s="43"/>
      <c r="YH505" s="43"/>
      <c r="YI505" s="43"/>
      <c r="YJ505" s="43"/>
      <c r="YK505" s="43"/>
      <c r="YL505" s="43"/>
      <c r="YM505" s="43"/>
      <c r="YN505" s="43"/>
      <c r="YO505" s="43"/>
      <c r="YP505" s="43"/>
      <c r="YQ505" s="43"/>
      <c r="YR505" s="43"/>
      <c r="YS505" s="43"/>
      <c r="YT505" s="43"/>
      <c r="YU505" s="43"/>
      <c r="YV505" s="43"/>
      <c r="YW505" s="43"/>
      <c r="YX505" s="43"/>
      <c r="YY505" s="43"/>
      <c r="YZ505" s="43"/>
      <c r="ZA505" s="43"/>
      <c r="ZB505" s="43"/>
      <c r="ZC505" s="43"/>
      <c r="ZD505" s="43"/>
      <c r="ZE505" s="43"/>
      <c r="ZF505" s="43"/>
      <c r="ZG505" s="43"/>
      <c r="ZH505" s="43"/>
      <c r="ZI505" s="43"/>
      <c r="ZJ505" s="43"/>
      <c r="ZK505" s="43"/>
      <c r="ZL505" s="43"/>
      <c r="ZM505" s="43"/>
      <c r="ZN505" s="43"/>
      <c r="ZO505" s="43"/>
      <c r="ZP505" s="43"/>
      <c r="ZQ505" s="43"/>
      <c r="ZR505" s="43"/>
      <c r="ZS505" s="43"/>
      <c r="ZT505" s="43"/>
      <c r="ZU505" s="43"/>
      <c r="ZV505" s="43"/>
      <c r="ZW505" s="43"/>
      <c r="ZX505" s="43"/>
      <c r="ZY505" s="43"/>
      <c r="ZZ505" s="43"/>
      <c r="AAA505" s="43"/>
      <c r="AAB505" s="43"/>
      <c r="AAC505" s="43"/>
      <c r="AAD505" s="43"/>
      <c r="AAE505" s="43"/>
      <c r="AAF505" s="43"/>
      <c r="AAG505" s="43"/>
      <c r="AAH505" s="43"/>
      <c r="AAI505" s="43"/>
      <c r="AAJ505" s="43"/>
      <c r="AAK505" s="43"/>
      <c r="AAL505" s="43"/>
      <c r="AAM505" s="43"/>
      <c r="AAN505" s="43"/>
      <c r="AAO505" s="43"/>
      <c r="AAP505" s="43"/>
      <c r="AAQ505" s="43"/>
      <c r="AAR505" s="43"/>
      <c r="AAS505" s="43"/>
      <c r="AAT505" s="43"/>
      <c r="AAU505" s="43"/>
      <c r="AAV505" s="43"/>
      <c r="AAW505" s="43"/>
      <c r="AAX505" s="43"/>
      <c r="AAY505" s="43"/>
      <c r="AAZ505" s="43"/>
      <c r="ABA505" s="43"/>
      <c r="ABB505" s="43"/>
      <c r="ABC505" s="43"/>
      <c r="ABD505" s="43"/>
      <c r="ABE505" s="43"/>
      <c r="ABF505" s="43"/>
      <c r="ABG505" s="43"/>
      <c r="ABH505" s="43"/>
      <c r="ABI505" s="43"/>
      <c r="ABJ505" s="43"/>
      <c r="ABK505" s="43"/>
      <c r="ABL505" s="43"/>
      <c r="ABM505" s="43"/>
      <c r="ABN505" s="43"/>
      <c r="ABO505" s="43"/>
      <c r="ABP505" s="43"/>
      <c r="ABQ505" s="43"/>
      <c r="ABR505" s="43"/>
      <c r="ABS505" s="43"/>
      <c r="ABT505" s="43"/>
      <c r="ABU505" s="43"/>
      <c r="ABV505" s="43"/>
      <c r="ABW505" s="43"/>
      <c r="ABX505" s="43"/>
      <c r="ABY505" s="43"/>
      <c r="ABZ505" s="43"/>
      <c r="ACA505" s="43"/>
      <c r="ACB505" s="43"/>
      <c r="ACC505" s="43"/>
      <c r="ACD505" s="43"/>
      <c r="ACE505" s="43"/>
      <c r="ACF505" s="43"/>
      <c r="ACG505" s="43"/>
      <c r="ACH505" s="43"/>
      <c r="ACI505" s="43"/>
      <c r="ACJ505" s="43"/>
      <c r="ACK505" s="43"/>
      <c r="ACL505" s="43"/>
      <c r="ACM505" s="43"/>
      <c r="ACN505" s="43"/>
      <c r="ACO505" s="43"/>
      <c r="ACP505" s="43"/>
      <c r="ACQ505" s="43"/>
      <c r="ACR505" s="43"/>
      <c r="ACS505" s="43"/>
      <c r="ACT505" s="43"/>
      <c r="ACU505" s="43"/>
      <c r="ACV505" s="43"/>
      <c r="ACW505" s="43"/>
      <c r="ACX505" s="43"/>
      <c r="ACY505" s="43"/>
      <c r="ACZ505" s="43"/>
      <c r="ADA505" s="43"/>
      <c r="ADB505" s="43"/>
      <c r="ADC505" s="43"/>
      <c r="ADD505" s="43"/>
      <c r="ADE505" s="43"/>
      <c r="ADF505" s="43"/>
      <c r="ADG505" s="43"/>
      <c r="ADH505" s="43"/>
      <c r="ADI505" s="43"/>
      <c r="ADJ505" s="43"/>
      <c r="ADK505" s="43"/>
      <c r="ADL505" s="43"/>
      <c r="ADM505" s="43"/>
      <c r="ADN505" s="43"/>
      <c r="ADO505" s="43"/>
      <c r="ADP505" s="43"/>
      <c r="ADQ505" s="43"/>
      <c r="ADR505" s="43"/>
      <c r="ADS505" s="43"/>
      <c r="ADT505" s="43"/>
      <c r="ADU505" s="43"/>
      <c r="ADV505" s="43"/>
      <c r="ADW505" s="43"/>
      <c r="ADX505" s="43"/>
      <c r="ADY505" s="43"/>
      <c r="ADZ505" s="43"/>
      <c r="AEA505" s="43"/>
      <c r="AEB505" s="43"/>
      <c r="AEC505" s="43"/>
      <c r="AED505" s="43"/>
      <c r="AEE505" s="43"/>
      <c r="AEF505" s="43"/>
      <c r="AEG505" s="43"/>
      <c r="AEH505" s="43"/>
      <c r="AEI505" s="43"/>
      <c r="AEJ505" s="43"/>
      <c r="AEK505" s="43"/>
      <c r="AEL505" s="43"/>
      <c r="AEM505" s="43"/>
      <c r="AEN505" s="43"/>
      <c r="AEO505" s="43"/>
      <c r="AEP505" s="43"/>
      <c r="AEQ505" s="43"/>
      <c r="AER505" s="43"/>
      <c r="AES505" s="43"/>
      <c r="AET505" s="43"/>
      <c r="AEU505" s="43"/>
      <c r="AEV505" s="43"/>
      <c r="AEW505" s="43"/>
      <c r="AEX505" s="43"/>
      <c r="AEY505" s="43"/>
      <c r="AEZ505" s="43"/>
      <c r="AFA505" s="43"/>
      <c r="AFB505" s="43"/>
      <c r="AFC505" s="43"/>
      <c r="AFD505" s="43"/>
      <c r="AFE505" s="43"/>
      <c r="AFF505" s="43"/>
      <c r="AFG505" s="43"/>
      <c r="AFH505" s="43"/>
      <c r="AFI505" s="43"/>
      <c r="AFJ505" s="43"/>
      <c r="AFK505" s="43"/>
      <c r="AFL505" s="43"/>
      <c r="AFM505" s="43"/>
      <c r="AFN505" s="43"/>
      <c r="AFO505" s="43"/>
      <c r="AFP505" s="43"/>
      <c r="AFQ505" s="43"/>
      <c r="AFR505" s="43"/>
      <c r="AFS505" s="43"/>
      <c r="AFT505" s="43"/>
      <c r="AFU505" s="43"/>
      <c r="AFV505" s="43"/>
      <c r="AFW505" s="43"/>
      <c r="AFX505" s="43"/>
      <c r="AFY505" s="43"/>
      <c r="AFZ505" s="43"/>
      <c r="AGA505" s="43"/>
      <c r="AGB505" s="43"/>
      <c r="AGC505" s="43"/>
      <c r="AGD505" s="43"/>
      <c r="AGE505" s="43"/>
      <c r="AGF505" s="43"/>
      <c r="AGG505" s="43"/>
      <c r="AGH505" s="43"/>
      <c r="AGI505" s="43"/>
      <c r="AGJ505" s="43"/>
      <c r="AGK505" s="43"/>
      <c r="AGL505" s="43"/>
      <c r="AGM505" s="43"/>
      <c r="AGN505" s="43"/>
      <c r="AGO505" s="43"/>
      <c r="AGP505" s="43"/>
      <c r="AGQ505" s="43"/>
      <c r="AGR505" s="43"/>
      <c r="AGS505" s="43"/>
      <c r="AGT505" s="43"/>
      <c r="AGU505" s="43"/>
      <c r="AGV505" s="43"/>
      <c r="AGW505" s="43"/>
      <c r="AGX505" s="43"/>
      <c r="AGY505" s="43"/>
      <c r="AGZ505" s="43"/>
      <c r="AHA505" s="43"/>
      <c r="AHB505" s="43"/>
      <c r="AHC505" s="43"/>
      <c r="AHD505" s="43"/>
      <c r="AHE505" s="43"/>
      <c r="AHF505" s="43"/>
      <c r="AHG505" s="43"/>
      <c r="AHH505" s="43"/>
      <c r="AHI505" s="43"/>
      <c r="AHJ505" s="43"/>
      <c r="AHK505" s="43"/>
      <c r="AHL505" s="43"/>
      <c r="AHM505" s="43"/>
      <c r="AHN505" s="43"/>
      <c r="AHO505" s="43"/>
      <c r="AHP505" s="43"/>
      <c r="AHQ505" s="43"/>
      <c r="AHR505" s="43"/>
      <c r="AHS505" s="43"/>
      <c r="AHT505" s="43"/>
      <c r="AHU505" s="43"/>
      <c r="AHV505" s="43"/>
      <c r="AHW505" s="43"/>
      <c r="AHX505" s="43"/>
      <c r="AHY505" s="43"/>
      <c r="AHZ505" s="43"/>
      <c r="AIA505" s="43"/>
      <c r="AIB505" s="43"/>
      <c r="AIC505" s="43"/>
      <c r="AID505" s="43"/>
      <c r="AIE505" s="43"/>
      <c r="AIF505" s="43"/>
      <c r="AIG505" s="43"/>
      <c r="AIH505" s="43"/>
      <c r="AII505" s="43"/>
      <c r="AIJ505" s="43"/>
      <c r="AIK505" s="43"/>
      <c r="AIL505" s="43"/>
      <c r="AIM505" s="43"/>
      <c r="AIN505" s="43"/>
      <c r="AIO505" s="43"/>
      <c r="AIP505" s="43"/>
      <c r="AIQ505" s="43"/>
      <c r="AIR505" s="43"/>
      <c r="AIS505" s="43"/>
      <c r="AIT505" s="43"/>
      <c r="AIU505" s="43"/>
      <c r="AIV505" s="43"/>
      <c r="AIW505" s="43"/>
      <c r="AIX505" s="43"/>
      <c r="AIY505" s="43"/>
      <c r="AIZ505" s="43"/>
      <c r="AJA505" s="43"/>
      <c r="AJB505" s="43"/>
      <c r="AJC505" s="43"/>
      <c r="AJD505" s="43"/>
      <c r="AJE505" s="43"/>
      <c r="AJF505" s="43"/>
      <c r="AJG505" s="43"/>
      <c r="AJH505" s="43"/>
      <c r="AJI505" s="43"/>
      <c r="AJJ505" s="43"/>
      <c r="AJK505" s="43"/>
      <c r="AJL505" s="43"/>
      <c r="AJM505" s="43"/>
      <c r="AJN505" s="43"/>
      <c r="AJO505" s="43"/>
      <c r="AJP505" s="43"/>
      <c r="AJQ505" s="43"/>
      <c r="AJR505" s="43"/>
      <c r="AJS505" s="43"/>
      <c r="AJT505" s="43"/>
      <c r="AJU505" s="43"/>
      <c r="AJV505" s="43"/>
      <c r="AJW505" s="43"/>
      <c r="AJX505" s="43"/>
      <c r="AJY505" s="43"/>
      <c r="AJZ505" s="43"/>
      <c r="AKA505" s="43"/>
      <c r="AKB505" s="43"/>
      <c r="AKC505" s="43"/>
      <c r="AKD505" s="43"/>
      <c r="AKE505" s="43"/>
      <c r="AKF505" s="43"/>
      <c r="AKG505" s="43"/>
      <c r="AKH505" s="43"/>
      <c r="AKI505" s="43"/>
      <c r="AKJ505" s="43"/>
      <c r="AKK505" s="43"/>
      <c r="AKL505" s="43"/>
      <c r="AKM505" s="43"/>
      <c r="AKN505" s="43"/>
      <c r="AKO505" s="43"/>
      <c r="AKP505" s="43"/>
      <c r="AKQ505" s="43"/>
      <c r="AKR505" s="43"/>
      <c r="AKS505" s="43"/>
      <c r="AKT505" s="43"/>
      <c r="AKU505" s="43"/>
      <c r="AKV505" s="43"/>
      <c r="AKW505" s="43"/>
      <c r="AKX505" s="43"/>
      <c r="AKY505" s="43"/>
      <c r="AKZ505" s="43"/>
      <c r="ALA505" s="43"/>
      <c r="ALB505" s="43"/>
      <c r="ALC505" s="43"/>
      <c r="ALD505" s="43"/>
      <c r="ALE505" s="43"/>
      <c r="ALF505" s="43"/>
      <c r="ALG505" s="43"/>
      <c r="ALH505" s="43"/>
      <c r="ALI505" s="43"/>
      <c r="ALJ505" s="43"/>
      <c r="ALK505" s="43"/>
      <c r="ALL505" s="43"/>
      <c r="ALM505" s="43"/>
      <c r="ALN505" s="43"/>
      <c r="ALO505" s="43"/>
      <c r="ALP505" s="43"/>
      <c r="ALQ505" s="43"/>
      <c r="ALR505" s="43"/>
      <c r="ALS505" s="43"/>
      <c r="ALT505" s="43"/>
      <c r="ALU505" s="43"/>
      <c r="ALV505" s="43"/>
      <c r="ALW505" s="43"/>
      <c r="ALX505" s="43"/>
      <c r="ALY505" s="43"/>
      <c r="ALZ505" s="43"/>
      <c r="AMA505" s="43"/>
      <c r="AMB505" s="43"/>
      <c r="AMC505" s="43"/>
      <c r="AMD505" s="43"/>
      <c r="AME505" s="43"/>
      <c r="AMF505" s="43"/>
      <c r="AMG505" s="43"/>
      <c r="AMH505" s="43"/>
      <c r="AMI505" s="43"/>
      <c r="AMJ505" s="43"/>
    </row>
    <row r="506" spans="1:1024" s="363" customFormat="1" ht="37.5">
      <c r="A506" s="14"/>
      <c r="B506" s="15">
        <v>11</v>
      </c>
      <c r="C506" s="44"/>
      <c r="D506" s="46"/>
      <c r="E506" s="44"/>
      <c r="F506" s="44"/>
      <c r="G506" s="14"/>
      <c r="H506" s="44"/>
      <c r="I506" s="44"/>
      <c r="J506" s="39"/>
      <c r="K506" s="39"/>
      <c r="L506" s="45" t="s">
        <v>46</v>
      </c>
      <c r="M506" s="40">
        <f>J504*P506</f>
        <v>349315.2</v>
      </c>
      <c r="N506" s="40">
        <f>J504*Q506</f>
        <v>33631.199999999997</v>
      </c>
      <c r="O506" s="40">
        <f t="shared" si="45"/>
        <v>382946.4</v>
      </c>
      <c r="P506" s="362">
        <v>161.72</v>
      </c>
      <c r="Q506" s="362">
        <v>15.57</v>
      </c>
      <c r="R506" s="14" t="s">
        <v>41</v>
      </c>
      <c r="S506" s="14" t="s">
        <v>270</v>
      </c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  <c r="NM506" s="43"/>
      <c r="NN506" s="43"/>
      <c r="NO506" s="43"/>
      <c r="NP506" s="43"/>
      <c r="NQ506" s="43"/>
      <c r="NR506" s="43"/>
      <c r="NS506" s="43"/>
      <c r="NT506" s="43"/>
      <c r="NU506" s="43"/>
      <c r="NV506" s="43"/>
      <c r="NW506" s="43"/>
      <c r="NX506" s="43"/>
      <c r="NY506" s="43"/>
      <c r="NZ506" s="43"/>
      <c r="OA506" s="43"/>
      <c r="OB506" s="43"/>
      <c r="OC506" s="43"/>
      <c r="OD506" s="43"/>
      <c r="OE506" s="43"/>
      <c r="OF506" s="43"/>
      <c r="OG506" s="43"/>
      <c r="OH506" s="43"/>
      <c r="OI506" s="43"/>
      <c r="OJ506" s="43"/>
      <c r="OK506" s="43"/>
      <c r="OL506" s="43"/>
      <c r="OM506" s="43"/>
      <c r="ON506" s="43"/>
      <c r="OO506" s="43"/>
      <c r="OP506" s="43"/>
      <c r="OQ506" s="43"/>
      <c r="OR506" s="43"/>
      <c r="OS506" s="43"/>
      <c r="OT506" s="43"/>
      <c r="OU506" s="43"/>
      <c r="OV506" s="43"/>
      <c r="OW506" s="43"/>
      <c r="OX506" s="43"/>
      <c r="OY506" s="43"/>
      <c r="OZ506" s="43"/>
      <c r="PA506" s="43"/>
      <c r="PB506" s="43"/>
      <c r="PC506" s="43"/>
      <c r="PD506" s="43"/>
      <c r="PE506" s="43"/>
      <c r="PF506" s="43"/>
      <c r="PG506" s="43"/>
      <c r="PH506" s="43"/>
      <c r="PI506" s="43"/>
      <c r="PJ506" s="43"/>
      <c r="PK506" s="43"/>
      <c r="PL506" s="43"/>
      <c r="PM506" s="43"/>
      <c r="PN506" s="43"/>
      <c r="PO506" s="43"/>
      <c r="PP506" s="43"/>
      <c r="PQ506" s="43"/>
      <c r="PR506" s="43"/>
      <c r="PS506" s="43"/>
      <c r="PT506" s="43"/>
      <c r="PU506" s="43"/>
      <c r="PV506" s="43"/>
      <c r="PW506" s="43"/>
      <c r="PX506" s="43"/>
      <c r="PY506" s="43"/>
      <c r="PZ506" s="43"/>
      <c r="QA506" s="43"/>
      <c r="QB506" s="43"/>
      <c r="QC506" s="43"/>
      <c r="QD506" s="43"/>
      <c r="QE506" s="43"/>
      <c r="QF506" s="43"/>
      <c r="QG506" s="43"/>
      <c r="QH506" s="43"/>
      <c r="QI506" s="43"/>
      <c r="QJ506" s="43"/>
      <c r="QK506" s="43"/>
      <c r="QL506" s="43"/>
      <c r="QM506" s="43"/>
      <c r="QN506" s="43"/>
      <c r="QO506" s="43"/>
      <c r="QP506" s="43"/>
      <c r="QQ506" s="43"/>
      <c r="QR506" s="43"/>
      <c r="QS506" s="43"/>
      <c r="QT506" s="43"/>
      <c r="QU506" s="43"/>
      <c r="QV506" s="43"/>
      <c r="QW506" s="43"/>
      <c r="QX506" s="43"/>
      <c r="QY506" s="43"/>
      <c r="QZ506" s="43"/>
      <c r="RA506" s="43"/>
      <c r="RB506" s="43"/>
      <c r="RC506" s="43"/>
      <c r="RD506" s="43"/>
      <c r="RE506" s="43"/>
      <c r="RF506" s="43"/>
      <c r="RG506" s="43"/>
      <c r="RH506" s="43"/>
      <c r="RI506" s="43"/>
      <c r="RJ506" s="43"/>
      <c r="RK506" s="43"/>
      <c r="RL506" s="43"/>
      <c r="RM506" s="43"/>
      <c r="RN506" s="43"/>
      <c r="RO506" s="43"/>
      <c r="RP506" s="43"/>
      <c r="RQ506" s="43"/>
      <c r="RR506" s="43"/>
      <c r="RS506" s="43"/>
      <c r="RT506" s="43"/>
      <c r="RU506" s="43"/>
      <c r="RV506" s="43"/>
      <c r="RW506" s="43"/>
      <c r="RX506" s="43"/>
      <c r="RY506" s="43"/>
      <c r="RZ506" s="43"/>
      <c r="SA506" s="43"/>
      <c r="SB506" s="43"/>
      <c r="SC506" s="43"/>
      <c r="SD506" s="43"/>
      <c r="SE506" s="43"/>
      <c r="SF506" s="43"/>
      <c r="SG506" s="43"/>
      <c r="SH506" s="43"/>
      <c r="SI506" s="43"/>
      <c r="SJ506" s="43"/>
      <c r="SK506" s="43"/>
      <c r="SL506" s="43"/>
      <c r="SM506" s="43"/>
      <c r="SN506" s="43"/>
      <c r="SO506" s="43"/>
      <c r="SP506" s="43"/>
      <c r="SQ506" s="43"/>
      <c r="SR506" s="43"/>
      <c r="SS506" s="43"/>
      <c r="ST506" s="43"/>
      <c r="SU506" s="43"/>
      <c r="SV506" s="43"/>
      <c r="SW506" s="43"/>
      <c r="SX506" s="43"/>
      <c r="SY506" s="43"/>
      <c r="SZ506" s="43"/>
      <c r="TA506" s="43"/>
      <c r="TB506" s="43"/>
      <c r="TC506" s="43"/>
      <c r="TD506" s="43"/>
      <c r="TE506" s="43"/>
      <c r="TF506" s="43"/>
      <c r="TG506" s="43"/>
      <c r="TH506" s="43"/>
      <c r="TI506" s="43"/>
      <c r="TJ506" s="43"/>
      <c r="TK506" s="43"/>
      <c r="TL506" s="43"/>
      <c r="TM506" s="43"/>
      <c r="TN506" s="43"/>
      <c r="TO506" s="43"/>
      <c r="TP506" s="43"/>
      <c r="TQ506" s="43"/>
      <c r="TR506" s="43"/>
      <c r="TS506" s="43"/>
      <c r="TT506" s="43"/>
      <c r="TU506" s="43"/>
      <c r="TV506" s="43"/>
      <c r="TW506" s="43"/>
      <c r="TX506" s="43"/>
      <c r="TY506" s="43"/>
      <c r="TZ506" s="43"/>
      <c r="UA506" s="43"/>
      <c r="UB506" s="43"/>
      <c r="UC506" s="43"/>
      <c r="UD506" s="43"/>
      <c r="UE506" s="43"/>
      <c r="UF506" s="43"/>
      <c r="UG506" s="43"/>
      <c r="UH506" s="43"/>
      <c r="UI506" s="43"/>
      <c r="UJ506" s="43"/>
      <c r="UK506" s="43"/>
      <c r="UL506" s="43"/>
      <c r="UM506" s="43"/>
      <c r="UN506" s="43"/>
      <c r="UO506" s="43"/>
      <c r="UP506" s="43"/>
      <c r="UQ506" s="43"/>
      <c r="UR506" s="43"/>
      <c r="US506" s="43"/>
      <c r="UT506" s="43"/>
      <c r="UU506" s="43"/>
      <c r="UV506" s="43"/>
      <c r="UW506" s="43"/>
      <c r="UX506" s="43"/>
      <c r="UY506" s="43"/>
      <c r="UZ506" s="43"/>
      <c r="VA506" s="43"/>
      <c r="VB506" s="43"/>
      <c r="VC506" s="43"/>
      <c r="VD506" s="43"/>
      <c r="VE506" s="43"/>
      <c r="VF506" s="43"/>
      <c r="VG506" s="43"/>
      <c r="VH506" s="43"/>
      <c r="VI506" s="43"/>
      <c r="VJ506" s="43"/>
      <c r="VK506" s="43"/>
      <c r="VL506" s="43"/>
      <c r="VM506" s="43"/>
      <c r="VN506" s="43"/>
      <c r="VO506" s="43"/>
      <c r="VP506" s="43"/>
      <c r="VQ506" s="43"/>
      <c r="VR506" s="43"/>
      <c r="VS506" s="43"/>
      <c r="VT506" s="43"/>
      <c r="VU506" s="43"/>
      <c r="VV506" s="43"/>
      <c r="VW506" s="43"/>
      <c r="VX506" s="43"/>
      <c r="VY506" s="43"/>
      <c r="VZ506" s="43"/>
      <c r="WA506" s="43"/>
      <c r="WB506" s="43"/>
      <c r="WC506" s="43"/>
      <c r="WD506" s="43"/>
      <c r="WE506" s="43"/>
      <c r="WF506" s="43"/>
      <c r="WG506" s="43"/>
      <c r="WH506" s="43"/>
      <c r="WI506" s="43"/>
      <c r="WJ506" s="43"/>
      <c r="WK506" s="43"/>
      <c r="WL506" s="43"/>
      <c r="WM506" s="43"/>
      <c r="WN506" s="43"/>
      <c r="WO506" s="43"/>
      <c r="WP506" s="43"/>
      <c r="WQ506" s="43"/>
      <c r="WR506" s="43"/>
      <c r="WS506" s="43"/>
      <c r="WT506" s="43"/>
      <c r="WU506" s="43"/>
      <c r="WV506" s="43"/>
      <c r="WW506" s="43"/>
      <c r="WX506" s="43"/>
      <c r="WY506" s="43"/>
      <c r="WZ506" s="43"/>
      <c r="XA506" s="43"/>
      <c r="XB506" s="43"/>
      <c r="XC506" s="43"/>
      <c r="XD506" s="43"/>
      <c r="XE506" s="43"/>
      <c r="XF506" s="43"/>
      <c r="XG506" s="43"/>
      <c r="XH506" s="43"/>
      <c r="XI506" s="43"/>
      <c r="XJ506" s="43"/>
      <c r="XK506" s="43"/>
      <c r="XL506" s="43"/>
      <c r="XM506" s="43"/>
      <c r="XN506" s="43"/>
      <c r="XO506" s="43"/>
      <c r="XP506" s="43"/>
      <c r="XQ506" s="43"/>
      <c r="XR506" s="43"/>
      <c r="XS506" s="43"/>
      <c r="XT506" s="43"/>
      <c r="XU506" s="43"/>
      <c r="XV506" s="43"/>
      <c r="XW506" s="43"/>
      <c r="XX506" s="43"/>
      <c r="XY506" s="43"/>
      <c r="XZ506" s="43"/>
      <c r="YA506" s="43"/>
      <c r="YB506" s="43"/>
      <c r="YC506" s="43"/>
      <c r="YD506" s="43"/>
      <c r="YE506" s="43"/>
      <c r="YF506" s="43"/>
      <c r="YG506" s="43"/>
      <c r="YH506" s="43"/>
      <c r="YI506" s="43"/>
      <c r="YJ506" s="43"/>
      <c r="YK506" s="43"/>
      <c r="YL506" s="43"/>
      <c r="YM506" s="43"/>
      <c r="YN506" s="43"/>
      <c r="YO506" s="43"/>
      <c r="YP506" s="43"/>
      <c r="YQ506" s="43"/>
      <c r="YR506" s="43"/>
      <c r="YS506" s="43"/>
      <c r="YT506" s="43"/>
      <c r="YU506" s="43"/>
      <c r="YV506" s="43"/>
      <c r="YW506" s="43"/>
      <c r="YX506" s="43"/>
      <c r="YY506" s="43"/>
      <c r="YZ506" s="43"/>
      <c r="ZA506" s="43"/>
      <c r="ZB506" s="43"/>
      <c r="ZC506" s="43"/>
      <c r="ZD506" s="43"/>
      <c r="ZE506" s="43"/>
      <c r="ZF506" s="43"/>
      <c r="ZG506" s="43"/>
      <c r="ZH506" s="43"/>
      <c r="ZI506" s="43"/>
      <c r="ZJ506" s="43"/>
      <c r="ZK506" s="43"/>
      <c r="ZL506" s="43"/>
      <c r="ZM506" s="43"/>
      <c r="ZN506" s="43"/>
      <c r="ZO506" s="43"/>
      <c r="ZP506" s="43"/>
      <c r="ZQ506" s="43"/>
      <c r="ZR506" s="43"/>
      <c r="ZS506" s="43"/>
      <c r="ZT506" s="43"/>
      <c r="ZU506" s="43"/>
      <c r="ZV506" s="43"/>
      <c r="ZW506" s="43"/>
      <c r="ZX506" s="43"/>
      <c r="ZY506" s="43"/>
      <c r="ZZ506" s="43"/>
      <c r="AAA506" s="43"/>
      <c r="AAB506" s="43"/>
      <c r="AAC506" s="43"/>
      <c r="AAD506" s="43"/>
      <c r="AAE506" s="43"/>
      <c r="AAF506" s="43"/>
      <c r="AAG506" s="43"/>
      <c r="AAH506" s="43"/>
      <c r="AAI506" s="43"/>
      <c r="AAJ506" s="43"/>
      <c r="AAK506" s="43"/>
      <c r="AAL506" s="43"/>
      <c r="AAM506" s="43"/>
      <c r="AAN506" s="43"/>
      <c r="AAO506" s="43"/>
      <c r="AAP506" s="43"/>
      <c r="AAQ506" s="43"/>
      <c r="AAR506" s="43"/>
      <c r="AAS506" s="43"/>
      <c r="AAT506" s="43"/>
      <c r="AAU506" s="43"/>
      <c r="AAV506" s="43"/>
      <c r="AAW506" s="43"/>
      <c r="AAX506" s="43"/>
      <c r="AAY506" s="43"/>
      <c r="AAZ506" s="43"/>
      <c r="ABA506" s="43"/>
      <c r="ABB506" s="43"/>
      <c r="ABC506" s="43"/>
      <c r="ABD506" s="43"/>
      <c r="ABE506" s="43"/>
      <c r="ABF506" s="43"/>
      <c r="ABG506" s="43"/>
      <c r="ABH506" s="43"/>
      <c r="ABI506" s="43"/>
      <c r="ABJ506" s="43"/>
      <c r="ABK506" s="43"/>
      <c r="ABL506" s="43"/>
      <c r="ABM506" s="43"/>
      <c r="ABN506" s="43"/>
      <c r="ABO506" s="43"/>
      <c r="ABP506" s="43"/>
      <c r="ABQ506" s="43"/>
      <c r="ABR506" s="43"/>
      <c r="ABS506" s="43"/>
      <c r="ABT506" s="43"/>
      <c r="ABU506" s="43"/>
      <c r="ABV506" s="43"/>
      <c r="ABW506" s="43"/>
      <c r="ABX506" s="43"/>
      <c r="ABY506" s="43"/>
      <c r="ABZ506" s="43"/>
      <c r="ACA506" s="43"/>
      <c r="ACB506" s="43"/>
      <c r="ACC506" s="43"/>
      <c r="ACD506" s="43"/>
      <c r="ACE506" s="43"/>
      <c r="ACF506" s="43"/>
      <c r="ACG506" s="43"/>
      <c r="ACH506" s="43"/>
      <c r="ACI506" s="43"/>
      <c r="ACJ506" s="43"/>
      <c r="ACK506" s="43"/>
      <c r="ACL506" s="43"/>
      <c r="ACM506" s="43"/>
      <c r="ACN506" s="43"/>
      <c r="ACO506" s="43"/>
      <c r="ACP506" s="43"/>
      <c r="ACQ506" s="43"/>
      <c r="ACR506" s="43"/>
      <c r="ACS506" s="43"/>
      <c r="ACT506" s="43"/>
      <c r="ACU506" s="43"/>
      <c r="ACV506" s="43"/>
      <c r="ACW506" s="43"/>
      <c r="ACX506" s="43"/>
      <c r="ACY506" s="43"/>
      <c r="ACZ506" s="43"/>
      <c r="ADA506" s="43"/>
      <c r="ADB506" s="43"/>
      <c r="ADC506" s="43"/>
      <c r="ADD506" s="43"/>
      <c r="ADE506" s="43"/>
      <c r="ADF506" s="43"/>
      <c r="ADG506" s="43"/>
      <c r="ADH506" s="43"/>
      <c r="ADI506" s="43"/>
      <c r="ADJ506" s="43"/>
      <c r="ADK506" s="43"/>
      <c r="ADL506" s="43"/>
      <c r="ADM506" s="43"/>
      <c r="ADN506" s="43"/>
      <c r="ADO506" s="43"/>
      <c r="ADP506" s="43"/>
      <c r="ADQ506" s="43"/>
      <c r="ADR506" s="43"/>
      <c r="ADS506" s="43"/>
      <c r="ADT506" s="43"/>
      <c r="ADU506" s="43"/>
      <c r="ADV506" s="43"/>
      <c r="ADW506" s="43"/>
      <c r="ADX506" s="43"/>
      <c r="ADY506" s="43"/>
      <c r="ADZ506" s="43"/>
      <c r="AEA506" s="43"/>
      <c r="AEB506" s="43"/>
      <c r="AEC506" s="43"/>
      <c r="AED506" s="43"/>
      <c r="AEE506" s="43"/>
      <c r="AEF506" s="43"/>
      <c r="AEG506" s="43"/>
      <c r="AEH506" s="43"/>
      <c r="AEI506" s="43"/>
      <c r="AEJ506" s="43"/>
      <c r="AEK506" s="43"/>
      <c r="AEL506" s="43"/>
      <c r="AEM506" s="43"/>
      <c r="AEN506" s="43"/>
      <c r="AEO506" s="43"/>
      <c r="AEP506" s="43"/>
      <c r="AEQ506" s="43"/>
      <c r="AER506" s="43"/>
      <c r="AES506" s="43"/>
      <c r="AET506" s="43"/>
      <c r="AEU506" s="43"/>
      <c r="AEV506" s="43"/>
      <c r="AEW506" s="43"/>
      <c r="AEX506" s="43"/>
      <c r="AEY506" s="43"/>
      <c r="AEZ506" s="43"/>
      <c r="AFA506" s="43"/>
      <c r="AFB506" s="43"/>
      <c r="AFC506" s="43"/>
      <c r="AFD506" s="43"/>
      <c r="AFE506" s="43"/>
      <c r="AFF506" s="43"/>
      <c r="AFG506" s="43"/>
      <c r="AFH506" s="43"/>
      <c r="AFI506" s="43"/>
      <c r="AFJ506" s="43"/>
      <c r="AFK506" s="43"/>
      <c r="AFL506" s="43"/>
      <c r="AFM506" s="43"/>
      <c r="AFN506" s="43"/>
      <c r="AFO506" s="43"/>
      <c r="AFP506" s="43"/>
      <c r="AFQ506" s="43"/>
      <c r="AFR506" s="43"/>
      <c r="AFS506" s="43"/>
      <c r="AFT506" s="43"/>
      <c r="AFU506" s="43"/>
      <c r="AFV506" s="43"/>
      <c r="AFW506" s="43"/>
      <c r="AFX506" s="43"/>
      <c r="AFY506" s="43"/>
      <c r="AFZ506" s="43"/>
      <c r="AGA506" s="43"/>
      <c r="AGB506" s="43"/>
      <c r="AGC506" s="43"/>
      <c r="AGD506" s="43"/>
      <c r="AGE506" s="43"/>
      <c r="AGF506" s="43"/>
      <c r="AGG506" s="43"/>
      <c r="AGH506" s="43"/>
      <c r="AGI506" s="43"/>
      <c r="AGJ506" s="43"/>
      <c r="AGK506" s="43"/>
      <c r="AGL506" s="43"/>
      <c r="AGM506" s="43"/>
      <c r="AGN506" s="43"/>
      <c r="AGO506" s="43"/>
      <c r="AGP506" s="43"/>
      <c r="AGQ506" s="43"/>
      <c r="AGR506" s="43"/>
      <c r="AGS506" s="43"/>
      <c r="AGT506" s="43"/>
      <c r="AGU506" s="43"/>
      <c r="AGV506" s="43"/>
      <c r="AGW506" s="43"/>
      <c r="AGX506" s="43"/>
      <c r="AGY506" s="43"/>
      <c r="AGZ506" s="43"/>
      <c r="AHA506" s="43"/>
      <c r="AHB506" s="43"/>
      <c r="AHC506" s="43"/>
      <c r="AHD506" s="43"/>
      <c r="AHE506" s="43"/>
      <c r="AHF506" s="43"/>
      <c r="AHG506" s="43"/>
      <c r="AHH506" s="43"/>
      <c r="AHI506" s="43"/>
      <c r="AHJ506" s="43"/>
      <c r="AHK506" s="43"/>
      <c r="AHL506" s="43"/>
      <c r="AHM506" s="43"/>
      <c r="AHN506" s="43"/>
      <c r="AHO506" s="43"/>
      <c r="AHP506" s="43"/>
      <c r="AHQ506" s="43"/>
      <c r="AHR506" s="43"/>
      <c r="AHS506" s="43"/>
      <c r="AHT506" s="43"/>
      <c r="AHU506" s="43"/>
      <c r="AHV506" s="43"/>
      <c r="AHW506" s="43"/>
      <c r="AHX506" s="43"/>
      <c r="AHY506" s="43"/>
      <c r="AHZ506" s="43"/>
      <c r="AIA506" s="43"/>
      <c r="AIB506" s="43"/>
      <c r="AIC506" s="43"/>
      <c r="AID506" s="43"/>
      <c r="AIE506" s="43"/>
      <c r="AIF506" s="43"/>
      <c r="AIG506" s="43"/>
      <c r="AIH506" s="43"/>
      <c r="AII506" s="43"/>
      <c r="AIJ506" s="43"/>
      <c r="AIK506" s="43"/>
      <c r="AIL506" s="43"/>
      <c r="AIM506" s="43"/>
      <c r="AIN506" s="43"/>
      <c r="AIO506" s="43"/>
      <c r="AIP506" s="43"/>
      <c r="AIQ506" s="43"/>
      <c r="AIR506" s="43"/>
      <c r="AIS506" s="43"/>
      <c r="AIT506" s="43"/>
      <c r="AIU506" s="43"/>
      <c r="AIV506" s="43"/>
      <c r="AIW506" s="43"/>
      <c r="AIX506" s="43"/>
      <c r="AIY506" s="43"/>
      <c r="AIZ506" s="43"/>
      <c r="AJA506" s="43"/>
      <c r="AJB506" s="43"/>
      <c r="AJC506" s="43"/>
      <c r="AJD506" s="43"/>
      <c r="AJE506" s="43"/>
      <c r="AJF506" s="43"/>
      <c r="AJG506" s="43"/>
      <c r="AJH506" s="43"/>
      <c r="AJI506" s="43"/>
      <c r="AJJ506" s="43"/>
      <c r="AJK506" s="43"/>
      <c r="AJL506" s="43"/>
      <c r="AJM506" s="43"/>
      <c r="AJN506" s="43"/>
      <c r="AJO506" s="43"/>
      <c r="AJP506" s="43"/>
      <c r="AJQ506" s="43"/>
      <c r="AJR506" s="43"/>
      <c r="AJS506" s="43"/>
      <c r="AJT506" s="43"/>
      <c r="AJU506" s="43"/>
      <c r="AJV506" s="43"/>
      <c r="AJW506" s="43"/>
      <c r="AJX506" s="43"/>
      <c r="AJY506" s="43"/>
      <c r="AJZ506" s="43"/>
      <c r="AKA506" s="43"/>
      <c r="AKB506" s="43"/>
      <c r="AKC506" s="43"/>
      <c r="AKD506" s="43"/>
      <c r="AKE506" s="43"/>
      <c r="AKF506" s="43"/>
      <c r="AKG506" s="43"/>
      <c r="AKH506" s="43"/>
      <c r="AKI506" s="43"/>
      <c r="AKJ506" s="43"/>
      <c r="AKK506" s="43"/>
      <c r="AKL506" s="43"/>
      <c r="AKM506" s="43"/>
      <c r="AKN506" s="43"/>
      <c r="AKO506" s="43"/>
      <c r="AKP506" s="43"/>
      <c r="AKQ506" s="43"/>
      <c r="AKR506" s="43"/>
      <c r="AKS506" s="43"/>
      <c r="AKT506" s="43"/>
      <c r="AKU506" s="43"/>
      <c r="AKV506" s="43"/>
      <c r="AKW506" s="43"/>
      <c r="AKX506" s="43"/>
      <c r="AKY506" s="43"/>
      <c r="AKZ506" s="43"/>
      <c r="ALA506" s="43"/>
      <c r="ALB506" s="43"/>
      <c r="ALC506" s="43"/>
      <c r="ALD506" s="43"/>
      <c r="ALE506" s="43"/>
      <c r="ALF506" s="43"/>
      <c r="ALG506" s="43"/>
      <c r="ALH506" s="43"/>
      <c r="ALI506" s="43"/>
      <c r="ALJ506" s="43"/>
      <c r="ALK506" s="43"/>
      <c r="ALL506" s="43"/>
      <c r="ALM506" s="43"/>
      <c r="ALN506" s="43"/>
      <c r="ALO506" s="43"/>
      <c r="ALP506" s="43"/>
      <c r="ALQ506" s="43"/>
      <c r="ALR506" s="43"/>
      <c r="ALS506" s="43"/>
      <c r="ALT506" s="43"/>
      <c r="ALU506" s="43"/>
      <c r="ALV506" s="43"/>
      <c r="ALW506" s="43"/>
      <c r="ALX506" s="43"/>
      <c r="ALY506" s="43"/>
      <c r="ALZ506" s="43"/>
      <c r="AMA506" s="43"/>
      <c r="AMB506" s="43"/>
      <c r="AMC506" s="43"/>
      <c r="AMD506" s="43"/>
      <c r="AME506" s="43"/>
      <c r="AMF506" s="43"/>
      <c r="AMG506" s="43"/>
      <c r="AMH506" s="43"/>
      <c r="AMI506" s="43"/>
      <c r="AMJ506" s="43"/>
    </row>
    <row r="507" spans="1:1024" s="363" customFormat="1" ht="37.5">
      <c r="A507" s="14" t="s">
        <v>269</v>
      </c>
      <c r="B507" s="15">
        <v>12</v>
      </c>
      <c r="C507" s="44">
        <v>4</v>
      </c>
      <c r="D507" s="46" t="s">
        <v>401</v>
      </c>
      <c r="E507" s="44">
        <v>1972</v>
      </c>
      <c r="F507" s="44" t="s">
        <v>37</v>
      </c>
      <c r="G507" s="14" t="s">
        <v>269</v>
      </c>
      <c r="H507" s="44" t="s">
        <v>38</v>
      </c>
      <c r="I507" s="44">
        <v>2</v>
      </c>
      <c r="J507" s="39">
        <v>1920</v>
      </c>
      <c r="K507" s="39">
        <v>741.2</v>
      </c>
      <c r="L507" s="45" t="s">
        <v>49</v>
      </c>
      <c r="M507" s="384">
        <f>J507*P507</f>
        <v>853900.80000000005</v>
      </c>
      <c r="N507" s="40">
        <f>J507*Q507</f>
        <v>35827.199999999997</v>
      </c>
      <c r="O507" s="384">
        <f t="shared" si="45"/>
        <v>889728</v>
      </c>
      <c r="P507" s="385">
        <v>444.74</v>
      </c>
      <c r="Q507" s="362">
        <v>18.66</v>
      </c>
      <c r="R507" s="14" t="s">
        <v>41</v>
      </c>
      <c r="S507" s="14" t="s">
        <v>270</v>
      </c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S507" s="43"/>
      <c r="NT507" s="43"/>
      <c r="NU507" s="43"/>
      <c r="NV507" s="43"/>
      <c r="NW507" s="43"/>
      <c r="NX507" s="43"/>
      <c r="NY507" s="43"/>
      <c r="NZ507" s="43"/>
      <c r="OA507" s="43"/>
      <c r="OB507" s="43"/>
      <c r="OC507" s="43"/>
      <c r="OD507" s="43"/>
      <c r="OE507" s="43"/>
      <c r="OF507" s="43"/>
      <c r="OG507" s="43"/>
      <c r="OH507" s="43"/>
      <c r="OI507" s="43"/>
      <c r="OJ507" s="43"/>
      <c r="OK507" s="43"/>
      <c r="OL507" s="43"/>
      <c r="OM507" s="43"/>
      <c r="ON507" s="43"/>
      <c r="OO507" s="43"/>
      <c r="OP507" s="43"/>
      <c r="OQ507" s="43"/>
      <c r="OR507" s="43"/>
      <c r="OS507" s="43"/>
      <c r="OT507" s="43"/>
      <c r="OU507" s="43"/>
      <c r="OV507" s="43"/>
      <c r="OW507" s="43"/>
      <c r="OX507" s="43"/>
      <c r="OY507" s="43"/>
      <c r="OZ507" s="43"/>
      <c r="PA507" s="43"/>
      <c r="PB507" s="43"/>
      <c r="PC507" s="43"/>
      <c r="PD507" s="43"/>
      <c r="PE507" s="43"/>
      <c r="PF507" s="43"/>
      <c r="PG507" s="43"/>
      <c r="PH507" s="43"/>
      <c r="PI507" s="43"/>
      <c r="PJ507" s="43"/>
      <c r="PK507" s="43"/>
      <c r="PL507" s="43"/>
      <c r="PM507" s="43"/>
      <c r="PN507" s="43"/>
      <c r="PO507" s="43"/>
      <c r="PP507" s="43"/>
      <c r="PQ507" s="43"/>
      <c r="PR507" s="43"/>
      <c r="PS507" s="43"/>
      <c r="PT507" s="43"/>
      <c r="PU507" s="43"/>
      <c r="PV507" s="43"/>
      <c r="PW507" s="43"/>
      <c r="PX507" s="43"/>
      <c r="PY507" s="43"/>
      <c r="PZ507" s="43"/>
      <c r="QA507" s="43"/>
      <c r="QB507" s="43"/>
      <c r="QC507" s="43"/>
      <c r="QD507" s="43"/>
      <c r="QE507" s="43"/>
      <c r="QF507" s="43"/>
      <c r="QG507" s="43"/>
      <c r="QH507" s="43"/>
      <c r="QI507" s="43"/>
      <c r="QJ507" s="43"/>
      <c r="QK507" s="43"/>
      <c r="QL507" s="43"/>
      <c r="QM507" s="43"/>
      <c r="QN507" s="43"/>
      <c r="QO507" s="43"/>
      <c r="QP507" s="43"/>
      <c r="QQ507" s="43"/>
      <c r="QR507" s="43"/>
      <c r="QS507" s="43"/>
      <c r="QT507" s="43"/>
      <c r="QU507" s="43"/>
      <c r="QV507" s="43"/>
      <c r="QW507" s="43"/>
      <c r="QX507" s="43"/>
      <c r="QY507" s="43"/>
      <c r="QZ507" s="43"/>
      <c r="RA507" s="43"/>
      <c r="RB507" s="43"/>
      <c r="RC507" s="43"/>
      <c r="RD507" s="43"/>
      <c r="RE507" s="43"/>
      <c r="RF507" s="43"/>
      <c r="RG507" s="43"/>
      <c r="RH507" s="43"/>
      <c r="RI507" s="43"/>
      <c r="RJ507" s="43"/>
      <c r="RK507" s="43"/>
      <c r="RL507" s="43"/>
      <c r="RM507" s="43"/>
      <c r="RN507" s="43"/>
      <c r="RO507" s="43"/>
      <c r="RP507" s="43"/>
      <c r="RQ507" s="43"/>
      <c r="RR507" s="43"/>
      <c r="RS507" s="43"/>
      <c r="RT507" s="43"/>
      <c r="RU507" s="43"/>
      <c r="RV507" s="43"/>
      <c r="RW507" s="43"/>
      <c r="RX507" s="43"/>
      <c r="RY507" s="43"/>
      <c r="RZ507" s="43"/>
      <c r="SA507" s="43"/>
      <c r="SB507" s="43"/>
      <c r="SC507" s="43"/>
      <c r="SD507" s="43"/>
      <c r="SE507" s="43"/>
      <c r="SF507" s="43"/>
      <c r="SG507" s="43"/>
      <c r="SH507" s="43"/>
      <c r="SI507" s="43"/>
      <c r="SJ507" s="43"/>
      <c r="SK507" s="43"/>
      <c r="SL507" s="43"/>
      <c r="SM507" s="43"/>
      <c r="SN507" s="43"/>
      <c r="SO507" s="43"/>
      <c r="SP507" s="43"/>
      <c r="SQ507" s="43"/>
      <c r="SR507" s="43"/>
      <c r="SS507" s="43"/>
      <c r="ST507" s="43"/>
      <c r="SU507" s="43"/>
      <c r="SV507" s="43"/>
      <c r="SW507" s="43"/>
      <c r="SX507" s="43"/>
      <c r="SY507" s="43"/>
      <c r="SZ507" s="43"/>
      <c r="TA507" s="43"/>
      <c r="TB507" s="43"/>
      <c r="TC507" s="43"/>
      <c r="TD507" s="43"/>
      <c r="TE507" s="43"/>
      <c r="TF507" s="43"/>
      <c r="TG507" s="43"/>
      <c r="TH507" s="43"/>
      <c r="TI507" s="43"/>
      <c r="TJ507" s="43"/>
      <c r="TK507" s="43"/>
      <c r="TL507" s="43"/>
      <c r="TM507" s="43"/>
      <c r="TN507" s="43"/>
      <c r="TO507" s="43"/>
      <c r="TP507" s="43"/>
      <c r="TQ507" s="43"/>
      <c r="TR507" s="43"/>
      <c r="TS507" s="43"/>
      <c r="TT507" s="43"/>
      <c r="TU507" s="43"/>
      <c r="TV507" s="43"/>
      <c r="TW507" s="43"/>
      <c r="TX507" s="43"/>
      <c r="TY507" s="43"/>
      <c r="TZ507" s="43"/>
      <c r="UA507" s="43"/>
      <c r="UB507" s="43"/>
      <c r="UC507" s="43"/>
      <c r="UD507" s="43"/>
      <c r="UE507" s="43"/>
      <c r="UF507" s="43"/>
      <c r="UG507" s="43"/>
      <c r="UH507" s="43"/>
      <c r="UI507" s="43"/>
      <c r="UJ507" s="43"/>
      <c r="UK507" s="43"/>
      <c r="UL507" s="43"/>
      <c r="UM507" s="43"/>
      <c r="UN507" s="43"/>
      <c r="UO507" s="43"/>
      <c r="UP507" s="43"/>
      <c r="UQ507" s="43"/>
      <c r="UR507" s="43"/>
      <c r="US507" s="43"/>
      <c r="UT507" s="43"/>
      <c r="UU507" s="43"/>
      <c r="UV507" s="43"/>
      <c r="UW507" s="43"/>
      <c r="UX507" s="43"/>
      <c r="UY507" s="43"/>
      <c r="UZ507" s="43"/>
      <c r="VA507" s="43"/>
      <c r="VB507" s="43"/>
      <c r="VC507" s="43"/>
      <c r="VD507" s="43"/>
      <c r="VE507" s="43"/>
      <c r="VF507" s="43"/>
      <c r="VG507" s="43"/>
      <c r="VH507" s="43"/>
      <c r="VI507" s="43"/>
      <c r="VJ507" s="43"/>
      <c r="VK507" s="43"/>
      <c r="VL507" s="43"/>
      <c r="VM507" s="43"/>
      <c r="VN507" s="43"/>
      <c r="VO507" s="43"/>
      <c r="VP507" s="43"/>
      <c r="VQ507" s="43"/>
      <c r="VR507" s="43"/>
      <c r="VS507" s="43"/>
      <c r="VT507" s="43"/>
      <c r="VU507" s="43"/>
      <c r="VV507" s="43"/>
      <c r="VW507" s="43"/>
      <c r="VX507" s="43"/>
      <c r="VY507" s="43"/>
      <c r="VZ507" s="43"/>
      <c r="WA507" s="43"/>
      <c r="WB507" s="43"/>
      <c r="WC507" s="43"/>
      <c r="WD507" s="43"/>
      <c r="WE507" s="43"/>
      <c r="WF507" s="43"/>
      <c r="WG507" s="43"/>
      <c r="WH507" s="43"/>
      <c r="WI507" s="43"/>
      <c r="WJ507" s="43"/>
      <c r="WK507" s="43"/>
      <c r="WL507" s="43"/>
      <c r="WM507" s="43"/>
      <c r="WN507" s="43"/>
      <c r="WO507" s="43"/>
      <c r="WP507" s="43"/>
      <c r="WQ507" s="43"/>
      <c r="WR507" s="43"/>
      <c r="WS507" s="43"/>
      <c r="WT507" s="43"/>
      <c r="WU507" s="43"/>
      <c r="WV507" s="43"/>
      <c r="WW507" s="43"/>
      <c r="WX507" s="43"/>
      <c r="WY507" s="43"/>
      <c r="WZ507" s="43"/>
      <c r="XA507" s="43"/>
      <c r="XB507" s="43"/>
      <c r="XC507" s="43"/>
      <c r="XD507" s="43"/>
      <c r="XE507" s="43"/>
      <c r="XF507" s="43"/>
      <c r="XG507" s="43"/>
      <c r="XH507" s="43"/>
      <c r="XI507" s="43"/>
      <c r="XJ507" s="43"/>
      <c r="XK507" s="43"/>
      <c r="XL507" s="43"/>
      <c r="XM507" s="43"/>
      <c r="XN507" s="43"/>
      <c r="XO507" s="43"/>
      <c r="XP507" s="43"/>
      <c r="XQ507" s="43"/>
      <c r="XR507" s="43"/>
      <c r="XS507" s="43"/>
      <c r="XT507" s="43"/>
      <c r="XU507" s="43"/>
      <c r="XV507" s="43"/>
      <c r="XW507" s="43"/>
      <c r="XX507" s="43"/>
      <c r="XY507" s="43"/>
      <c r="XZ507" s="43"/>
      <c r="YA507" s="43"/>
      <c r="YB507" s="43"/>
      <c r="YC507" s="43"/>
      <c r="YD507" s="43"/>
      <c r="YE507" s="43"/>
      <c r="YF507" s="43"/>
      <c r="YG507" s="43"/>
      <c r="YH507" s="43"/>
      <c r="YI507" s="43"/>
      <c r="YJ507" s="43"/>
      <c r="YK507" s="43"/>
      <c r="YL507" s="43"/>
      <c r="YM507" s="43"/>
      <c r="YN507" s="43"/>
      <c r="YO507" s="43"/>
      <c r="YP507" s="43"/>
      <c r="YQ507" s="43"/>
      <c r="YR507" s="43"/>
      <c r="YS507" s="43"/>
      <c r="YT507" s="43"/>
      <c r="YU507" s="43"/>
      <c r="YV507" s="43"/>
      <c r="YW507" s="43"/>
      <c r="YX507" s="43"/>
      <c r="YY507" s="43"/>
      <c r="YZ507" s="43"/>
      <c r="ZA507" s="43"/>
      <c r="ZB507" s="43"/>
      <c r="ZC507" s="43"/>
      <c r="ZD507" s="43"/>
      <c r="ZE507" s="43"/>
      <c r="ZF507" s="43"/>
      <c r="ZG507" s="43"/>
      <c r="ZH507" s="43"/>
      <c r="ZI507" s="43"/>
      <c r="ZJ507" s="43"/>
      <c r="ZK507" s="43"/>
      <c r="ZL507" s="43"/>
      <c r="ZM507" s="43"/>
      <c r="ZN507" s="43"/>
      <c r="ZO507" s="43"/>
      <c r="ZP507" s="43"/>
      <c r="ZQ507" s="43"/>
      <c r="ZR507" s="43"/>
      <c r="ZS507" s="43"/>
      <c r="ZT507" s="43"/>
      <c r="ZU507" s="43"/>
      <c r="ZV507" s="43"/>
      <c r="ZW507" s="43"/>
      <c r="ZX507" s="43"/>
      <c r="ZY507" s="43"/>
      <c r="ZZ507" s="43"/>
      <c r="AAA507" s="43"/>
      <c r="AAB507" s="43"/>
      <c r="AAC507" s="43"/>
      <c r="AAD507" s="43"/>
      <c r="AAE507" s="43"/>
      <c r="AAF507" s="43"/>
      <c r="AAG507" s="43"/>
      <c r="AAH507" s="43"/>
      <c r="AAI507" s="43"/>
      <c r="AAJ507" s="43"/>
      <c r="AAK507" s="43"/>
      <c r="AAL507" s="43"/>
      <c r="AAM507" s="43"/>
      <c r="AAN507" s="43"/>
      <c r="AAO507" s="43"/>
      <c r="AAP507" s="43"/>
      <c r="AAQ507" s="43"/>
      <c r="AAR507" s="43"/>
      <c r="AAS507" s="43"/>
      <c r="AAT507" s="43"/>
      <c r="AAU507" s="43"/>
      <c r="AAV507" s="43"/>
      <c r="AAW507" s="43"/>
      <c r="AAX507" s="43"/>
      <c r="AAY507" s="43"/>
      <c r="AAZ507" s="43"/>
      <c r="ABA507" s="43"/>
      <c r="ABB507" s="43"/>
      <c r="ABC507" s="43"/>
      <c r="ABD507" s="43"/>
      <c r="ABE507" s="43"/>
      <c r="ABF507" s="43"/>
      <c r="ABG507" s="43"/>
      <c r="ABH507" s="43"/>
      <c r="ABI507" s="43"/>
      <c r="ABJ507" s="43"/>
      <c r="ABK507" s="43"/>
      <c r="ABL507" s="43"/>
      <c r="ABM507" s="43"/>
      <c r="ABN507" s="43"/>
      <c r="ABO507" s="43"/>
      <c r="ABP507" s="43"/>
      <c r="ABQ507" s="43"/>
      <c r="ABR507" s="43"/>
      <c r="ABS507" s="43"/>
      <c r="ABT507" s="43"/>
      <c r="ABU507" s="43"/>
      <c r="ABV507" s="43"/>
      <c r="ABW507" s="43"/>
      <c r="ABX507" s="43"/>
      <c r="ABY507" s="43"/>
      <c r="ABZ507" s="43"/>
      <c r="ACA507" s="43"/>
      <c r="ACB507" s="43"/>
      <c r="ACC507" s="43"/>
      <c r="ACD507" s="43"/>
      <c r="ACE507" s="43"/>
      <c r="ACF507" s="43"/>
      <c r="ACG507" s="43"/>
      <c r="ACH507" s="43"/>
      <c r="ACI507" s="43"/>
      <c r="ACJ507" s="43"/>
      <c r="ACK507" s="43"/>
      <c r="ACL507" s="43"/>
      <c r="ACM507" s="43"/>
      <c r="ACN507" s="43"/>
      <c r="ACO507" s="43"/>
      <c r="ACP507" s="43"/>
      <c r="ACQ507" s="43"/>
      <c r="ACR507" s="43"/>
      <c r="ACS507" s="43"/>
      <c r="ACT507" s="43"/>
      <c r="ACU507" s="43"/>
      <c r="ACV507" s="43"/>
      <c r="ACW507" s="43"/>
      <c r="ACX507" s="43"/>
      <c r="ACY507" s="43"/>
      <c r="ACZ507" s="43"/>
      <c r="ADA507" s="43"/>
      <c r="ADB507" s="43"/>
      <c r="ADC507" s="43"/>
      <c r="ADD507" s="43"/>
      <c r="ADE507" s="43"/>
      <c r="ADF507" s="43"/>
      <c r="ADG507" s="43"/>
      <c r="ADH507" s="43"/>
      <c r="ADI507" s="43"/>
      <c r="ADJ507" s="43"/>
      <c r="ADK507" s="43"/>
      <c r="ADL507" s="43"/>
      <c r="ADM507" s="43"/>
      <c r="ADN507" s="43"/>
      <c r="ADO507" s="43"/>
      <c r="ADP507" s="43"/>
      <c r="ADQ507" s="43"/>
      <c r="ADR507" s="43"/>
      <c r="ADS507" s="43"/>
      <c r="ADT507" s="43"/>
      <c r="ADU507" s="43"/>
      <c r="ADV507" s="43"/>
      <c r="ADW507" s="43"/>
      <c r="ADX507" s="43"/>
      <c r="ADY507" s="43"/>
      <c r="ADZ507" s="43"/>
      <c r="AEA507" s="43"/>
      <c r="AEB507" s="43"/>
      <c r="AEC507" s="43"/>
      <c r="AED507" s="43"/>
      <c r="AEE507" s="43"/>
      <c r="AEF507" s="43"/>
      <c r="AEG507" s="43"/>
      <c r="AEH507" s="43"/>
      <c r="AEI507" s="43"/>
      <c r="AEJ507" s="43"/>
      <c r="AEK507" s="43"/>
      <c r="AEL507" s="43"/>
      <c r="AEM507" s="43"/>
      <c r="AEN507" s="43"/>
      <c r="AEO507" s="43"/>
      <c r="AEP507" s="43"/>
      <c r="AEQ507" s="43"/>
      <c r="AER507" s="43"/>
      <c r="AES507" s="43"/>
      <c r="AET507" s="43"/>
      <c r="AEU507" s="43"/>
      <c r="AEV507" s="43"/>
      <c r="AEW507" s="43"/>
      <c r="AEX507" s="43"/>
      <c r="AEY507" s="43"/>
      <c r="AEZ507" s="43"/>
      <c r="AFA507" s="43"/>
      <c r="AFB507" s="43"/>
      <c r="AFC507" s="43"/>
      <c r="AFD507" s="43"/>
      <c r="AFE507" s="43"/>
      <c r="AFF507" s="43"/>
      <c r="AFG507" s="43"/>
      <c r="AFH507" s="43"/>
      <c r="AFI507" s="43"/>
      <c r="AFJ507" s="43"/>
      <c r="AFK507" s="43"/>
      <c r="AFL507" s="43"/>
      <c r="AFM507" s="43"/>
      <c r="AFN507" s="43"/>
      <c r="AFO507" s="43"/>
      <c r="AFP507" s="43"/>
      <c r="AFQ507" s="43"/>
      <c r="AFR507" s="43"/>
      <c r="AFS507" s="43"/>
      <c r="AFT507" s="43"/>
      <c r="AFU507" s="43"/>
      <c r="AFV507" s="43"/>
      <c r="AFW507" s="43"/>
      <c r="AFX507" s="43"/>
      <c r="AFY507" s="43"/>
      <c r="AFZ507" s="43"/>
      <c r="AGA507" s="43"/>
      <c r="AGB507" s="43"/>
      <c r="AGC507" s="43"/>
      <c r="AGD507" s="43"/>
      <c r="AGE507" s="43"/>
      <c r="AGF507" s="43"/>
      <c r="AGG507" s="43"/>
      <c r="AGH507" s="43"/>
      <c r="AGI507" s="43"/>
      <c r="AGJ507" s="43"/>
      <c r="AGK507" s="43"/>
      <c r="AGL507" s="43"/>
      <c r="AGM507" s="43"/>
      <c r="AGN507" s="43"/>
      <c r="AGO507" s="43"/>
      <c r="AGP507" s="43"/>
      <c r="AGQ507" s="43"/>
      <c r="AGR507" s="43"/>
      <c r="AGS507" s="43"/>
      <c r="AGT507" s="43"/>
      <c r="AGU507" s="43"/>
      <c r="AGV507" s="43"/>
      <c r="AGW507" s="43"/>
      <c r="AGX507" s="43"/>
      <c r="AGY507" s="43"/>
      <c r="AGZ507" s="43"/>
      <c r="AHA507" s="43"/>
      <c r="AHB507" s="43"/>
      <c r="AHC507" s="43"/>
      <c r="AHD507" s="43"/>
      <c r="AHE507" s="43"/>
      <c r="AHF507" s="43"/>
      <c r="AHG507" s="43"/>
      <c r="AHH507" s="43"/>
      <c r="AHI507" s="43"/>
      <c r="AHJ507" s="43"/>
      <c r="AHK507" s="43"/>
      <c r="AHL507" s="43"/>
      <c r="AHM507" s="43"/>
      <c r="AHN507" s="43"/>
      <c r="AHO507" s="43"/>
      <c r="AHP507" s="43"/>
      <c r="AHQ507" s="43"/>
      <c r="AHR507" s="43"/>
      <c r="AHS507" s="43"/>
      <c r="AHT507" s="43"/>
      <c r="AHU507" s="43"/>
      <c r="AHV507" s="43"/>
      <c r="AHW507" s="43"/>
      <c r="AHX507" s="43"/>
      <c r="AHY507" s="43"/>
      <c r="AHZ507" s="43"/>
      <c r="AIA507" s="43"/>
      <c r="AIB507" s="43"/>
      <c r="AIC507" s="43"/>
      <c r="AID507" s="43"/>
      <c r="AIE507" s="43"/>
      <c r="AIF507" s="43"/>
      <c r="AIG507" s="43"/>
      <c r="AIH507" s="43"/>
      <c r="AII507" s="43"/>
      <c r="AIJ507" s="43"/>
      <c r="AIK507" s="43"/>
      <c r="AIL507" s="43"/>
      <c r="AIM507" s="43"/>
      <c r="AIN507" s="43"/>
      <c r="AIO507" s="43"/>
      <c r="AIP507" s="43"/>
      <c r="AIQ507" s="43"/>
      <c r="AIR507" s="43"/>
      <c r="AIS507" s="43"/>
      <c r="AIT507" s="43"/>
      <c r="AIU507" s="43"/>
      <c r="AIV507" s="43"/>
      <c r="AIW507" s="43"/>
      <c r="AIX507" s="43"/>
      <c r="AIY507" s="43"/>
      <c r="AIZ507" s="43"/>
      <c r="AJA507" s="43"/>
      <c r="AJB507" s="43"/>
      <c r="AJC507" s="43"/>
      <c r="AJD507" s="43"/>
      <c r="AJE507" s="43"/>
      <c r="AJF507" s="43"/>
      <c r="AJG507" s="43"/>
      <c r="AJH507" s="43"/>
      <c r="AJI507" s="43"/>
      <c r="AJJ507" s="43"/>
      <c r="AJK507" s="43"/>
      <c r="AJL507" s="43"/>
      <c r="AJM507" s="43"/>
      <c r="AJN507" s="43"/>
      <c r="AJO507" s="43"/>
      <c r="AJP507" s="43"/>
      <c r="AJQ507" s="43"/>
      <c r="AJR507" s="43"/>
      <c r="AJS507" s="43"/>
      <c r="AJT507" s="43"/>
      <c r="AJU507" s="43"/>
      <c r="AJV507" s="43"/>
      <c r="AJW507" s="43"/>
      <c r="AJX507" s="43"/>
      <c r="AJY507" s="43"/>
      <c r="AJZ507" s="43"/>
      <c r="AKA507" s="43"/>
      <c r="AKB507" s="43"/>
      <c r="AKC507" s="43"/>
      <c r="AKD507" s="43"/>
      <c r="AKE507" s="43"/>
      <c r="AKF507" s="43"/>
      <c r="AKG507" s="43"/>
      <c r="AKH507" s="43"/>
      <c r="AKI507" s="43"/>
      <c r="AKJ507" s="43"/>
      <c r="AKK507" s="43"/>
      <c r="AKL507" s="43"/>
      <c r="AKM507" s="43"/>
      <c r="AKN507" s="43"/>
      <c r="AKO507" s="43"/>
      <c r="AKP507" s="43"/>
      <c r="AKQ507" s="43"/>
      <c r="AKR507" s="43"/>
      <c r="AKS507" s="43"/>
      <c r="AKT507" s="43"/>
      <c r="AKU507" s="43"/>
      <c r="AKV507" s="43"/>
      <c r="AKW507" s="43"/>
      <c r="AKX507" s="43"/>
      <c r="AKY507" s="43"/>
      <c r="AKZ507" s="43"/>
      <c r="ALA507" s="43"/>
      <c r="ALB507" s="43"/>
      <c r="ALC507" s="43"/>
      <c r="ALD507" s="43"/>
      <c r="ALE507" s="43"/>
      <c r="ALF507" s="43"/>
      <c r="ALG507" s="43"/>
      <c r="ALH507" s="43"/>
      <c r="ALI507" s="43"/>
      <c r="ALJ507" s="43"/>
      <c r="ALK507" s="43"/>
      <c r="ALL507" s="43"/>
      <c r="ALM507" s="43"/>
      <c r="ALN507" s="43"/>
      <c r="ALO507" s="43"/>
      <c r="ALP507" s="43"/>
      <c r="ALQ507" s="43"/>
      <c r="ALR507" s="43"/>
      <c r="ALS507" s="43"/>
      <c r="ALT507" s="43"/>
      <c r="ALU507" s="43"/>
      <c r="ALV507" s="43"/>
      <c r="ALW507" s="43"/>
      <c r="ALX507" s="43"/>
      <c r="ALY507" s="43"/>
      <c r="ALZ507" s="43"/>
      <c r="AMA507" s="43"/>
      <c r="AMB507" s="43"/>
      <c r="AMC507" s="43"/>
      <c r="AMD507" s="43"/>
      <c r="AME507" s="43"/>
      <c r="AMF507" s="43"/>
      <c r="AMG507" s="43"/>
      <c r="AMH507" s="43"/>
      <c r="AMI507" s="43"/>
      <c r="AMJ507" s="43"/>
    </row>
    <row r="508" spans="1:1024" s="363" customFormat="1" ht="56.25">
      <c r="A508" s="14"/>
      <c r="B508" s="15">
        <v>13</v>
      </c>
      <c r="C508" s="44"/>
      <c r="D508" s="46"/>
      <c r="E508" s="44"/>
      <c r="F508" s="44"/>
      <c r="G508" s="14"/>
      <c r="H508" s="46"/>
      <c r="I508" s="46"/>
      <c r="J508" s="39"/>
      <c r="K508" s="39"/>
      <c r="L508" s="45" t="s">
        <v>39</v>
      </c>
      <c r="M508" s="384">
        <f>J507*P508</f>
        <v>158995.20000000001</v>
      </c>
      <c r="N508" s="384">
        <f>J507*Q508</f>
        <v>38995.199999999997</v>
      </c>
      <c r="O508" s="384">
        <f t="shared" si="45"/>
        <v>197990.40000000002</v>
      </c>
      <c r="P508" s="385">
        <v>82.81</v>
      </c>
      <c r="Q508" s="385">
        <v>20.309999999999999</v>
      </c>
      <c r="R508" s="14" t="s">
        <v>41</v>
      </c>
      <c r="S508" s="14" t="s">
        <v>270</v>
      </c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  <c r="KI508" s="43"/>
      <c r="KJ508" s="43"/>
      <c r="KK508" s="43"/>
      <c r="KL508" s="43"/>
      <c r="KM508" s="43"/>
      <c r="KN508" s="43"/>
      <c r="KO508" s="43"/>
      <c r="KP508" s="43"/>
      <c r="KQ508" s="43"/>
      <c r="KR508" s="43"/>
      <c r="KS508" s="43"/>
      <c r="KT508" s="43"/>
      <c r="KU508" s="43"/>
      <c r="KV508" s="43"/>
      <c r="KW508" s="43"/>
      <c r="KX508" s="43"/>
      <c r="KY508" s="43"/>
      <c r="KZ508" s="43"/>
      <c r="LA508" s="43"/>
      <c r="LB508" s="43"/>
      <c r="LC508" s="43"/>
      <c r="LD508" s="43"/>
      <c r="LE508" s="43"/>
      <c r="LF508" s="43"/>
      <c r="LG508" s="43"/>
      <c r="LH508" s="43"/>
      <c r="LI508" s="43"/>
      <c r="LJ508" s="43"/>
      <c r="LK508" s="43"/>
      <c r="LL508" s="43"/>
      <c r="LM508" s="43"/>
      <c r="LN508" s="43"/>
      <c r="LO508" s="43"/>
      <c r="LP508" s="43"/>
      <c r="LQ508" s="43"/>
      <c r="LR508" s="43"/>
      <c r="LS508" s="43"/>
      <c r="LT508" s="43"/>
      <c r="LU508" s="43"/>
      <c r="LV508" s="43"/>
      <c r="LW508" s="43"/>
      <c r="LX508" s="43"/>
      <c r="LY508" s="43"/>
      <c r="LZ508" s="43"/>
      <c r="MA508" s="43"/>
      <c r="MB508" s="43"/>
      <c r="MC508" s="43"/>
      <c r="MD508" s="43"/>
      <c r="ME508" s="43"/>
      <c r="MF508" s="43"/>
      <c r="MG508" s="43"/>
      <c r="MH508" s="43"/>
      <c r="MI508" s="43"/>
      <c r="MJ508" s="43"/>
      <c r="MK508" s="43"/>
      <c r="ML508" s="43"/>
      <c r="MM508" s="43"/>
      <c r="MN508" s="43"/>
      <c r="MO508" s="43"/>
      <c r="MP508" s="43"/>
      <c r="MQ508" s="43"/>
      <c r="MR508" s="43"/>
      <c r="MS508" s="43"/>
      <c r="MT508" s="43"/>
      <c r="MU508" s="43"/>
      <c r="MV508" s="43"/>
      <c r="MW508" s="43"/>
      <c r="MX508" s="43"/>
      <c r="MY508" s="43"/>
      <c r="MZ508" s="43"/>
      <c r="NA508" s="43"/>
      <c r="NB508" s="43"/>
      <c r="NC508" s="43"/>
      <c r="ND508" s="43"/>
      <c r="NE508" s="43"/>
      <c r="NF508" s="43"/>
      <c r="NG508" s="43"/>
      <c r="NH508" s="43"/>
      <c r="NI508" s="43"/>
      <c r="NJ508" s="43"/>
      <c r="NK508" s="43"/>
      <c r="NL508" s="43"/>
      <c r="NM508" s="43"/>
      <c r="NN508" s="43"/>
      <c r="NO508" s="43"/>
      <c r="NP508" s="43"/>
      <c r="NQ508" s="43"/>
      <c r="NR508" s="43"/>
      <c r="NS508" s="43"/>
      <c r="NT508" s="43"/>
      <c r="NU508" s="43"/>
      <c r="NV508" s="43"/>
      <c r="NW508" s="43"/>
      <c r="NX508" s="43"/>
      <c r="NY508" s="43"/>
      <c r="NZ508" s="43"/>
      <c r="OA508" s="43"/>
      <c r="OB508" s="43"/>
      <c r="OC508" s="43"/>
      <c r="OD508" s="43"/>
      <c r="OE508" s="43"/>
      <c r="OF508" s="43"/>
      <c r="OG508" s="43"/>
      <c r="OH508" s="43"/>
      <c r="OI508" s="43"/>
      <c r="OJ508" s="43"/>
      <c r="OK508" s="43"/>
      <c r="OL508" s="43"/>
      <c r="OM508" s="43"/>
      <c r="ON508" s="43"/>
      <c r="OO508" s="43"/>
      <c r="OP508" s="43"/>
      <c r="OQ508" s="43"/>
      <c r="OR508" s="43"/>
      <c r="OS508" s="43"/>
      <c r="OT508" s="43"/>
      <c r="OU508" s="43"/>
      <c r="OV508" s="43"/>
      <c r="OW508" s="43"/>
      <c r="OX508" s="43"/>
      <c r="OY508" s="43"/>
      <c r="OZ508" s="43"/>
      <c r="PA508" s="43"/>
      <c r="PB508" s="43"/>
      <c r="PC508" s="43"/>
      <c r="PD508" s="43"/>
      <c r="PE508" s="43"/>
      <c r="PF508" s="43"/>
      <c r="PG508" s="43"/>
      <c r="PH508" s="43"/>
      <c r="PI508" s="43"/>
      <c r="PJ508" s="43"/>
      <c r="PK508" s="43"/>
      <c r="PL508" s="43"/>
      <c r="PM508" s="43"/>
      <c r="PN508" s="43"/>
      <c r="PO508" s="43"/>
      <c r="PP508" s="43"/>
      <c r="PQ508" s="43"/>
      <c r="PR508" s="43"/>
      <c r="PS508" s="43"/>
      <c r="PT508" s="43"/>
      <c r="PU508" s="43"/>
      <c r="PV508" s="43"/>
      <c r="PW508" s="43"/>
      <c r="PX508" s="43"/>
      <c r="PY508" s="43"/>
      <c r="PZ508" s="43"/>
      <c r="QA508" s="43"/>
      <c r="QB508" s="43"/>
      <c r="QC508" s="43"/>
      <c r="QD508" s="43"/>
      <c r="QE508" s="43"/>
      <c r="QF508" s="43"/>
      <c r="QG508" s="43"/>
      <c r="QH508" s="43"/>
      <c r="QI508" s="43"/>
      <c r="QJ508" s="43"/>
      <c r="QK508" s="43"/>
      <c r="QL508" s="43"/>
      <c r="QM508" s="43"/>
      <c r="QN508" s="43"/>
      <c r="QO508" s="43"/>
      <c r="QP508" s="43"/>
      <c r="QQ508" s="43"/>
      <c r="QR508" s="43"/>
      <c r="QS508" s="43"/>
      <c r="QT508" s="43"/>
      <c r="QU508" s="43"/>
      <c r="QV508" s="43"/>
      <c r="QW508" s="43"/>
      <c r="QX508" s="43"/>
      <c r="QY508" s="43"/>
      <c r="QZ508" s="43"/>
      <c r="RA508" s="43"/>
      <c r="RB508" s="43"/>
      <c r="RC508" s="43"/>
      <c r="RD508" s="43"/>
      <c r="RE508" s="43"/>
      <c r="RF508" s="43"/>
      <c r="RG508" s="43"/>
      <c r="RH508" s="43"/>
      <c r="RI508" s="43"/>
      <c r="RJ508" s="43"/>
      <c r="RK508" s="43"/>
      <c r="RL508" s="43"/>
      <c r="RM508" s="43"/>
      <c r="RN508" s="43"/>
      <c r="RO508" s="43"/>
      <c r="RP508" s="43"/>
      <c r="RQ508" s="43"/>
      <c r="RR508" s="43"/>
      <c r="RS508" s="43"/>
      <c r="RT508" s="43"/>
      <c r="RU508" s="43"/>
      <c r="RV508" s="43"/>
      <c r="RW508" s="43"/>
      <c r="RX508" s="43"/>
      <c r="RY508" s="43"/>
      <c r="RZ508" s="43"/>
      <c r="SA508" s="43"/>
      <c r="SB508" s="43"/>
      <c r="SC508" s="43"/>
      <c r="SD508" s="43"/>
      <c r="SE508" s="43"/>
      <c r="SF508" s="43"/>
      <c r="SG508" s="43"/>
      <c r="SH508" s="43"/>
      <c r="SI508" s="43"/>
      <c r="SJ508" s="43"/>
      <c r="SK508" s="43"/>
      <c r="SL508" s="43"/>
      <c r="SM508" s="43"/>
      <c r="SN508" s="43"/>
      <c r="SO508" s="43"/>
      <c r="SP508" s="43"/>
      <c r="SQ508" s="43"/>
      <c r="SR508" s="43"/>
      <c r="SS508" s="43"/>
      <c r="ST508" s="43"/>
      <c r="SU508" s="43"/>
      <c r="SV508" s="43"/>
      <c r="SW508" s="43"/>
      <c r="SX508" s="43"/>
      <c r="SY508" s="43"/>
      <c r="SZ508" s="43"/>
      <c r="TA508" s="43"/>
      <c r="TB508" s="43"/>
      <c r="TC508" s="43"/>
      <c r="TD508" s="43"/>
      <c r="TE508" s="43"/>
      <c r="TF508" s="43"/>
      <c r="TG508" s="43"/>
      <c r="TH508" s="43"/>
      <c r="TI508" s="43"/>
      <c r="TJ508" s="43"/>
      <c r="TK508" s="43"/>
      <c r="TL508" s="43"/>
      <c r="TM508" s="43"/>
      <c r="TN508" s="43"/>
      <c r="TO508" s="43"/>
      <c r="TP508" s="43"/>
      <c r="TQ508" s="43"/>
      <c r="TR508" s="43"/>
      <c r="TS508" s="43"/>
      <c r="TT508" s="43"/>
      <c r="TU508" s="43"/>
      <c r="TV508" s="43"/>
      <c r="TW508" s="43"/>
      <c r="TX508" s="43"/>
      <c r="TY508" s="43"/>
      <c r="TZ508" s="43"/>
      <c r="UA508" s="43"/>
      <c r="UB508" s="43"/>
      <c r="UC508" s="43"/>
      <c r="UD508" s="43"/>
      <c r="UE508" s="43"/>
      <c r="UF508" s="43"/>
      <c r="UG508" s="43"/>
      <c r="UH508" s="43"/>
      <c r="UI508" s="43"/>
      <c r="UJ508" s="43"/>
      <c r="UK508" s="43"/>
      <c r="UL508" s="43"/>
      <c r="UM508" s="43"/>
      <c r="UN508" s="43"/>
      <c r="UO508" s="43"/>
      <c r="UP508" s="43"/>
      <c r="UQ508" s="43"/>
      <c r="UR508" s="43"/>
      <c r="US508" s="43"/>
      <c r="UT508" s="43"/>
      <c r="UU508" s="43"/>
      <c r="UV508" s="43"/>
      <c r="UW508" s="43"/>
      <c r="UX508" s="43"/>
      <c r="UY508" s="43"/>
      <c r="UZ508" s="43"/>
      <c r="VA508" s="43"/>
      <c r="VB508" s="43"/>
      <c r="VC508" s="43"/>
      <c r="VD508" s="43"/>
      <c r="VE508" s="43"/>
      <c r="VF508" s="43"/>
      <c r="VG508" s="43"/>
      <c r="VH508" s="43"/>
      <c r="VI508" s="43"/>
      <c r="VJ508" s="43"/>
      <c r="VK508" s="43"/>
      <c r="VL508" s="43"/>
      <c r="VM508" s="43"/>
      <c r="VN508" s="43"/>
      <c r="VO508" s="43"/>
      <c r="VP508" s="43"/>
      <c r="VQ508" s="43"/>
      <c r="VR508" s="43"/>
      <c r="VS508" s="43"/>
      <c r="VT508" s="43"/>
      <c r="VU508" s="43"/>
      <c r="VV508" s="43"/>
      <c r="VW508" s="43"/>
      <c r="VX508" s="43"/>
      <c r="VY508" s="43"/>
      <c r="VZ508" s="43"/>
      <c r="WA508" s="43"/>
      <c r="WB508" s="43"/>
      <c r="WC508" s="43"/>
      <c r="WD508" s="43"/>
      <c r="WE508" s="43"/>
      <c r="WF508" s="43"/>
      <c r="WG508" s="43"/>
      <c r="WH508" s="43"/>
      <c r="WI508" s="43"/>
      <c r="WJ508" s="43"/>
      <c r="WK508" s="43"/>
      <c r="WL508" s="43"/>
      <c r="WM508" s="43"/>
      <c r="WN508" s="43"/>
      <c r="WO508" s="43"/>
      <c r="WP508" s="43"/>
      <c r="WQ508" s="43"/>
      <c r="WR508" s="43"/>
      <c r="WS508" s="43"/>
      <c r="WT508" s="43"/>
      <c r="WU508" s="43"/>
      <c r="WV508" s="43"/>
      <c r="WW508" s="43"/>
      <c r="WX508" s="43"/>
      <c r="WY508" s="43"/>
      <c r="WZ508" s="43"/>
      <c r="XA508" s="43"/>
      <c r="XB508" s="43"/>
      <c r="XC508" s="43"/>
      <c r="XD508" s="43"/>
      <c r="XE508" s="43"/>
      <c r="XF508" s="43"/>
      <c r="XG508" s="43"/>
      <c r="XH508" s="43"/>
      <c r="XI508" s="43"/>
      <c r="XJ508" s="43"/>
      <c r="XK508" s="43"/>
      <c r="XL508" s="43"/>
      <c r="XM508" s="43"/>
      <c r="XN508" s="43"/>
      <c r="XO508" s="43"/>
      <c r="XP508" s="43"/>
      <c r="XQ508" s="43"/>
      <c r="XR508" s="43"/>
      <c r="XS508" s="43"/>
      <c r="XT508" s="43"/>
      <c r="XU508" s="43"/>
      <c r="XV508" s="43"/>
      <c r="XW508" s="43"/>
      <c r="XX508" s="43"/>
      <c r="XY508" s="43"/>
      <c r="XZ508" s="43"/>
      <c r="YA508" s="43"/>
      <c r="YB508" s="43"/>
      <c r="YC508" s="43"/>
      <c r="YD508" s="43"/>
      <c r="YE508" s="43"/>
      <c r="YF508" s="43"/>
      <c r="YG508" s="43"/>
      <c r="YH508" s="43"/>
      <c r="YI508" s="43"/>
      <c r="YJ508" s="43"/>
      <c r="YK508" s="43"/>
      <c r="YL508" s="43"/>
      <c r="YM508" s="43"/>
      <c r="YN508" s="43"/>
      <c r="YO508" s="43"/>
      <c r="YP508" s="43"/>
      <c r="YQ508" s="43"/>
      <c r="YR508" s="43"/>
      <c r="YS508" s="43"/>
      <c r="YT508" s="43"/>
      <c r="YU508" s="43"/>
      <c r="YV508" s="43"/>
      <c r="YW508" s="43"/>
      <c r="YX508" s="43"/>
      <c r="YY508" s="43"/>
      <c r="YZ508" s="43"/>
      <c r="ZA508" s="43"/>
      <c r="ZB508" s="43"/>
      <c r="ZC508" s="43"/>
      <c r="ZD508" s="43"/>
      <c r="ZE508" s="43"/>
      <c r="ZF508" s="43"/>
      <c r="ZG508" s="43"/>
      <c r="ZH508" s="43"/>
      <c r="ZI508" s="43"/>
      <c r="ZJ508" s="43"/>
      <c r="ZK508" s="43"/>
      <c r="ZL508" s="43"/>
      <c r="ZM508" s="43"/>
      <c r="ZN508" s="43"/>
      <c r="ZO508" s="43"/>
      <c r="ZP508" s="43"/>
      <c r="ZQ508" s="43"/>
      <c r="ZR508" s="43"/>
      <c r="ZS508" s="43"/>
      <c r="ZT508" s="43"/>
      <c r="ZU508" s="43"/>
      <c r="ZV508" s="43"/>
      <c r="ZW508" s="43"/>
      <c r="ZX508" s="43"/>
      <c r="ZY508" s="43"/>
      <c r="ZZ508" s="43"/>
      <c r="AAA508" s="43"/>
      <c r="AAB508" s="43"/>
      <c r="AAC508" s="43"/>
      <c r="AAD508" s="43"/>
      <c r="AAE508" s="43"/>
      <c r="AAF508" s="43"/>
      <c r="AAG508" s="43"/>
      <c r="AAH508" s="43"/>
      <c r="AAI508" s="43"/>
      <c r="AAJ508" s="43"/>
      <c r="AAK508" s="43"/>
      <c r="AAL508" s="43"/>
      <c r="AAM508" s="43"/>
      <c r="AAN508" s="43"/>
      <c r="AAO508" s="43"/>
      <c r="AAP508" s="43"/>
      <c r="AAQ508" s="43"/>
      <c r="AAR508" s="43"/>
      <c r="AAS508" s="43"/>
      <c r="AAT508" s="43"/>
      <c r="AAU508" s="43"/>
      <c r="AAV508" s="43"/>
      <c r="AAW508" s="43"/>
      <c r="AAX508" s="43"/>
      <c r="AAY508" s="43"/>
      <c r="AAZ508" s="43"/>
      <c r="ABA508" s="43"/>
      <c r="ABB508" s="43"/>
      <c r="ABC508" s="43"/>
      <c r="ABD508" s="43"/>
      <c r="ABE508" s="43"/>
      <c r="ABF508" s="43"/>
      <c r="ABG508" s="43"/>
      <c r="ABH508" s="43"/>
      <c r="ABI508" s="43"/>
      <c r="ABJ508" s="43"/>
      <c r="ABK508" s="43"/>
      <c r="ABL508" s="43"/>
      <c r="ABM508" s="43"/>
      <c r="ABN508" s="43"/>
      <c r="ABO508" s="43"/>
      <c r="ABP508" s="43"/>
      <c r="ABQ508" s="43"/>
      <c r="ABR508" s="43"/>
      <c r="ABS508" s="43"/>
      <c r="ABT508" s="43"/>
      <c r="ABU508" s="43"/>
      <c r="ABV508" s="43"/>
      <c r="ABW508" s="43"/>
      <c r="ABX508" s="43"/>
      <c r="ABY508" s="43"/>
      <c r="ABZ508" s="43"/>
      <c r="ACA508" s="43"/>
      <c r="ACB508" s="43"/>
      <c r="ACC508" s="43"/>
      <c r="ACD508" s="43"/>
      <c r="ACE508" s="43"/>
      <c r="ACF508" s="43"/>
      <c r="ACG508" s="43"/>
      <c r="ACH508" s="43"/>
      <c r="ACI508" s="43"/>
      <c r="ACJ508" s="43"/>
      <c r="ACK508" s="43"/>
      <c r="ACL508" s="43"/>
      <c r="ACM508" s="43"/>
      <c r="ACN508" s="43"/>
      <c r="ACO508" s="43"/>
      <c r="ACP508" s="43"/>
      <c r="ACQ508" s="43"/>
      <c r="ACR508" s="43"/>
      <c r="ACS508" s="43"/>
      <c r="ACT508" s="43"/>
      <c r="ACU508" s="43"/>
      <c r="ACV508" s="43"/>
      <c r="ACW508" s="43"/>
      <c r="ACX508" s="43"/>
      <c r="ACY508" s="43"/>
      <c r="ACZ508" s="43"/>
      <c r="ADA508" s="43"/>
      <c r="ADB508" s="43"/>
      <c r="ADC508" s="43"/>
      <c r="ADD508" s="43"/>
      <c r="ADE508" s="43"/>
      <c r="ADF508" s="43"/>
      <c r="ADG508" s="43"/>
      <c r="ADH508" s="43"/>
      <c r="ADI508" s="43"/>
      <c r="ADJ508" s="43"/>
      <c r="ADK508" s="43"/>
      <c r="ADL508" s="43"/>
      <c r="ADM508" s="43"/>
      <c r="ADN508" s="43"/>
      <c r="ADO508" s="43"/>
      <c r="ADP508" s="43"/>
      <c r="ADQ508" s="43"/>
      <c r="ADR508" s="43"/>
      <c r="ADS508" s="43"/>
      <c r="ADT508" s="43"/>
      <c r="ADU508" s="43"/>
      <c r="ADV508" s="43"/>
      <c r="ADW508" s="43"/>
      <c r="ADX508" s="43"/>
      <c r="ADY508" s="43"/>
      <c r="ADZ508" s="43"/>
      <c r="AEA508" s="43"/>
      <c r="AEB508" s="43"/>
      <c r="AEC508" s="43"/>
      <c r="AED508" s="43"/>
      <c r="AEE508" s="43"/>
      <c r="AEF508" s="43"/>
      <c r="AEG508" s="43"/>
      <c r="AEH508" s="43"/>
      <c r="AEI508" s="43"/>
      <c r="AEJ508" s="43"/>
      <c r="AEK508" s="43"/>
      <c r="AEL508" s="43"/>
      <c r="AEM508" s="43"/>
      <c r="AEN508" s="43"/>
      <c r="AEO508" s="43"/>
      <c r="AEP508" s="43"/>
      <c r="AEQ508" s="43"/>
      <c r="AER508" s="43"/>
      <c r="AES508" s="43"/>
      <c r="AET508" s="43"/>
      <c r="AEU508" s="43"/>
      <c r="AEV508" s="43"/>
      <c r="AEW508" s="43"/>
      <c r="AEX508" s="43"/>
      <c r="AEY508" s="43"/>
      <c r="AEZ508" s="43"/>
      <c r="AFA508" s="43"/>
      <c r="AFB508" s="43"/>
      <c r="AFC508" s="43"/>
      <c r="AFD508" s="43"/>
      <c r="AFE508" s="43"/>
      <c r="AFF508" s="43"/>
      <c r="AFG508" s="43"/>
      <c r="AFH508" s="43"/>
      <c r="AFI508" s="43"/>
      <c r="AFJ508" s="43"/>
      <c r="AFK508" s="43"/>
      <c r="AFL508" s="43"/>
      <c r="AFM508" s="43"/>
      <c r="AFN508" s="43"/>
      <c r="AFO508" s="43"/>
      <c r="AFP508" s="43"/>
      <c r="AFQ508" s="43"/>
      <c r="AFR508" s="43"/>
      <c r="AFS508" s="43"/>
      <c r="AFT508" s="43"/>
      <c r="AFU508" s="43"/>
      <c r="AFV508" s="43"/>
      <c r="AFW508" s="43"/>
      <c r="AFX508" s="43"/>
      <c r="AFY508" s="43"/>
      <c r="AFZ508" s="43"/>
      <c r="AGA508" s="43"/>
      <c r="AGB508" s="43"/>
      <c r="AGC508" s="43"/>
      <c r="AGD508" s="43"/>
      <c r="AGE508" s="43"/>
      <c r="AGF508" s="43"/>
      <c r="AGG508" s="43"/>
      <c r="AGH508" s="43"/>
      <c r="AGI508" s="43"/>
      <c r="AGJ508" s="43"/>
      <c r="AGK508" s="43"/>
      <c r="AGL508" s="43"/>
      <c r="AGM508" s="43"/>
      <c r="AGN508" s="43"/>
      <c r="AGO508" s="43"/>
      <c r="AGP508" s="43"/>
      <c r="AGQ508" s="43"/>
      <c r="AGR508" s="43"/>
      <c r="AGS508" s="43"/>
      <c r="AGT508" s="43"/>
      <c r="AGU508" s="43"/>
      <c r="AGV508" s="43"/>
      <c r="AGW508" s="43"/>
      <c r="AGX508" s="43"/>
      <c r="AGY508" s="43"/>
      <c r="AGZ508" s="43"/>
      <c r="AHA508" s="43"/>
      <c r="AHB508" s="43"/>
      <c r="AHC508" s="43"/>
      <c r="AHD508" s="43"/>
      <c r="AHE508" s="43"/>
      <c r="AHF508" s="43"/>
      <c r="AHG508" s="43"/>
      <c r="AHH508" s="43"/>
      <c r="AHI508" s="43"/>
      <c r="AHJ508" s="43"/>
      <c r="AHK508" s="43"/>
      <c r="AHL508" s="43"/>
      <c r="AHM508" s="43"/>
      <c r="AHN508" s="43"/>
      <c r="AHO508" s="43"/>
      <c r="AHP508" s="43"/>
      <c r="AHQ508" s="43"/>
      <c r="AHR508" s="43"/>
      <c r="AHS508" s="43"/>
      <c r="AHT508" s="43"/>
      <c r="AHU508" s="43"/>
      <c r="AHV508" s="43"/>
      <c r="AHW508" s="43"/>
      <c r="AHX508" s="43"/>
      <c r="AHY508" s="43"/>
      <c r="AHZ508" s="43"/>
      <c r="AIA508" s="43"/>
      <c r="AIB508" s="43"/>
      <c r="AIC508" s="43"/>
      <c r="AID508" s="43"/>
      <c r="AIE508" s="43"/>
      <c r="AIF508" s="43"/>
      <c r="AIG508" s="43"/>
      <c r="AIH508" s="43"/>
      <c r="AII508" s="43"/>
      <c r="AIJ508" s="43"/>
      <c r="AIK508" s="43"/>
      <c r="AIL508" s="43"/>
      <c r="AIM508" s="43"/>
      <c r="AIN508" s="43"/>
      <c r="AIO508" s="43"/>
      <c r="AIP508" s="43"/>
      <c r="AIQ508" s="43"/>
      <c r="AIR508" s="43"/>
      <c r="AIS508" s="43"/>
      <c r="AIT508" s="43"/>
      <c r="AIU508" s="43"/>
      <c r="AIV508" s="43"/>
      <c r="AIW508" s="43"/>
      <c r="AIX508" s="43"/>
      <c r="AIY508" s="43"/>
      <c r="AIZ508" s="43"/>
      <c r="AJA508" s="43"/>
      <c r="AJB508" s="43"/>
      <c r="AJC508" s="43"/>
      <c r="AJD508" s="43"/>
      <c r="AJE508" s="43"/>
      <c r="AJF508" s="43"/>
      <c r="AJG508" s="43"/>
      <c r="AJH508" s="43"/>
      <c r="AJI508" s="43"/>
      <c r="AJJ508" s="43"/>
      <c r="AJK508" s="43"/>
      <c r="AJL508" s="43"/>
      <c r="AJM508" s="43"/>
      <c r="AJN508" s="43"/>
      <c r="AJO508" s="43"/>
      <c r="AJP508" s="43"/>
      <c r="AJQ508" s="43"/>
      <c r="AJR508" s="43"/>
      <c r="AJS508" s="43"/>
      <c r="AJT508" s="43"/>
      <c r="AJU508" s="43"/>
      <c r="AJV508" s="43"/>
      <c r="AJW508" s="43"/>
      <c r="AJX508" s="43"/>
      <c r="AJY508" s="43"/>
      <c r="AJZ508" s="43"/>
      <c r="AKA508" s="43"/>
      <c r="AKB508" s="43"/>
      <c r="AKC508" s="43"/>
      <c r="AKD508" s="43"/>
      <c r="AKE508" s="43"/>
      <c r="AKF508" s="43"/>
      <c r="AKG508" s="43"/>
      <c r="AKH508" s="43"/>
      <c r="AKI508" s="43"/>
      <c r="AKJ508" s="43"/>
      <c r="AKK508" s="43"/>
      <c r="AKL508" s="43"/>
      <c r="AKM508" s="43"/>
      <c r="AKN508" s="43"/>
      <c r="AKO508" s="43"/>
      <c r="AKP508" s="43"/>
      <c r="AKQ508" s="43"/>
      <c r="AKR508" s="43"/>
      <c r="AKS508" s="43"/>
      <c r="AKT508" s="43"/>
      <c r="AKU508" s="43"/>
      <c r="AKV508" s="43"/>
      <c r="AKW508" s="43"/>
      <c r="AKX508" s="43"/>
      <c r="AKY508" s="43"/>
      <c r="AKZ508" s="43"/>
      <c r="ALA508" s="43"/>
      <c r="ALB508" s="43"/>
      <c r="ALC508" s="43"/>
      <c r="ALD508" s="43"/>
      <c r="ALE508" s="43"/>
      <c r="ALF508" s="43"/>
      <c r="ALG508" s="43"/>
      <c r="ALH508" s="43"/>
      <c r="ALI508" s="43"/>
      <c r="ALJ508" s="43"/>
      <c r="ALK508" s="43"/>
      <c r="ALL508" s="43"/>
      <c r="ALM508" s="43"/>
      <c r="ALN508" s="43"/>
      <c r="ALO508" s="43"/>
      <c r="ALP508" s="43"/>
      <c r="ALQ508" s="43"/>
      <c r="ALR508" s="43"/>
      <c r="ALS508" s="43"/>
      <c r="ALT508" s="43"/>
      <c r="ALU508" s="43"/>
      <c r="ALV508" s="43"/>
      <c r="ALW508" s="43"/>
      <c r="ALX508" s="43"/>
      <c r="ALY508" s="43"/>
      <c r="ALZ508" s="43"/>
      <c r="AMA508" s="43"/>
      <c r="AMB508" s="43"/>
      <c r="AMC508" s="43"/>
      <c r="AMD508" s="43"/>
      <c r="AME508" s="43"/>
      <c r="AMF508" s="43"/>
      <c r="AMG508" s="43"/>
      <c r="AMH508" s="43"/>
      <c r="AMI508" s="43"/>
      <c r="AMJ508" s="43"/>
    </row>
    <row r="509" spans="1:1024" s="363" customFormat="1" ht="37.5">
      <c r="A509" s="14"/>
      <c r="B509" s="15">
        <v>14</v>
      </c>
      <c r="C509" s="44"/>
      <c r="D509" s="46"/>
      <c r="E509" s="44"/>
      <c r="F509" s="44"/>
      <c r="G509" s="14"/>
      <c r="H509" s="46"/>
      <c r="I509" s="46"/>
      <c r="J509" s="39"/>
      <c r="K509" s="39"/>
      <c r="L509" s="45" t="s">
        <v>402</v>
      </c>
      <c r="M509" s="384">
        <f>J507*P509</f>
        <v>122956.80000000002</v>
      </c>
      <c r="N509" s="384">
        <f>J507*Q509</f>
        <v>46848</v>
      </c>
      <c r="O509" s="384">
        <f t="shared" si="45"/>
        <v>169804.80000000002</v>
      </c>
      <c r="P509" s="385">
        <v>64.040000000000006</v>
      </c>
      <c r="Q509" s="385">
        <v>24.4</v>
      </c>
      <c r="R509" s="14" t="s">
        <v>41</v>
      </c>
      <c r="S509" s="14" t="s">
        <v>270</v>
      </c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  <c r="KI509" s="43"/>
      <c r="KJ509" s="43"/>
      <c r="KK509" s="43"/>
      <c r="KL509" s="43"/>
      <c r="KM509" s="43"/>
      <c r="KN509" s="43"/>
      <c r="KO509" s="43"/>
      <c r="KP509" s="43"/>
      <c r="KQ509" s="43"/>
      <c r="KR509" s="43"/>
      <c r="KS509" s="43"/>
      <c r="KT509" s="43"/>
      <c r="KU509" s="43"/>
      <c r="KV509" s="43"/>
      <c r="KW509" s="43"/>
      <c r="KX509" s="43"/>
      <c r="KY509" s="43"/>
      <c r="KZ509" s="43"/>
      <c r="LA509" s="43"/>
      <c r="LB509" s="43"/>
      <c r="LC509" s="43"/>
      <c r="LD509" s="43"/>
      <c r="LE509" s="43"/>
      <c r="LF509" s="43"/>
      <c r="LG509" s="43"/>
      <c r="LH509" s="43"/>
      <c r="LI509" s="43"/>
      <c r="LJ509" s="43"/>
      <c r="LK509" s="43"/>
      <c r="LL509" s="43"/>
      <c r="LM509" s="43"/>
      <c r="LN509" s="43"/>
      <c r="LO509" s="43"/>
      <c r="LP509" s="43"/>
      <c r="LQ509" s="43"/>
      <c r="LR509" s="43"/>
      <c r="LS509" s="43"/>
      <c r="LT509" s="43"/>
      <c r="LU509" s="43"/>
      <c r="LV509" s="43"/>
      <c r="LW509" s="43"/>
      <c r="LX509" s="43"/>
      <c r="LY509" s="43"/>
      <c r="LZ509" s="43"/>
      <c r="MA509" s="43"/>
      <c r="MB509" s="43"/>
      <c r="MC509" s="43"/>
      <c r="MD509" s="43"/>
      <c r="ME509" s="43"/>
      <c r="MF509" s="43"/>
      <c r="MG509" s="43"/>
      <c r="MH509" s="43"/>
      <c r="MI509" s="43"/>
      <c r="MJ509" s="43"/>
      <c r="MK509" s="43"/>
      <c r="ML509" s="43"/>
      <c r="MM509" s="43"/>
      <c r="MN509" s="43"/>
      <c r="MO509" s="43"/>
      <c r="MP509" s="43"/>
      <c r="MQ509" s="43"/>
      <c r="MR509" s="43"/>
      <c r="MS509" s="43"/>
      <c r="MT509" s="43"/>
      <c r="MU509" s="43"/>
      <c r="MV509" s="43"/>
      <c r="MW509" s="43"/>
      <c r="MX509" s="43"/>
      <c r="MY509" s="43"/>
      <c r="MZ509" s="43"/>
      <c r="NA509" s="43"/>
      <c r="NB509" s="43"/>
      <c r="NC509" s="43"/>
      <c r="ND509" s="43"/>
      <c r="NE509" s="43"/>
      <c r="NF509" s="43"/>
      <c r="NG509" s="43"/>
      <c r="NH509" s="43"/>
      <c r="NI509" s="43"/>
      <c r="NJ509" s="43"/>
      <c r="NK509" s="43"/>
      <c r="NL509" s="43"/>
      <c r="NM509" s="43"/>
      <c r="NN509" s="43"/>
      <c r="NO509" s="43"/>
      <c r="NP509" s="43"/>
      <c r="NQ509" s="43"/>
      <c r="NR509" s="43"/>
      <c r="NS509" s="43"/>
      <c r="NT509" s="43"/>
      <c r="NU509" s="43"/>
      <c r="NV509" s="43"/>
      <c r="NW509" s="43"/>
      <c r="NX509" s="43"/>
      <c r="NY509" s="43"/>
      <c r="NZ509" s="43"/>
      <c r="OA509" s="43"/>
      <c r="OB509" s="43"/>
      <c r="OC509" s="43"/>
      <c r="OD509" s="43"/>
      <c r="OE509" s="43"/>
      <c r="OF509" s="43"/>
      <c r="OG509" s="43"/>
      <c r="OH509" s="43"/>
      <c r="OI509" s="43"/>
      <c r="OJ509" s="43"/>
      <c r="OK509" s="43"/>
      <c r="OL509" s="43"/>
      <c r="OM509" s="43"/>
      <c r="ON509" s="43"/>
      <c r="OO509" s="43"/>
      <c r="OP509" s="43"/>
      <c r="OQ509" s="43"/>
      <c r="OR509" s="43"/>
      <c r="OS509" s="43"/>
      <c r="OT509" s="43"/>
      <c r="OU509" s="43"/>
      <c r="OV509" s="43"/>
      <c r="OW509" s="43"/>
      <c r="OX509" s="43"/>
      <c r="OY509" s="43"/>
      <c r="OZ509" s="43"/>
      <c r="PA509" s="43"/>
      <c r="PB509" s="43"/>
      <c r="PC509" s="43"/>
      <c r="PD509" s="43"/>
      <c r="PE509" s="43"/>
      <c r="PF509" s="43"/>
      <c r="PG509" s="43"/>
      <c r="PH509" s="43"/>
      <c r="PI509" s="43"/>
      <c r="PJ509" s="43"/>
      <c r="PK509" s="43"/>
      <c r="PL509" s="43"/>
      <c r="PM509" s="43"/>
      <c r="PN509" s="43"/>
      <c r="PO509" s="43"/>
      <c r="PP509" s="43"/>
      <c r="PQ509" s="43"/>
      <c r="PR509" s="43"/>
      <c r="PS509" s="43"/>
      <c r="PT509" s="43"/>
      <c r="PU509" s="43"/>
      <c r="PV509" s="43"/>
      <c r="PW509" s="43"/>
      <c r="PX509" s="43"/>
      <c r="PY509" s="43"/>
      <c r="PZ509" s="43"/>
      <c r="QA509" s="43"/>
      <c r="QB509" s="43"/>
      <c r="QC509" s="43"/>
      <c r="QD509" s="43"/>
      <c r="QE509" s="43"/>
      <c r="QF509" s="43"/>
      <c r="QG509" s="43"/>
      <c r="QH509" s="43"/>
      <c r="QI509" s="43"/>
      <c r="QJ509" s="43"/>
      <c r="QK509" s="43"/>
      <c r="QL509" s="43"/>
      <c r="QM509" s="43"/>
      <c r="QN509" s="43"/>
      <c r="QO509" s="43"/>
      <c r="QP509" s="43"/>
      <c r="QQ509" s="43"/>
      <c r="QR509" s="43"/>
      <c r="QS509" s="43"/>
      <c r="QT509" s="43"/>
      <c r="QU509" s="43"/>
      <c r="QV509" s="43"/>
      <c r="QW509" s="43"/>
      <c r="QX509" s="43"/>
      <c r="QY509" s="43"/>
      <c r="QZ509" s="43"/>
      <c r="RA509" s="43"/>
      <c r="RB509" s="43"/>
      <c r="RC509" s="43"/>
      <c r="RD509" s="43"/>
      <c r="RE509" s="43"/>
      <c r="RF509" s="43"/>
      <c r="RG509" s="43"/>
      <c r="RH509" s="43"/>
      <c r="RI509" s="43"/>
      <c r="RJ509" s="43"/>
      <c r="RK509" s="43"/>
      <c r="RL509" s="43"/>
      <c r="RM509" s="43"/>
      <c r="RN509" s="43"/>
      <c r="RO509" s="43"/>
      <c r="RP509" s="43"/>
      <c r="RQ509" s="43"/>
      <c r="RR509" s="43"/>
      <c r="RS509" s="43"/>
      <c r="RT509" s="43"/>
      <c r="RU509" s="43"/>
      <c r="RV509" s="43"/>
      <c r="RW509" s="43"/>
      <c r="RX509" s="43"/>
      <c r="RY509" s="43"/>
      <c r="RZ509" s="43"/>
      <c r="SA509" s="43"/>
      <c r="SB509" s="43"/>
      <c r="SC509" s="43"/>
      <c r="SD509" s="43"/>
      <c r="SE509" s="43"/>
      <c r="SF509" s="43"/>
      <c r="SG509" s="43"/>
      <c r="SH509" s="43"/>
      <c r="SI509" s="43"/>
      <c r="SJ509" s="43"/>
      <c r="SK509" s="43"/>
      <c r="SL509" s="43"/>
      <c r="SM509" s="43"/>
      <c r="SN509" s="43"/>
      <c r="SO509" s="43"/>
      <c r="SP509" s="43"/>
      <c r="SQ509" s="43"/>
      <c r="SR509" s="43"/>
      <c r="SS509" s="43"/>
      <c r="ST509" s="43"/>
      <c r="SU509" s="43"/>
      <c r="SV509" s="43"/>
      <c r="SW509" s="43"/>
      <c r="SX509" s="43"/>
      <c r="SY509" s="43"/>
      <c r="SZ509" s="43"/>
      <c r="TA509" s="43"/>
      <c r="TB509" s="43"/>
      <c r="TC509" s="43"/>
      <c r="TD509" s="43"/>
      <c r="TE509" s="43"/>
      <c r="TF509" s="43"/>
      <c r="TG509" s="43"/>
      <c r="TH509" s="43"/>
      <c r="TI509" s="43"/>
      <c r="TJ509" s="43"/>
      <c r="TK509" s="43"/>
      <c r="TL509" s="43"/>
      <c r="TM509" s="43"/>
      <c r="TN509" s="43"/>
      <c r="TO509" s="43"/>
      <c r="TP509" s="43"/>
      <c r="TQ509" s="43"/>
      <c r="TR509" s="43"/>
      <c r="TS509" s="43"/>
      <c r="TT509" s="43"/>
      <c r="TU509" s="43"/>
      <c r="TV509" s="43"/>
      <c r="TW509" s="43"/>
      <c r="TX509" s="43"/>
      <c r="TY509" s="43"/>
      <c r="TZ509" s="43"/>
      <c r="UA509" s="43"/>
      <c r="UB509" s="43"/>
      <c r="UC509" s="43"/>
      <c r="UD509" s="43"/>
      <c r="UE509" s="43"/>
      <c r="UF509" s="43"/>
      <c r="UG509" s="43"/>
      <c r="UH509" s="43"/>
      <c r="UI509" s="43"/>
      <c r="UJ509" s="43"/>
      <c r="UK509" s="43"/>
      <c r="UL509" s="43"/>
      <c r="UM509" s="43"/>
      <c r="UN509" s="43"/>
      <c r="UO509" s="43"/>
      <c r="UP509" s="43"/>
      <c r="UQ509" s="43"/>
      <c r="UR509" s="43"/>
      <c r="US509" s="43"/>
      <c r="UT509" s="43"/>
      <c r="UU509" s="43"/>
      <c r="UV509" s="43"/>
      <c r="UW509" s="43"/>
      <c r="UX509" s="43"/>
      <c r="UY509" s="43"/>
      <c r="UZ509" s="43"/>
      <c r="VA509" s="43"/>
      <c r="VB509" s="43"/>
      <c r="VC509" s="43"/>
      <c r="VD509" s="43"/>
      <c r="VE509" s="43"/>
      <c r="VF509" s="43"/>
      <c r="VG509" s="43"/>
      <c r="VH509" s="43"/>
      <c r="VI509" s="43"/>
      <c r="VJ509" s="43"/>
      <c r="VK509" s="43"/>
      <c r="VL509" s="43"/>
      <c r="VM509" s="43"/>
      <c r="VN509" s="43"/>
      <c r="VO509" s="43"/>
      <c r="VP509" s="43"/>
      <c r="VQ509" s="43"/>
      <c r="VR509" s="43"/>
      <c r="VS509" s="43"/>
      <c r="VT509" s="43"/>
      <c r="VU509" s="43"/>
      <c r="VV509" s="43"/>
      <c r="VW509" s="43"/>
      <c r="VX509" s="43"/>
      <c r="VY509" s="43"/>
      <c r="VZ509" s="43"/>
      <c r="WA509" s="43"/>
      <c r="WB509" s="43"/>
      <c r="WC509" s="43"/>
      <c r="WD509" s="43"/>
      <c r="WE509" s="43"/>
      <c r="WF509" s="43"/>
      <c r="WG509" s="43"/>
      <c r="WH509" s="43"/>
      <c r="WI509" s="43"/>
      <c r="WJ509" s="43"/>
      <c r="WK509" s="43"/>
      <c r="WL509" s="43"/>
      <c r="WM509" s="43"/>
      <c r="WN509" s="43"/>
      <c r="WO509" s="43"/>
      <c r="WP509" s="43"/>
      <c r="WQ509" s="43"/>
      <c r="WR509" s="43"/>
      <c r="WS509" s="43"/>
      <c r="WT509" s="43"/>
      <c r="WU509" s="43"/>
      <c r="WV509" s="43"/>
      <c r="WW509" s="43"/>
      <c r="WX509" s="43"/>
      <c r="WY509" s="43"/>
      <c r="WZ509" s="43"/>
      <c r="XA509" s="43"/>
      <c r="XB509" s="43"/>
      <c r="XC509" s="43"/>
      <c r="XD509" s="43"/>
      <c r="XE509" s="43"/>
      <c r="XF509" s="43"/>
      <c r="XG509" s="43"/>
      <c r="XH509" s="43"/>
      <c r="XI509" s="43"/>
      <c r="XJ509" s="43"/>
      <c r="XK509" s="43"/>
      <c r="XL509" s="43"/>
      <c r="XM509" s="43"/>
      <c r="XN509" s="43"/>
      <c r="XO509" s="43"/>
      <c r="XP509" s="43"/>
      <c r="XQ509" s="43"/>
      <c r="XR509" s="43"/>
      <c r="XS509" s="43"/>
      <c r="XT509" s="43"/>
      <c r="XU509" s="43"/>
      <c r="XV509" s="43"/>
      <c r="XW509" s="43"/>
      <c r="XX509" s="43"/>
      <c r="XY509" s="43"/>
      <c r="XZ509" s="43"/>
      <c r="YA509" s="43"/>
      <c r="YB509" s="43"/>
      <c r="YC509" s="43"/>
      <c r="YD509" s="43"/>
      <c r="YE509" s="43"/>
      <c r="YF509" s="43"/>
      <c r="YG509" s="43"/>
      <c r="YH509" s="43"/>
      <c r="YI509" s="43"/>
      <c r="YJ509" s="43"/>
      <c r="YK509" s="43"/>
      <c r="YL509" s="43"/>
      <c r="YM509" s="43"/>
      <c r="YN509" s="43"/>
      <c r="YO509" s="43"/>
      <c r="YP509" s="43"/>
      <c r="YQ509" s="43"/>
      <c r="YR509" s="43"/>
      <c r="YS509" s="43"/>
      <c r="YT509" s="43"/>
      <c r="YU509" s="43"/>
      <c r="YV509" s="43"/>
      <c r="YW509" s="43"/>
      <c r="YX509" s="43"/>
      <c r="YY509" s="43"/>
      <c r="YZ509" s="43"/>
      <c r="ZA509" s="43"/>
      <c r="ZB509" s="43"/>
      <c r="ZC509" s="43"/>
      <c r="ZD509" s="43"/>
      <c r="ZE509" s="43"/>
      <c r="ZF509" s="43"/>
      <c r="ZG509" s="43"/>
      <c r="ZH509" s="43"/>
      <c r="ZI509" s="43"/>
      <c r="ZJ509" s="43"/>
      <c r="ZK509" s="43"/>
      <c r="ZL509" s="43"/>
      <c r="ZM509" s="43"/>
      <c r="ZN509" s="43"/>
      <c r="ZO509" s="43"/>
      <c r="ZP509" s="43"/>
      <c r="ZQ509" s="43"/>
      <c r="ZR509" s="43"/>
      <c r="ZS509" s="43"/>
      <c r="ZT509" s="43"/>
      <c r="ZU509" s="43"/>
      <c r="ZV509" s="43"/>
      <c r="ZW509" s="43"/>
      <c r="ZX509" s="43"/>
      <c r="ZY509" s="43"/>
      <c r="ZZ509" s="43"/>
      <c r="AAA509" s="43"/>
      <c r="AAB509" s="43"/>
      <c r="AAC509" s="43"/>
      <c r="AAD509" s="43"/>
      <c r="AAE509" s="43"/>
      <c r="AAF509" s="43"/>
      <c r="AAG509" s="43"/>
      <c r="AAH509" s="43"/>
      <c r="AAI509" s="43"/>
      <c r="AAJ509" s="43"/>
      <c r="AAK509" s="43"/>
      <c r="AAL509" s="43"/>
      <c r="AAM509" s="43"/>
      <c r="AAN509" s="43"/>
      <c r="AAO509" s="43"/>
      <c r="AAP509" s="43"/>
      <c r="AAQ509" s="43"/>
      <c r="AAR509" s="43"/>
      <c r="AAS509" s="43"/>
      <c r="AAT509" s="43"/>
      <c r="AAU509" s="43"/>
      <c r="AAV509" s="43"/>
      <c r="AAW509" s="43"/>
      <c r="AAX509" s="43"/>
      <c r="AAY509" s="43"/>
      <c r="AAZ509" s="43"/>
      <c r="ABA509" s="43"/>
      <c r="ABB509" s="43"/>
      <c r="ABC509" s="43"/>
      <c r="ABD509" s="43"/>
      <c r="ABE509" s="43"/>
      <c r="ABF509" s="43"/>
      <c r="ABG509" s="43"/>
      <c r="ABH509" s="43"/>
      <c r="ABI509" s="43"/>
      <c r="ABJ509" s="43"/>
      <c r="ABK509" s="43"/>
      <c r="ABL509" s="43"/>
      <c r="ABM509" s="43"/>
      <c r="ABN509" s="43"/>
      <c r="ABO509" s="43"/>
      <c r="ABP509" s="43"/>
      <c r="ABQ509" s="43"/>
      <c r="ABR509" s="43"/>
      <c r="ABS509" s="43"/>
      <c r="ABT509" s="43"/>
      <c r="ABU509" s="43"/>
      <c r="ABV509" s="43"/>
      <c r="ABW509" s="43"/>
      <c r="ABX509" s="43"/>
      <c r="ABY509" s="43"/>
      <c r="ABZ509" s="43"/>
      <c r="ACA509" s="43"/>
      <c r="ACB509" s="43"/>
      <c r="ACC509" s="43"/>
      <c r="ACD509" s="43"/>
      <c r="ACE509" s="43"/>
      <c r="ACF509" s="43"/>
      <c r="ACG509" s="43"/>
      <c r="ACH509" s="43"/>
      <c r="ACI509" s="43"/>
      <c r="ACJ509" s="43"/>
      <c r="ACK509" s="43"/>
      <c r="ACL509" s="43"/>
      <c r="ACM509" s="43"/>
      <c r="ACN509" s="43"/>
      <c r="ACO509" s="43"/>
      <c r="ACP509" s="43"/>
      <c r="ACQ509" s="43"/>
      <c r="ACR509" s="43"/>
      <c r="ACS509" s="43"/>
      <c r="ACT509" s="43"/>
      <c r="ACU509" s="43"/>
      <c r="ACV509" s="43"/>
      <c r="ACW509" s="43"/>
      <c r="ACX509" s="43"/>
      <c r="ACY509" s="43"/>
      <c r="ACZ509" s="43"/>
      <c r="ADA509" s="43"/>
      <c r="ADB509" s="43"/>
      <c r="ADC509" s="43"/>
      <c r="ADD509" s="43"/>
      <c r="ADE509" s="43"/>
      <c r="ADF509" s="43"/>
      <c r="ADG509" s="43"/>
      <c r="ADH509" s="43"/>
      <c r="ADI509" s="43"/>
      <c r="ADJ509" s="43"/>
      <c r="ADK509" s="43"/>
      <c r="ADL509" s="43"/>
      <c r="ADM509" s="43"/>
      <c r="ADN509" s="43"/>
      <c r="ADO509" s="43"/>
      <c r="ADP509" s="43"/>
      <c r="ADQ509" s="43"/>
      <c r="ADR509" s="43"/>
      <c r="ADS509" s="43"/>
      <c r="ADT509" s="43"/>
      <c r="ADU509" s="43"/>
      <c r="ADV509" s="43"/>
      <c r="ADW509" s="43"/>
      <c r="ADX509" s="43"/>
      <c r="ADY509" s="43"/>
      <c r="ADZ509" s="43"/>
      <c r="AEA509" s="43"/>
      <c r="AEB509" s="43"/>
      <c r="AEC509" s="43"/>
      <c r="AED509" s="43"/>
      <c r="AEE509" s="43"/>
      <c r="AEF509" s="43"/>
      <c r="AEG509" s="43"/>
      <c r="AEH509" s="43"/>
      <c r="AEI509" s="43"/>
      <c r="AEJ509" s="43"/>
      <c r="AEK509" s="43"/>
      <c r="AEL509" s="43"/>
      <c r="AEM509" s="43"/>
      <c r="AEN509" s="43"/>
      <c r="AEO509" s="43"/>
      <c r="AEP509" s="43"/>
      <c r="AEQ509" s="43"/>
      <c r="AER509" s="43"/>
      <c r="AES509" s="43"/>
      <c r="AET509" s="43"/>
      <c r="AEU509" s="43"/>
      <c r="AEV509" s="43"/>
      <c r="AEW509" s="43"/>
      <c r="AEX509" s="43"/>
      <c r="AEY509" s="43"/>
      <c r="AEZ509" s="43"/>
      <c r="AFA509" s="43"/>
      <c r="AFB509" s="43"/>
      <c r="AFC509" s="43"/>
      <c r="AFD509" s="43"/>
      <c r="AFE509" s="43"/>
      <c r="AFF509" s="43"/>
      <c r="AFG509" s="43"/>
      <c r="AFH509" s="43"/>
      <c r="AFI509" s="43"/>
      <c r="AFJ509" s="43"/>
      <c r="AFK509" s="43"/>
      <c r="AFL509" s="43"/>
      <c r="AFM509" s="43"/>
      <c r="AFN509" s="43"/>
      <c r="AFO509" s="43"/>
      <c r="AFP509" s="43"/>
      <c r="AFQ509" s="43"/>
      <c r="AFR509" s="43"/>
      <c r="AFS509" s="43"/>
      <c r="AFT509" s="43"/>
      <c r="AFU509" s="43"/>
      <c r="AFV509" s="43"/>
      <c r="AFW509" s="43"/>
      <c r="AFX509" s="43"/>
      <c r="AFY509" s="43"/>
      <c r="AFZ509" s="43"/>
      <c r="AGA509" s="43"/>
      <c r="AGB509" s="43"/>
      <c r="AGC509" s="43"/>
      <c r="AGD509" s="43"/>
      <c r="AGE509" s="43"/>
      <c r="AGF509" s="43"/>
      <c r="AGG509" s="43"/>
      <c r="AGH509" s="43"/>
      <c r="AGI509" s="43"/>
      <c r="AGJ509" s="43"/>
      <c r="AGK509" s="43"/>
      <c r="AGL509" s="43"/>
      <c r="AGM509" s="43"/>
      <c r="AGN509" s="43"/>
      <c r="AGO509" s="43"/>
      <c r="AGP509" s="43"/>
      <c r="AGQ509" s="43"/>
      <c r="AGR509" s="43"/>
      <c r="AGS509" s="43"/>
      <c r="AGT509" s="43"/>
      <c r="AGU509" s="43"/>
      <c r="AGV509" s="43"/>
      <c r="AGW509" s="43"/>
      <c r="AGX509" s="43"/>
      <c r="AGY509" s="43"/>
      <c r="AGZ509" s="43"/>
      <c r="AHA509" s="43"/>
      <c r="AHB509" s="43"/>
      <c r="AHC509" s="43"/>
      <c r="AHD509" s="43"/>
      <c r="AHE509" s="43"/>
      <c r="AHF509" s="43"/>
      <c r="AHG509" s="43"/>
      <c r="AHH509" s="43"/>
      <c r="AHI509" s="43"/>
      <c r="AHJ509" s="43"/>
      <c r="AHK509" s="43"/>
      <c r="AHL509" s="43"/>
      <c r="AHM509" s="43"/>
      <c r="AHN509" s="43"/>
      <c r="AHO509" s="43"/>
      <c r="AHP509" s="43"/>
      <c r="AHQ509" s="43"/>
      <c r="AHR509" s="43"/>
      <c r="AHS509" s="43"/>
      <c r="AHT509" s="43"/>
      <c r="AHU509" s="43"/>
      <c r="AHV509" s="43"/>
      <c r="AHW509" s="43"/>
      <c r="AHX509" s="43"/>
      <c r="AHY509" s="43"/>
      <c r="AHZ509" s="43"/>
      <c r="AIA509" s="43"/>
      <c r="AIB509" s="43"/>
      <c r="AIC509" s="43"/>
      <c r="AID509" s="43"/>
      <c r="AIE509" s="43"/>
      <c r="AIF509" s="43"/>
      <c r="AIG509" s="43"/>
      <c r="AIH509" s="43"/>
      <c r="AII509" s="43"/>
      <c r="AIJ509" s="43"/>
      <c r="AIK509" s="43"/>
      <c r="AIL509" s="43"/>
      <c r="AIM509" s="43"/>
      <c r="AIN509" s="43"/>
      <c r="AIO509" s="43"/>
      <c r="AIP509" s="43"/>
      <c r="AIQ509" s="43"/>
      <c r="AIR509" s="43"/>
      <c r="AIS509" s="43"/>
      <c r="AIT509" s="43"/>
      <c r="AIU509" s="43"/>
      <c r="AIV509" s="43"/>
      <c r="AIW509" s="43"/>
      <c r="AIX509" s="43"/>
      <c r="AIY509" s="43"/>
      <c r="AIZ509" s="43"/>
      <c r="AJA509" s="43"/>
      <c r="AJB509" s="43"/>
      <c r="AJC509" s="43"/>
      <c r="AJD509" s="43"/>
      <c r="AJE509" s="43"/>
      <c r="AJF509" s="43"/>
      <c r="AJG509" s="43"/>
      <c r="AJH509" s="43"/>
      <c r="AJI509" s="43"/>
      <c r="AJJ509" s="43"/>
      <c r="AJK509" s="43"/>
      <c r="AJL509" s="43"/>
      <c r="AJM509" s="43"/>
      <c r="AJN509" s="43"/>
      <c r="AJO509" s="43"/>
      <c r="AJP509" s="43"/>
      <c r="AJQ509" s="43"/>
      <c r="AJR509" s="43"/>
      <c r="AJS509" s="43"/>
      <c r="AJT509" s="43"/>
      <c r="AJU509" s="43"/>
      <c r="AJV509" s="43"/>
      <c r="AJW509" s="43"/>
      <c r="AJX509" s="43"/>
      <c r="AJY509" s="43"/>
      <c r="AJZ509" s="43"/>
      <c r="AKA509" s="43"/>
      <c r="AKB509" s="43"/>
      <c r="AKC509" s="43"/>
      <c r="AKD509" s="43"/>
      <c r="AKE509" s="43"/>
      <c r="AKF509" s="43"/>
      <c r="AKG509" s="43"/>
      <c r="AKH509" s="43"/>
      <c r="AKI509" s="43"/>
      <c r="AKJ509" s="43"/>
      <c r="AKK509" s="43"/>
      <c r="AKL509" s="43"/>
      <c r="AKM509" s="43"/>
      <c r="AKN509" s="43"/>
      <c r="AKO509" s="43"/>
      <c r="AKP509" s="43"/>
      <c r="AKQ509" s="43"/>
      <c r="AKR509" s="43"/>
      <c r="AKS509" s="43"/>
      <c r="AKT509" s="43"/>
      <c r="AKU509" s="43"/>
      <c r="AKV509" s="43"/>
      <c r="AKW509" s="43"/>
      <c r="AKX509" s="43"/>
      <c r="AKY509" s="43"/>
      <c r="AKZ509" s="43"/>
      <c r="ALA509" s="43"/>
      <c r="ALB509" s="43"/>
      <c r="ALC509" s="43"/>
      <c r="ALD509" s="43"/>
      <c r="ALE509" s="43"/>
      <c r="ALF509" s="43"/>
      <c r="ALG509" s="43"/>
      <c r="ALH509" s="43"/>
      <c r="ALI509" s="43"/>
      <c r="ALJ509" s="43"/>
      <c r="ALK509" s="43"/>
      <c r="ALL509" s="43"/>
      <c r="ALM509" s="43"/>
      <c r="ALN509" s="43"/>
      <c r="ALO509" s="43"/>
      <c r="ALP509" s="43"/>
      <c r="ALQ509" s="43"/>
      <c r="ALR509" s="43"/>
      <c r="ALS509" s="43"/>
      <c r="ALT509" s="43"/>
      <c r="ALU509" s="43"/>
      <c r="ALV509" s="43"/>
      <c r="ALW509" s="43"/>
      <c r="ALX509" s="43"/>
      <c r="ALY509" s="43"/>
      <c r="ALZ509" s="43"/>
      <c r="AMA509" s="43"/>
      <c r="AMB509" s="43"/>
      <c r="AMC509" s="43"/>
      <c r="AMD509" s="43"/>
      <c r="AME509" s="43"/>
      <c r="AMF509" s="43"/>
      <c r="AMG509" s="43"/>
      <c r="AMH509" s="43"/>
      <c r="AMI509" s="43"/>
      <c r="AMJ509" s="43"/>
    </row>
    <row r="510" spans="1:1024" s="363" customFormat="1">
      <c r="A510" s="14"/>
      <c r="B510" s="15">
        <v>15</v>
      </c>
      <c r="C510" s="44"/>
      <c r="D510" s="46"/>
      <c r="E510" s="44"/>
      <c r="F510" s="44"/>
      <c r="G510" s="14"/>
      <c r="H510" s="46"/>
      <c r="I510" s="46"/>
      <c r="J510" s="39"/>
      <c r="K510" s="39"/>
      <c r="L510" s="45" t="s">
        <v>234</v>
      </c>
      <c r="M510" s="40">
        <f>J507*P510</f>
        <v>2880000</v>
      </c>
      <c r="N510" s="40">
        <f>J507*Q510</f>
        <v>78259.199999999997</v>
      </c>
      <c r="O510" s="40">
        <f t="shared" si="45"/>
        <v>2958259.2</v>
      </c>
      <c r="P510" s="362">
        <v>1500</v>
      </c>
      <c r="Q510" s="362">
        <v>40.76</v>
      </c>
      <c r="R510" s="14" t="s">
        <v>41</v>
      </c>
      <c r="S510" s="14" t="s">
        <v>270</v>
      </c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  <c r="KI510" s="43"/>
      <c r="KJ510" s="43"/>
      <c r="KK510" s="43"/>
      <c r="KL510" s="43"/>
      <c r="KM510" s="43"/>
      <c r="KN510" s="43"/>
      <c r="KO510" s="43"/>
      <c r="KP510" s="43"/>
      <c r="KQ510" s="43"/>
      <c r="KR510" s="43"/>
      <c r="KS510" s="43"/>
      <c r="KT510" s="43"/>
      <c r="KU510" s="43"/>
      <c r="KV510" s="43"/>
      <c r="KW510" s="43"/>
      <c r="KX510" s="43"/>
      <c r="KY510" s="43"/>
      <c r="KZ510" s="43"/>
      <c r="LA510" s="43"/>
      <c r="LB510" s="43"/>
      <c r="LC510" s="43"/>
      <c r="LD510" s="43"/>
      <c r="LE510" s="43"/>
      <c r="LF510" s="43"/>
      <c r="LG510" s="43"/>
      <c r="LH510" s="43"/>
      <c r="LI510" s="43"/>
      <c r="LJ510" s="43"/>
      <c r="LK510" s="43"/>
      <c r="LL510" s="43"/>
      <c r="LM510" s="43"/>
      <c r="LN510" s="43"/>
      <c r="LO510" s="43"/>
      <c r="LP510" s="43"/>
      <c r="LQ510" s="43"/>
      <c r="LR510" s="43"/>
      <c r="LS510" s="43"/>
      <c r="LT510" s="43"/>
      <c r="LU510" s="43"/>
      <c r="LV510" s="43"/>
      <c r="LW510" s="43"/>
      <c r="LX510" s="43"/>
      <c r="LY510" s="43"/>
      <c r="LZ510" s="43"/>
      <c r="MA510" s="43"/>
      <c r="MB510" s="43"/>
      <c r="MC510" s="43"/>
      <c r="MD510" s="43"/>
      <c r="ME510" s="43"/>
      <c r="MF510" s="43"/>
      <c r="MG510" s="43"/>
      <c r="MH510" s="43"/>
      <c r="MI510" s="43"/>
      <c r="MJ510" s="43"/>
      <c r="MK510" s="43"/>
      <c r="ML510" s="43"/>
      <c r="MM510" s="43"/>
      <c r="MN510" s="43"/>
      <c r="MO510" s="43"/>
      <c r="MP510" s="43"/>
      <c r="MQ510" s="43"/>
      <c r="MR510" s="43"/>
      <c r="MS510" s="43"/>
      <c r="MT510" s="43"/>
      <c r="MU510" s="43"/>
      <c r="MV510" s="43"/>
      <c r="MW510" s="43"/>
      <c r="MX510" s="43"/>
      <c r="MY510" s="43"/>
      <c r="MZ510" s="43"/>
      <c r="NA510" s="43"/>
      <c r="NB510" s="43"/>
      <c r="NC510" s="43"/>
      <c r="ND510" s="43"/>
      <c r="NE510" s="43"/>
      <c r="NF510" s="43"/>
      <c r="NG510" s="43"/>
      <c r="NH510" s="43"/>
      <c r="NI510" s="43"/>
      <c r="NJ510" s="43"/>
      <c r="NK510" s="43"/>
      <c r="NL510" s="43"/>
      <c r="NM510" s="43"/>
      <c r="NN510" s="43"/>
      <c r="NO510" s="43"/>
      <c r="NP510" s="43"/>
      <c r="NQ510" s="43"/>
      <c r="NR510" s="43"/>
      <c r="NS510" s="43"/>
      <c r="NT510" s="43"/>
      <c r="NU510" s="43"/>
      <c r="NV510" s="43"/>
      <c r="NW510" s="43"/>
      <c r="NX510" s="43"/>
      <c r="NY510" s="43"/>
      <c r="NZ510" s="43"/>
      <c r="OA510" s="43"/>
      <c r="OB510" s="43"/>
      <c r="OC510" s="43"/>
      <c r="OD510" s="43"/>
      <c r="OE510" s="43"/>
      <c r="OF510" s="43"/>
      <c r="OG510" s="43"/>
      <c r="OH510" s="43"/>
      <c r="OI510" s="43"/>
      <c r="OJ510" s="43"/>
      <c r="OK510" s="43"/>
      <c r="OL510" s="43"/>
      <c r="OM510" s="43"/>
      <c r="ON510" s="43"/>
      <c r="OO510" s="43"/>
      <c r="OP510" s="43"/>
      <c r="OQ510" s="43"/>
      <c r="OR510" s="43"/>
      <c r="OS510" s="43"/>
      <c r="OT510" s="43"/>
      <c r="OU510" s="43"/>
      <c r="OV510" s="43"/>
      <c r="OW510" s="43"/>
      <c r="OX510" s="43"/>
      <c r="OY510" s="43"/>
      <c r="OZ510" s="43"/>
      <c r="PA510" s="43"/>
      <c r="PB510" s="43"/>
      <c r="PC510" s="43"/>
      <c r="PD510" s="43"/>
      <c r="PE510" s="43"/>
      <c r="PF510" s="43"/>
      <c r="PG510" s="43"/>
      <c r="PH510" s="43"/>
      <c r="PI510" s="43"/>
      <c r="PJ510" s="43"/>
      <c r="PK510" s="43"/>
      <c r="PL510" s="43"/>
      <c r="PM510" s="43"/>
      <c r="PN510" s="43"/>
      <c r="PO510" s="43"/>
      <c r="PP510" s="43"/>
      <c r="PQ510" s="43"/>
      <c r="PR510" s="43"/>
      <c r="PS510" s="43"/>
      <c r="PT510" s="43"/>
      <c r="PU510" s="43"/>
      <c r="PV510" s="43"/>
      <c r="PW510" s="43"/>
      <c r="PX510" s="43"/>
      <c r="PY510" s="43"/>
      <c r="PZ510" s="43"/>
      <c r="QA510" s="43"/>
      <c r="QB510" s="43"/>
      <c r="QC510" s="43"/>
      <c r="QD510" s="43"/>
      <c r="QE510" s="43"/>
      <c r="QF510" s="43"/>
      <c r="QG510" s="43"/>
      <c r="QH510" s="43"/>
      <c r="QI510" s="43"/>
      <c r="QJ510" s="43"/>
      <c r="QK510" s="43"/>
      <c r="QL510" s="43"/>
      <c r="QM510" s="43"/>
      <c r="QN510" s="43"/>
      <c r="QO510" s="43"/>
      <c r="QP510" s="43"/>
      <c r="QQ510" s="43"/>
      <c r="QR510" s="43"/>
      <c r="QS510" s="43"/>
      <c r="QT510" s="43"/>
      <c r="QU510" s="43"/>
      <c r="QV510" s="43"/>
      <c r="QW510" s="43"/>
      <c r="QX510" s="43"/>
      <c r="QY510" s="43"/>
      <c r="QZ510" s="43"/>
      <c r="RA510" s="43"/>
      <c r="RB510" s="43"/>
      <c r="RC510" s="43"/>
      <c r="RD510" s="43"/>
      <c r="RE510" s="43"/>
      <c r="RF510" s="43"/>
      <c r="RG510" s="43"/>
      <c r="RH510" s="43"/>
      <c r="RI510" s="43"/>
      <c r="RJ510" s="43"/>
      <c r="RK510" s="43"/>
      <c r="RL510" s="43"/>
      <c r="RM510" s="43"/>
      <c r="RN510" s="43"/>
      <c r="RO510" s="43"/>
      <c r="RP510" s="43"/>
      <c r="RQ510" s="43"/>
      <c r="RR510" s="43"/>
      <c r="RS510" s="43"/>
      <c r="RT510" s="43"/>
      <c r="RU510" s="43"/>
      <c r="RV510" s="43"/>
      <c r="RW510" s="43"/>
      <c r="RX510" s="43"/>
      <c r="RY510" s="43"/>
      <c r="RZ510" s="43"/>
      <c r="SA510" s="43"/>
      <c r="SB510" s="43"/>
      <c r="SC510" s="43"/>
      <c r="SD510" s="43"/>
      <c r="SE510" s="43"/>
      <c r="SF510" s="43"/>
      <c r="SG510" s="43"/>
      <c r="SH510" s="43"/>
      <c r="SI510" s="43"/>
      <c r="SJ510" s="43"/>
      <c r="SK510" s="43"/>
      <c r="SL510" s="43"/>
      <c r="SM510" s="43"/>
      <c r="SN510" s="43"/>
      <c r="SO510" s="43"/>
      <c r="SP510" s="43"/>
      <c r="SQ510" s="43"/>
      <c r="SR510" s="43"/>
      <c r="SS510" s="43"/>
      <c r="ST510" s="43"/>
      <c r="SU510" s="43"/>
      <c r="SV510" s="43"/>
      <c r="SW510" s="43"/>
      <c r="SX510" s="43"/>
      <c r="SY510" s="43"/>
      <c r="SZ510" s="43"/>
      <c r="TA510" s="43"/>
      <c r="TB510" s="43"/>
      <c r="TC510" s="43"/>
      <c r="TD510" s="43"/>
      <c r="TE510" s="43"/>
      <c r="TF510" s="43"/>
      <c r="TG510" s="43"/>
      <c r="TH510" s="43"/>
      <c r="TI510" s="43"/>
      <c r="TJ510" s="43"/>
      <c r="TK510" s="43"/>
      <c r="TL510" s="43"/>
      <c r="TM510" s="43"/>
      <c r="TN510" s="43"/>
      <c r="TO510" s="43"/>
      <c r="TP510" s="43"/>
      <c r="TQ510" s="43"/>
      <c r="TR510" s="43"/>
      <c r="TS510" s="43"/>
      <c r="TT510" s="43"/>
      <c r="TU510" s="43"/>
      <c r="TV510" s="43"/>
      <c r="TW510" s="43"/>
      <c r="TX510" s="43"/>
      <c r="TY510" s="43"/>
      <c r="TZ510" s="43"/>
      <c r="UA510" s="43"/>
      <c r="UB510" s="43"/>
      <c r="UC510" s="43"/>
      <c r="UD510" s="43"/>
      <c r="UE510" s="43"/>
      <c r="UF510" s="43"/>
      <c r="UG510" s="43"/>
      <c r="UH510" s="43"/>
      <c r="UI510" s="43"/>
      <c r="UJ510" s="43"/>
      <c r="UK510" s="43"/>
      <c r="UL510" s="43"/>
      <c r="UM510" s="43"/>
      <c r="UN510" s="43"/>
      <c r="UO510" s="43"/>
      <c r="UP510" s="43"/>
      <c r="UQ510" s="43"/>
      <c r="UR510" s="43"/>
      <c r="US510" s="43"/>
      <c r="UT510" s="43"/>
      <c r="UU510" s="43"/>
      <c r="UV510" s="43"/>
      <c r="UW510" s="43"/>
      <c r="UX510" s="43"/>
      <c r="UY510" s="43"/>
      <c r="UZ510" s="43"/>
      <c r="VA510" s="43"/>
      <c r="VB510" s="43"/>
      <c r="VC510" s="43"/>
      <c r="VD510" s="43"/>
      <c r="VE510" s="43"/>
      <c r="VF510" s="43"/>
      <c r="VG510" s="43"/>
      <c r="VH510" s="43"/>
      <c r="VI510" s="43"/>
      <c r="VJ510" s="43"/>
      <c r="VK510" s="43"/>
      <c r="VL510" s="43"/>
      <c r="VM510" s="43"/>
      <c r="VN510" s="43"/>
      <c r="VO510" s="43"/>
      <c r="VP510" s="43"/>
      <c r="VQ510" s="43"/>
      <c r="VR510" s="43"/>
      <c r="VS510" s="43"/>
      <c r="VT510" s="43"/>
      <c r="VU510" s="43"/>
      <c r="VV510" s="43"/>
      <c r="VW510" s="43"/>
      <c r="VX510" s="43"/>
      <c r="VY510" s="43"/>
      <c r="VZ510" s="43"/>
      <c r="WA510" s="43"/>
      <c r="WB510" s="43"/>
      <c r="WC510" s="43"/>
      <c r="WD510" s="43"/>
      <c r="WE510" s="43"/>
      <c r="WF510" s="43"/>
      <c r="WG510" s="43"/>
      <c r="WH510" s="43"/>
      <c r="WI510" s="43"/>
      <c r="WJ510" s="43"/>
      <c r="WK510" s="43"/>
      <c r="WL510" s="43"/>
      <c r="WM510" s="43"/>
      <c r="WN510" s="43"/>
      <c r="WO510" s="43"/>
      <c r="WP510" s="43"/>
      <c r="WQ510" s="43"/>
      <c r="WR510" s="43"/>
      <c r="WS510" s="43"/>
      <c r="WT510" s="43"/>
      <c r="WU510" s="43"/>
      <c r="WV510" s="43"/>
      <c r="WW510" s="43"/>
      <c r="WX510" s="43"/>
      <c r="WY510" s="43"/>
      <c r="WZ510" s="43"/>
      <c r="XA510" s="43"/>
      <c r="XB510" s="43"/>
      <c r="XC510" s="43"/>
      <c r="XD510" s="43"/>
      <c r="XE510" s="43"/>
      <c r="XF510" s="43"/>
      <c r="XG510" s="43"/>
      <c r="XH510" s="43"/>
      <c r="XI510" s="43"/>
      <c r="XJ510" s="43"/>
      <c r="XK510" s="43"/>
      <c r="XL510" s="43"/>
      <c r="XM510" s="43"/>
      <c r="XN510" s="43"/>
      <c r="XO510" s="43"/>
      <c r="XP510" s="43"/>
      <c r="XQ510" s="43"/>
      <c r="XR510" s="43"/>
      <c r="XS510" s="43"/>
      <c r="XT510" s="43"/>
      <c r="XU510" s="43"/>
      <c r="XV510" s="43"/>
      <c r="XW510" s="43"/>
      <c r="XX510" s="43"/>
      <c r="XY510" s="43"/>
      <c r="XZ510" s="43"/>
      <c r="YA510" s="43"/>
      <c r="YB510" s="43"/>
      <c r="YC510" s="43"/>
      <c r="YD510" s="43"/>
      <c r="YE510" s="43"/>
      <c r="YF510" s="43"/>
      <c r="YG510" s="43"/>
      <c r="YH510" s="43"/>
      <c r="YI510" s="43"/>
      <c r="YJ510" s="43"/>
      <c r="YK510" s="43"/>
      <c r="YL510" s="43"/>
      <c r="YM510" s="43"/>
      <c r="YN510" s="43"/>
      <c r="YO510" s="43"/>
      <c r="YP510" s="43"/>
      <c r="YQ510" s="43"/>
      <c r="YR510" s="43"/>
      <c r="YS510" s="43"/>
      <c r="YT510" s="43"/>
      <c r="YU510" s="43"/>
      <c r="YV510" s="43"/>
      <c r="YW510" s="43"/>
      <c r="YX510" s="43"/>
      <c r="YY510" s="43"/>
      <c r="YZ510" s="43"/>
      <c r="ZA510" s="43"/>
      <c r="ZB510" s="43"/>
      <c r="ZC510" s="43"/>
      <c r="ZD510" s="43"/>
      <c r="ZE510" s="43"/>
      <c r="ZF510" s="43"/>
      <c r="ZG510" s="43"/>
      <c r="ZH510" s="43"/>
      <c r="ZI510" s="43"/>
      <c r="ZJ510" s="43"/>
      <c r="ZK510" s="43"/>
      <c r="ZL510" s="43"/>
      <c r="ZM510" s="43"/>
      <c r="ZN510" s="43"/>
      <c r="ZO510" s="43"/>
      <c r="ZP510" s="43"/>
      <c r="ZQ510" s="43"/>
      <c r="ZR510" s="43"/>
      <c r="ZS510" s="43"/>
      <c r="ZT510" s="43"/>
      <c r="ZU510" s="43"/>
      <c r="ZV510" s="43"/>
      <c r="ZW510" s="43"/>
      <c r="ZX510" s="43"/>
      <c r="ZY510" s="43"/>
      <c r="ZZ510" s="43"/>
      <c r="AAA510" s="43"/>
      <c r="AAB510" s="43"/>
      <c r="AAC510" s="43"/>
      <c r="AAD510" s="43"/>
      <c r="AAE510" s="43"/>
      <c r="AAF510" s="43"/>
      <c r="AAG510" s="43"/>
      <c r="AAH510" s="43"/>
      <c r="AAI510" s="43"/>
      <c r="AAJ510" s="43"/>
      <c r="AAK510" s="43"/>
      <c r="AAL510" s="43"/>
      <c r="AAM510" s="43"/>
      <c r="AAN510" s="43"/>
      <c r="AAO510" s="43"/>
      <c r="AAP510" s="43"/>
      <c r="AAQ510" s="43"/>
      <c r="AAR510" s="43"/>
      <c r="AAS510" s="43"/>
      <c r="AAT510" s="43"/>
      <c r="AAU510" s="43"/>
      <c r="AAV510" s="43"/>
      <c r="AAW510" s="43"/>
      <c r="AAX510" s="43"/>
      <c r="AAY510" s="43"/>
      <c r="AAZ510" s="43"/>
      <c r="ABA510" s="43"/>
      <c r="ABB510" s="43"/>
      <c r="ABC510" s="43"/>
      <c r="ABD510" s="43"/>
      <c r="ABE510" s="43"/>
      <c r="ABF510" s="43"/>
      <c r="ABG510" s="43"/>
      <c r="ABH510" s="43"/>
      <c r="ABI510" s="43"/>
      <c r="ABJ510" s="43"/>
      <c r="ABK510" s="43"/>
      <c r="ABL510" s="43"/>
      <c r="ABM510" s="43"/>
      <c r="ABN510" s="43"/>
      <c r="ABO510" s="43"/>
      <c r="ABP510" s="43"/>
      <c r="ABQ510" s="43"/>
      <c r="ABR510" s="43"/>
      <c r="ABS510" s="43"/>
      <c r="ABT510" s="43"/>
      <c r="ABU510" s="43"/>
      <c r="ABV510" s="43"/>
      <c r="ABW510" s="43"/>
      <c r="ABX510" s="43"/>
      <c r="ABY510" s="43"/>
      <c r="ABZ510" s="43"/>
      <c r="ACA510" s="43"/>
      <c r="ACB510" s="43"/>
      <c r="ACC510" s="43"/>
      <c r="ACD510" s="43"/>
      <c r="ACE510" s="43"/>
      <c r="ACF510" s="43"/>
      <c r="ACG510" s="43"/>
      <c r="ACH510" s="43"/>
      <c r="ACI510" s="43"/>
      <c r="ACJ510" s="43"/>
      <c r="ACK510" s="43"/>
      <c r="ACL510" s="43"/>
      <c r="ACM510" s="43"/>
      <c r="ACN510" s="43"/>
      <c r="ACO510" s="43"/>
      <c r="ACP510" s="43"/>
      <c r="ACQ510" s="43"/>
      <c r="ACR510" s="43"/>
      <c r="ACS510" s="43"/>
      <c r="ACT510" s="43"/>
      <c r="ACU510" s="43"/>
      <c r="ACV510" s="43"/>
      <c r="ACW510" s="43"/>
      <c r="ACX510" s="43"/>
      <c r="ACY510" s="43"/>
      <c r="ACZ510" s="43"/>
      <c r="ADA510" s="43"/>
      <c r="ADB510" s="43"/>
      <c r="ADC510" s="43"/>
      <c r="ADD510" s="43"/>
      <c r="ADE510" s="43"/>
      <c r="ADF510" s="43"/>
      <c r="ADG510" s="43"/>
      <c r="ADH510" s="43"/>
      <c r="ADI510" s="43"/>
      <c r="ADJ510" s="43"/>
      <c r="ADK510" s="43"/>
      <c r="ADL510" s="43"/>
      <c r="ADM510" s="43"/>
      <c r="ADN510" s="43"/>
      <c r="ADO510" s="43"/>
      <c r="ADP510" s="43"/>
      <c r="ADQ510" s="43"/>
      <c r="ADR510" s="43"/>
      <c r="ADS510" s="43"/>
      <c r="ADT510" s="43"/>
      <c r="ADU510" s="43"/>
      <c r="ADV510" s="43"/>
      <c r="ADW510" s="43"/>
      <c r="ADX510" s="43"/>
      <c r="ADY510" s="43"/>
      <c r="ADZ510" s="43"/>
      <c r="AEA510" s="43"/>
      <c r="AEB510" s="43"/>
      <c r="AEC510" s="43"/>
      <c r="AED510" s="43"/>
      <c r="AEE510" s="43"/>
      <c r="AEF510" s="43"/>
      <c r="AEG510" s="43"/>
      <c r="AEH510" s="43"/>
      <c r="AEI510" s="43"/>
      <c r="AEJ510" s="43"/>
      <c r="AEK510" s="43"/>
      <c r="AEL510" s="43"/>
      <c r="AEM510" s="43"/>
      <c r="AEN510" s="43"/>
      <c r="AEO510" s="43"/>
      <c r="AEP510" s="43"/>
      <c r="AEQ510" s="43"/>
      <c r="AER510" s="43"/>
      <c r="AES510" s="43"/>
      <c r="AET510" s="43"/>
      <c r="AEU510" s="43"/>
      <c r="AEV510" s="43"/>
      <c r="AEW510" s="43"/>
      <c r="AEX510" s="43"/>
      <c r="AEY510" s="43"/>
      <c r="AEZ510" s="43"/>
      <c r="AFA510" s="43"/>
      <c r="AFB510" s="43"/>
      <c r="AFC510" s="43"/>
      <c r="AFD510" s="43"/>
      <c r="AFE510" s="43"/>
      <c r="AFF510" s="43"/>
      <c r="AFG510" s="43"/>
      <c r="AFH510" s="43"/>
      <c r="AFI510" s="43"/>
      <c r="AFJ510" s="43"/>
      <c r="AFK510" s="43"/>
      <c r="AFL510" s="43"/>
      <c r="AFM510" s="43"/>
      <c r="AFN510" s="43"/>
      <c r="AFO510" s="43"/>
      <c r="AFP510" s="43"/>
      <c r="AFQ510" s="43"/>
      <c r="AFR510" s="43"/>
      <c r="AFS510" s="43"/>
      <c r="AFT510" s="43"/>
      <c r="AFU510" s="43"/>
      <c r="AFV510" s="43"/>
      <c r="AFW510" s="43"/>
      <c r="AFX510" s="43"/>
      <c r="AFY510" s="43"/>
      <c r="AFZ510" s="43"/>
      <c r="AGA510" s="43"/>
      <c r="AGB510" s="43"/>
      <c r="AGC510" s="43"/>
      <c r="AGD510" s="43"/>
      <c r="AGE510" s="43"/>
      <c r="AGF510" s="43"/>
      <c r="AGG510" s="43"/>
      <c r="AGH510" s="43"/>
      <c r="AGI510" s="43"/>
      <c r="AGJ510" s="43"/>
      <c r="AGK510" s="43"/>
      <c r="AGL510" s="43"/>
      <c r="AGM510" s="43"/>
      <c r="AGN510" s="43"/>
      <c r="AGO510" s="43"/>
      <c r="AGP510" s="43"/>
      <c r="AGQ510" s="43"/>
      <c r="AGR510" s="43"/>
      <c r="AGS510" s="43"/>
      <c r="AGT510" s="43"/>
      <c r="AGU510" s="43"/>
      <c r="AGV510" s="43"/>
      <c r="AGW510" s="43"/>
      <c r="AGX510" s="43"/>
      <c r="AGY510" s="43"/>
      <c r="AGZ510" s="43"/>
      <c r="AHA510" s="43"/>
      <c r="AHB510" s="43"/>
      <c r="AHC510" s="43"/>
      <c r="AHD510" s="43"/>
      <c r="AHE510" s="43"/>
      <c r="AHF510" s="43"/>
      <c r="AHG510" s="43"/>
      <c r="AHH510" s="43"/>
      <c r="AHI510" s="43"/>
      <c r="AHJ510" s="43"/>
      <c r="AHK510" s="43"/>
      <c r="AHL510" s="43"/>
      <c r="AHM510" s="43"/>
      <c r="AHN510" s="43"/>
      <c r="AHO510" s="43"/>
      <c r="AHP510" s="43"/>
      <c r="AHQ510" s="43"/>
      <c r="AHR510" s="43"/>
      <c r="AHS510" s="43"/>
      <c r="AHT510" s="43"/>
      <c r="AHU510" s="43"/>
      <c r="AHV510" s="43"/>
      <c r="AHW510" s="43"/>
      <c r="AHX510" s="43"/>
      <c r="AHY510" s="43"/>
      <c r="AHZ510" s="43"/>
      <c r="AIA510" s="43"/>
      <c r="AIB510" s="43"/>
      <c r="AIC510" s="43"/>
      <c r="AID510" s="43"/>
      <c r="AIE510" s="43"/>
      <c r="AIF510" s="43"/>
      <c r="AIG510" s="43"/>
      <c r="AIH510" s="43"/>
      <c r="AII510" s="43"/>
      <c r="AIJ510" s="43"/>
      <c r="AIK510" s="43"/>
      <c r="AIL510" s="43"/>
      <c r="AIM510" s="43"/>
      <c r="AIN510" s="43"/>
      <c r="AIO510" s="43"/>
      <c r="AIP510" s="43"/>
      <c r="AIQ510" s="43"/>
      <c r="AIR510" s="43"/>
      <c r="AIS510" s="43"/>
      <c r="AIT510" s="43"/>
      <c r="AIU510" s="43"/>
      <c r="AIV510" s="43"/>
      <c r="AIW510" s="43"/>
      <c r="AIX510" s="43"/>
      <c r="AIY510" s="43"/>
      <c r="AIZ510" s="43"/>
      <c r="AJA510" s="43"/>
      <c r="AJB510" s="43"/>
      <c r="AJC510" s="43"/>
      <c r="AJD510" s="43"/>
      <c r="AJE510" s="43"/>
      <c r="AJF510" s="43"/>
      <c r="AJG510" s="43"/>
      <c r="AJH510" s="43"/>
      <c r="AJI510" s="43"/>
      <c r="AJJ510" s="43"/>
      <c r="AJK510" s="43"/>
      <c r="AJL510" s="43"/>
      <c r="AJM510" s="43"/>
      <c r="AJN510" s="43"/>
      <c r="AJO510" s="43"/>
      <c r="AJP510" s="43"/>
      <c r="AJQ510" s="43"/>
      <c r="AJR510" s="43"/>
      <c r="AJS510" s="43"/>
      <c r="AJT510" s="43"/>
      <c r="AJU510" s="43"/>
      <c r="AJV510" s="43"/>
      <c r="AJW510" s="43"/>
      <c r="AJX510" s="43"/>
      <c r="AJY510" s="43"/>
      <c r="AJZ510" s="43"/>
      <c r="AKA510" s="43"/>
      <c r="AKB510" s="43"/>
      <c r="AKC510" s="43"/>
      <c r="AKD510" s="43"/>
      <c r="AKE510" s="43"/>
      <c r="AKF510" s="43"/>
      <c r="AKG510" s="43"/>
      <c r="AKH510" s="43"/>
      <c r="AKI510" s="43"/>
      <c r="AKJ510" s="43"/>
      <c r="AKK510" s="43"/>
      <c r="AKL510" s="43"/>
      <c r="AKM510" s="43"/>
      <c r="AKN510" s="43"/>
      <c r="AKO510" s="43"/>
      <c r="AKP510" s="43"/>
      <c r="AKQ510" s="43"/>
      <c r="AKR510" s="43"/>
      <c r="AKS510" s="43"/>
      <c r="AKT510" s="43"/>
      <c r="AKU510" s="43"/>
      <c r="AKV510" s="43"/>
      <c r="AKW510" s="43"/>
      <c r="AKX510" s="43"/>
      <c r="AKY510" s="43"/>
      <c r="AKZ510" s="43"/>
      <c r="ALA510" s="43"/>
      <c r="ALB510" s="43"/>
      <c r="ALC510" s="43"/>
      <c r="ALD510" s="43"/>
      <c r="ALE510" s="43"/>
      <c r="ALF510" s="43"/>
      <c r="ALG510" s="43"/>
      <c r="ALH510" s="43"/>
      <c r="ALI510" s="43"/>
      <c r="ALJ510" s="43"/>
      <c r="ALK510" s="43"/>
      <c r="ALL510" s="43"/>
      <c r="ALM510" s="43"/>
      <c r="ALN510" s="43"/>
      <c r="ALO510" s="43"/>
      <c r="ALP510" s="43"/>
      <c r="ALQ510" s="43"/>
      <c r="ALR510" s="43"/>
      <c r="ALS510" s="43"/>
      <c r="ALT510" s="43"/>
      <c r="ALU510" s="43"/>
      <c r="ALV510" s="43"/>
      <c r="ALW510" s="43"/>
      <c r="ALX510" s="43"/>
      <c r="ALY510" s="43"/>
      <c r="ALZ510" s="43"/>
      <c r="AMA510" s="43"/>
      <c r="AMB510" s="43"/>
      <c r="AMC510" s="43"/>
      <c r="AMD510" s="43"/>
      <c r="AME510" s="43"/>
      <c r="AMF510" s="43"/>
      <c r="AMG510" s="43"/>
      <c r="AMH510" s="43"/>
      <c r="AMI510" s="43"/>
      <c r="AMJ510" s="43"/>
    </row>
    <row r="511" spans="1:1024" s="363" customFormat="1" ht="37.5">
      <c r="A511" s="14"/>
      <c r="B511" s="15">
        <v>16</v>
      </c>
      <c r="C511" s="44"/>
      <c r="D511" s="46"/>
      <c r="E511" s="44"/>
      <c r="F511" s="44"/>
      <c r="G511" s="14"/>
      <c r="H511" s="46"/>
      <c r="I511" s="46"/>
      <c r="J511" s="39"/>
      <c r="K511" s="39"/>
      <c r="L511" s="45" t="s">
        <v>46</v>
      </c>
      <c r="M511" s="384">
        <f>J507*P511</f>
        <v>430598.40000000002</v>
      </c>
      <c r="N511" s="384">
        <f>J507*Q511</f>
        <v>42547.199999999997</v>
      </c>
      <c r="O511" s="384">
        <f t="shared" si="45"/>
        <v>473145.60000000003</v>
      </c>
      <c r="P511" s="92">
        <v>224.27</v>
      </c>
      <c r="Q511" s="92">
        <v>22.16</v>
      </c>
      <c r="R511" s="14" t="s">
        <v>41</v>
      </c>
      <c r="S511" s="14" t="s">
        <v>270</v>
      </c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  <c r="KI511" s="43"/>
      <c r="KJ511" s="43"/>
      <c r="KK511" s="43"/>
      <c r="KL511" s="43"/>
      <c r="KM511" s="43"/>
      <c r="KN511" s="43"/>
      <c r="KO511" s="43"/>
      <c r="KP511" s="43"/>
      <c r="KQ511" s="43"/>
      <c r="KR511" s="43"/>
      <c r="KS511" s="43"/>
      <c r="KT511" s="43"/>
      <c r="KU511" s="43"/>
      <c r="KV511" s="43"/>
      <c r="KW511" s="43"/>
      <c r="KX511" s="43"/>
      <c r="KY511" s="43"/>
      <c r="KZ511" s="43"/>
      <c r="LA511" s="43"/>
      <c r="LB511" s="43"/>
      <c r="LC511" s="43"/>
      <c r="LD511" s="43"/>
      <c r="LE511" s="43"/>
      <c r="LF511" s="43"/>
      <c r="LG511" s="43"/>
      <c r="LH511" s="43"/>
      <c r="LI511" s="43"/>
      <c r="LJ511" s="43"/>
      <c r="LK511" s="43"/>
      <c r="LL511" s="43"/>
      <c r="LM511" s="43"/>
      <c r="LN511" s="43"/>
      <c r="LO511" s="43"/>
      <c r="LP511" s="43"/>
      <c r="LQ511" s="43"/>
      <c r="LR511" s="43"/>
      <c r="LS511" s="43"/>
      <c r="LT511" s="43"/>
      <c r="LU511" s="43"/>
      <c r="LV511" s="43"/>
      <c r="LW511" s="43"/>
      <c r="LX511" s="43"/>
      <c r="LY511" s="43"/>
      <c r="LZ511" s="43"/>
      <c r="MA511" s="43"/>
      <c r="MB511" s="43"/>
      <c r="MC511" s="43"/>
      <c r="MD511" s="43"/>
      <c r="ME511" s="43"/>
      <c r="MF511" s="43"/>
      <c r="MG511" s="43"/>
      <c r="MH511" s="43"/>
      <c r="MI511" s="43"/>
      <c r="MJ511" s="43"/>
      <c r="MK511" s="43"/>
      <c r="ML511" s="43"/>
      <c r="MM511" s="43"/>
      <c r="MN511" s="43"/>
      <c r="MO511" s="43"/>
      <c r="MP511" s="43"/>
      <c r="MQ511" s="43"/>
      <c r="MR511" s="43"/>
      <c r="MS511" s="43"/>
      <c r="MT511" s="43"/>
      <c r="MU511" s="43"/>
      <c r="MV511" s="43"/>
      <c r="MW511" s="43"/>
      <c r="MX511" s="43"/>
      <c r="MY511" s="43"/>
      <c r="MZ511" s="43"/>
      <c r="NA511" s="43"/>
      <c r="NB511" s="43"/>
      <c r="NC511" s="43"/>
      <c r="ND511" s="43"/>
      <c r="NE511" s="43"/>
      <c r="NF511" s="43"/>
      <c r="NG511" s="43"/>
      <c r="NH511" s="43"/>
      <c r="NI511" s="43"/>
      <c r="NJ511" s="43"/>
      <c r="NK511" s="43"/>
      <c r="NL511" s="43"/>
      <c r="NM511" s="43"/>
      <c r="NN511" s="43"/>
      <c r="NO511" s="43"/>
      <c r="NP511" s="43"/>
      <c r="NQ511" s="43"/>
      <c r="NR511" s="43"/>
      <c r="NS511" s="43"/>
      <c r="NT511" s="43"/>
      <c r="NU511" s="43"/>
      <c r="NV511" s="43"/>
      <c r="NW511" s="43"/>
      <c r="NX511" s="43"/>
      <c r="NY511" s="43"/>
      <c r="NZ511" s="43"/>
      <c r="OA511" s="43"/>
      <c r="OB511" s="43"/>
      <c r="OC511" s="43"/>
      <c r="OD511" s="43"/>
      <c r="OE511" s="43"/>
      <c r="OF511" s="43"/>
      <c r="OG511" s="43"/>
      <c r="OH511" s="43"/>
      <c r="OI511" s="43"/>
      <c r="OJ511" s="43"/>
      <c r="OK511" s="43"/>
      <c r="OL511" s="43"/>
      <c r="OM511" s="43"/>
      <c r="ON511" s="43"/>
      <c r="OO511" s="43"/>
      <c r="OP511" s="43"/>
      <c r="OQ511" s="43"/>
      <c r="OR511" s="43"/>
      <c r="OS511" s="43"/>
      <c r="OT511" s="43"/>
      <c r="OU511" s="43"/>
      <c r="OV511" s="43"/>
      <c r="OW511" s="43"/>
      <c r="OX511" s="43"/>
      <c r="OY511" s="43"/>
      <c r="OZ511" s="43"/>
      <c r="PA511" s="43"/>
      <c r="PB511" s="43"/>
      <c r="PC511" s="43"/>
      <c r="PD511" s="43"/>
      <c r="PE511" s="43"/>
      <c r="PF511" s="43"/>
      <c r="PG511" s="43"/>
      <c r="PH511" s="43"/>
      <c r="PI511" s="43"/>
      <c r="PJ511" s="43"/>
      <c r="PK511" s="43"/>
      <c r="PL511" s="43"/>
      <c r="PM511" s="43"/>
      <c r="PN511" s="43"/>
      <c r="PO511" s="43"/>
      <c r="PP511" s="43"/>
      <c r="PQ511" s="43"/>
      <c r="PR511" s="43"/>
      <c r="PS511" s="43"/>
      <c r="PT511" s="43"/>
      <c r="PU511" s="43"/>
      <c r="PV511" s="43"/>
      <c r="PW511" s="43"/>
      <c r="PX511" s="43"/>
      <c r="PY511" s="43"/>
      <c r="PZ511" s="43"/>
      <c r="QA511" s="43"/>
      <c r="QB511" s="43"/>
      <c r="QC511" s="43"/>
      <c r="QD511" s="43"/>
      <c r="QE511" s="43"/>
      <c r="QF511" s="43"/>
      <c r="QG511" s="43"/>
      <c r="QH511" s="43"/>
      <c r="QI511" s="43"/>
      <c r="QJ511" s="43"/>
      <c r="QK511" s="43"/>
      <c r="QL511" s="43"/>
      <c r="QM511" s="43"/>
      <c r="QN511" s="43"/>
      <c r="QO511" s="43"/>
      <c r="QP511" s="43"/>
      <c r="QQ511" s="43"/>
      <c r="QR511" s="43"/>
      <c r="QS511" s="43"/>
      <c r="QT511" s="43"/>
      <c r="QU511" s="43"/>
      <c r="QV511" s="43"/>
      <c r="QW511" s="43"/>
      <c r="QX511" s="43"/>
      <c r="QY511" s="43"/>
      <c r="QZ511" s="43"/>
      <c r="RA511" s="43"/>
      <c r="RB511" s="43"/>
      <c r="RC511" s="43"/>
      <c r="RD511" s="43"/>
      <c r="RE511" s="43"/>
      <c r="RF511" s="43"/>
      <c r="RG511" s="43"/>
      <c r="RH511" s="43"/>
      <c r="RI511" s="43"/>
      <c r="RJ511" s="43"/>
      <c r="RK511" s="43"/>
      <c r="RL511" s="43"/>
      <c r="RM511" s="43"/>
      <c r="RN511" s="43"/>
      <c r="RO511" s="43"/>
      <c r="RP511" s="43"/>
      <c r="RQ511" s="43"/>
      <c r="RR511" s="43"/>
      <c r="RS511" s="43"/>
      <c r="RT511" s="43"/>
      <c r="RU511" s="43"/>
      <c r="RV511" s="43"/>
      <c r="RW511" s="43"/>
      <c r="RX511" s="43"/>
      <c r="RY511" s="43"/>
      <c r="RZ511" s="43"/>
      <c r="SA511" s="43"/>
      <c r="SB511" s="43"/>
      <c r="SC511" s="43"/>
      <c r="SD511" s="43"/>
      <c r="SE511" s="43"/>
      <c r="SF511" s="43"/>
      <c r="SG511" s="43"/>
      <c r="SH511" s="43"/>
      <c r="SI511" s="43"/>
      <c r="SJ511" s="43"/>
      <c r="SK511" s="43"/>
      <c r="SL511" s="43"/>
      <c r="SM511" s="43"/>
      <c r="SN511" s="43"/>
      <c r="SO511" s="43"/>
      <c r="SP511" s="43"/>
      <c r="SQ511" s="43"/>
      <c r="SR511" s="43"/>
      <c r="SS511" s="43"/>
      <c r="ST511" s="43"/>
      <c r="SU511" s="43"/>
      <c r="SV511" s="43"/>
      <c r="SW511" s="43"/>
      <c r="SX511" s="43"/>
      <c r="SY511" s="43"/>
      <c r="SZ511" s="43"/>
      <c r="TA511" s="43"/>
      <c r="TB511" s="43"/>
      <c r="TC511" s="43"/>
      <c r="TD511" s="43"/>
      <c r="TE511" s="43"/>
      <c r="TF511" s="43"/>
      <c r="TG511" s="43"/>
      <c r="TH511" s="43"/>
      <c r="TI511" s="43"/>
      <c r="TJ511" s="43"/>
      <c r="TK511" s="43"/>
      <c r="TL511" s="43"/>
      <c r="TM511" s="43"/>
      <c r="TN511" s="43"/>
      <c r="TO511" s="43"/>
      <c r="TP511" s="43"/>
      <c r="TQ511" s="43"/>
      <c r="TR511" s="43"/>
      <c r="TS511" s="43"/>
      <c r="TT511" s="43"/>
      <c r="TU511" s="43"/>
      <c r="TV511" s="43"/>
      <c r="TW511" s="43"/>
      <c r="TX511" s="43"/>
      <c r="TY511" s="43"/>
      <c r="TZ511" s="43"/>
      <c r="UA511" s="43"/>
      <c r="UB511" s="43"/>
      <c r="UC511" s="43"/>
      <c r="UD511" s="43"/>
      <c r="UE511" s="43"/>
      <c r="UF511" s="43"/>
      <c r="UG511" s="43"/>
      <c r="UH511" s="43"/>
      <c r="UI511" s="43"/>
      <c r="UJ511" s="43"/>
      <c r="UK511" s="43"/>
      <c r="UL511" s="43"/>
      <c r="UM511" s="43"/>
      <c r="UN511" s="43"/>
      <c r="UO511" s="43"/>
      <c r="UP511" s="43"/>
      <c r="UQ511" s="43"/>
      <c r="UR511" s="43"/>
      <c r="US511" s="43"/>
      <c r="UT511" s="43"/>
      <c r="UU511" s="43"/>
      <c r="UV511" s="43"/>
      <c r="UW511" s="43"/>
      <c r="UX511" s="43"/>
      <c r="UY511" s="43"/>
      <c r="UZ511" s="43"/>
      <c r="VA511" s="43"/>
      <c r="VB511" s="43"/>
      <c r="VC511" s="43"/>
      <c r="VD511" s="43"/>
      <c r="VE511" s="43"/>
      <c r="VF511" s="43"/>
      <c r="VG511" s="43"/>
      <c r="VH511" s="43"/>
      <c r="VI511" s="43"/>
      <c r="VJ511" s="43"/>
      <c r="VK511" s="43"/>
      <c r="VL511" s="43"/>
      <c r="VM511" s="43"/>
      <c r="VN511" s="43"/>
      <c r="VO511" s="43"/>
      <c r="VP511" s="43"/>
      <c r="VQ511" s="43"/>
      <c r="VR511" s="43"/>
      <c r="VS511" s="43"/>
      <c r="VT511" s="43"/>
      <c r="VU511" s="43"/>
      <c r="VV511" s="43"/>
      <c r="VW511" s="43"/>
      <c r="VX511" s="43"/>
      <c r="VY511" s="43"/>
      <c r="VZ511" s="43"/>
      <c r="WA511" s="43"/>
      <c r="WB511" s="43"/>
      <c r="WC511" s="43"/>
      <c r="WD511" s="43"/>
      <c r="WE511" s="43"/>
      <c r="WF511" s="43"/>
      <c r="WG511" s="43"/>
      <c r="WH511" s="43"/>
      <c r="WI511" s="43"/>
      <c r="WJ511" s="43"/>
      <c r="WK511" s="43"/>
      <c r="WL511" s="43"/>
      <c r="WM511" s="43"/>
      <c r="WN511" s="43"/>
      <c r="WO511" s="43"/>
      <c r="WP511" s="43"/>
      <c r="WQ511" s="43"/>
      <c r="WR511" s="43"/>
      <c r="WS511" s="43"/>
      <c r="WT511" s="43"/>
      <c r="WU511" s="43"/>
      <c r="WV511" s="43"/>
      <c r="WW511" s="43"/>
      <c r="WX511" s="43"/>
      <c r="WY511" s="43"/>
      <c r="WZ511" s="43"/>
      <c r="XA511" s="43"/>
      <c r="XB511" s="43"/>
      <c r="XC511" s="43"/>
      <c r="XD511" s="43"/>
      <c r="XE511" s="43"/>
      <c r="XF511" s="43"/>
      <c r="XG511" s="43"/>
      <c r="XH511" s="43"/>
      <c r="XI511" s="43"/>
      <c r="XJ511" s="43"/>
      <c r="XK511" s="43"/>
      <c r="XL511" s="43"/>
      <c r="XM511" s="43"/>
      <c r="XN511" s="43"/>
      <c r="XO511" s="43"/>
      <c r="XP511" s="43"/>
      <c r="XQ511" s="43"/>
      <c r="XR511" s="43"/>
      <c r="XS511" s="43"/>
      <c r="XT511" s="43"/>
      <c r="XU511" s="43"/>
      <c r="XV511" s="43"/>
      <c r="XW511" s="43"/>
      <c r="XX511" s="43"/>
      <c r="XY511" s="43"/>
      <c r="XZ511" s="43"/>
      <c r="YA511" s="43"/>
      <c r="YB511" s="43"/>
      <c r="YC511" s="43"/>
      <c r="YD511" s="43"/>
      <c r="YE511" s="43"/>
      <c r="YF511" s="43"/>
      <c r="YG511" s="43"/>
      <c r="YH511" s="43"/>
      <c r="YI511" s="43"/>
      <c r="YJ511" s="43"/>
      <c r="YK511" s="43"/>
      <c r="YL511" s="43"/>
      <c r="YM511" s="43"/>
      <c r="YN511" s="43"/>
      <c r="YO511" s="43"/>
      <c r="YP511" s="43"/>
      <c r="YQ511" s="43"/>
      <c r="YR511" s="43"/>
      <c r="YS511" s="43"/>
      <c r="YT511" s="43"/>
      <c r="YU511" s="43"/>
      <c r="YV511" s="43"/>
      <c r="YW511" s="43"/>
      <c r="YX511" s="43"/>
      <c r="YY511" s="43"/>
      <c r="YZ511" s="43"/>
      <c r="ZA511" s="43"/>
      <c r="ZB511" s="43"/>
      <c r="ZC511" s="43"/>
      <c r="ZD511" s="43"/>
      <c r="ZE511" s="43"/>
      <c r="ZF511" s="43"/>
      <c r="ZG511" s="43"/>
      <c r="ZH511" s="43"/>
      <c r="ZI511" s="43"/>
      <c r="ZJ511" s="43"/>
      <c r="ZK511" s="43"/>
      <c r="ZL511" s="43"/>
      <c r="ZM511" s="43"/>
      <c r="ZN511" s="43"/>
      <c r="ZO511" s="43"/>
      <c r="ZP511" s="43"/>
      <c r="ZQ511" s="43"/>
      <c r="ZR511" s="43"/>
      <c r="ZS511" s="43"/>
      <c r="ZT511" s="43"/>
      <c r="ZU511" s="43"/>
      <c r="ZV511" s="43"/>
      <c r="ZW511" s="43"/>
      <c r="ZX511" s="43"/>
      <c r="ZY511" s="43"/>
      <c r="ZZ511" s="43"/>
      <c r="AAA511" s="43"/>
      <c r="AAB511" s="43"/>
      <c r="AAC511" s="43"/>
      <c r="AAD511" s="43"/>
      <c r="AAE511" s="43"/>
      <c r="AAF511" s="43"/>
      <c r="AAG511" s="43"/>
      <c r="AAH511" s="43"/>
      <c r="AAI511" s="43"/>
      <c r="AAJ511" s="43"/>
      <c r="AAK511" s="43"/>
      <c r="AAL511" s="43"/>
      <c r="AAM511" s="43"/>
      <c r="AAN511" s="43"/>
      <c r="AAO511" s="43"/>
      <c r="AAP511" s="43"/>
      <c r="AAQ511" s="43"/>
      <c r="AAR511" s="43"/>
      <c r="AAS511" s="43"/>
      <c r="AAT511" s="43"/>
      <c r="AAU511" s="43"/>
      <c r="AAV511" s="43"/>
      <c r="AAW511" s="43"/>
      <c r="AAX511" s="43"/>
      <c r="AAY511" s="43"/>
      <c r="AAZ511" s="43"/>
      <c r="ABA511" s="43"/>
      <c r="ABB511" s="43"/>
      <c r="ABC511" s="43"/>
      <c r="ABD511" s="43"/>
      <c r="ABE511" s="43"/>
      <c r="ABF511" s="43"/>
      <c r="ABG511" s="43"/>
      <c r="ABH511" s="43"/>
      <c r="ABI511" s="43"/>
      <c r="ABJ511" s="43"/>
      <c r="ABK511" s="43"/>
      <c r="ABL511" s="43"/>
      <c r="ABM511" s="43"/>
      <c r="ABN511" s="43"/>
      <c r="ABO511" s="43"/>
      <c r="ABP511" s="43"/>
      <c r="ABQ511" s="43"/>
      <c r="ABR511" s="43"/>
      <c r="ABS511" s="43"/>
      <c r="ABT511" s="43"/>
      <c r="ABU511" s="43"/>
      <c r="ABV511" s="43"/>
      <c r="ABW511" s="43"/>
      <c r="ABX511" s="43"/>
      <c r="ABY511" s="43"/>
      <c r="ABZ511" s="43"/>
      <c r="ACA511" s="43"/>
      <c r="ACB511" s="43"/>
      <c r="ACC511" s="43"/>
      <c r="ACD511" s="43"/>
      <c r="ACE511" s="43"/>
      <c r="ACF511" s="43"/>
      <c r="ACG511" s="43"/>
      <c r="ACH511" s="43"/>
      <c r="ACI511" s="43"/>
      <c r="ACJ511" s="43"/>
      <c r="ACK511" s="43"/>
      <c r="ACL511" s="43"/>
      <c r="ACM511" s="43"/>
      <c r="ACN511" s="43"/>
      <c r="ACO511" s="43"/>
      <c r="ACP511" s="43"/>
      <c r="ACQ511" s="43"/>
      <c r="ACR511" s="43"/>
      <c r="ACS511" s="43"/>
      <c r="ACT511" s="43"/>
      <c r="ACU511" s="43"/>
      <c r="ACV511" s="43"/>
      <c r="ACW511" s="43"/>
      <c r="ACX511" s="43"/>
      <c r="ACY511" s="43"/>
      <c r="ACZ511" s="43"/>
      <c r="ADA511" s="43"/>
      <c r="ADB511" s="43"/>
      <c r="ADC511" s="43"/>
      <c r="ADD511" s="43"/>
      <c r="ADE511" s="43"/>
      <c r="ADF511" s="43"/>
      <c r="ADG511" s="43"/>
      <c r="ADH511" s="43"/>
      <c r="ADI511" s="43"/>
      <c r="ADJ511" s="43"/>
      <c r="ADK511" s="43"/>
      <c r="ADL511" s="43"/>
      <c r="ADM511" s="43"/>
      <c r="ADN511" s="43"/>
      <c r="ADO511" s="43"/>
      <c r="ADP511" s="43"/>
      <c r="ADQ511" s="43"/>
      <c r="ADR511" s="43"/>
      <c r="ADS511" s="43"/>
      <c r="ADT511" s="43"/>
      <c r="ADU511" s="43"/>
      <c r="ADV511" s="43"/>
      <c r="ADW511" s="43"/>
      <c r="ADX511" s="43"/>
      <c r="ADY511" s="43"/>
      <c r="ADZ511" s="43"/>
      <c r="AEA511" s="43"/>
      <c r="AEB511" s="43"/>
      <c r="AEC511" s="43"/>
      <c r="AED511" s="43"/>
      <c r="AEE511" s="43"/>
      <c r="AEF511" s="43"/>
      <c r="AEG511" s="43"/>
      <c r="AEH511" s="43"/>
      <c r="AEI511" s="43"/>
      <c r="AEJ511" s="43"/>
      <c r="AEK511" s="43"/>
      <c r="AEL511" s="43"/>
      <c r="AEM511" s="43"/>
      <c r="AEN511" s="43"/>
      <c r="AEO511" s="43"/>
      <c r="AEP511" s="43"/>
      <c r="AEQ511" s="43"/>
      <c r="AER511" s="43"/>
      <c r="AES511" s="43"/>
      <c r="AET511" s="43"/>
      <c r="AEU511" s="43"/>
      <c r="AEV511" s="43"/>
      <c r="AEW511" s="43"/>
      <c r="AEX511" s="43"/>
      <c r="AEY511" s="43"/>
      <c r="AEZ511" s="43"/>
      <c r="AFA511" s="43"/>
      <c r="AFB511" s="43"/>
      <c r="AFC511" s="43"/>
      <c r="AFD511" s="43"/>
      <c r="AFE511" s="43"/>
      <c r="AFF511" s="43"/>
      <c r="AFG511" s="43"/>
      <c r="AFH511" s="43"/>
      <c r="AFI511" s="43"/>
      <c r="AFJ511" s="43"/>
      <c r="AFK511" s="43"/>
      <c r="AFL511" s="43"/>
      <c r="AFM511" s="43"/>
      <c r="AFN511" s="43"/>
      <c r="AFO511" s="43"/>
      <c r="AFP511" s="43"/>
      <c r="AFQ511" s="43"/>
      <c r="AFR511" s="43"/>
      <c r="AFS511" s="43"/>
      <c r="AFT511" s="43"/>
      <c r="AFU511" s="43"/>
      <c r="AFV511" s="43"/>
      <c r="AFW511" s="43"/>
      <c r="AFX511" s="43"/>
      <c r="AFY511" s="43"/>
      <c r="AFZ511" s="43"/>
      <c r="AGA511" s="43"/>
      <c r="AGB511" s="43"/>
      <c r="AGC511" s="43"/>
      <c r="AGD511" s="43"/>
      <c r="AGE511" s="43"/>
      <c r="AGF511" s="43"/>
      <c r="AGG511" s="43"/>
      <c r="AGH511" s="43"/>
      <c r="AGI511" s="43"/>
      <c r="AGJ511" s="43"/>
      <c r="AGK511" s="43"/>
      <c r="AGL511" s="43"/>
      <c r="AGM511" s="43"/>
      <c r="AGN511" s="43"/>
      <c r="AGO511" s="43"/>
      <c r="AGP511" s="43"/>
      <c r="AGQ511" s="43"/>
      <c r="AGR511" s="43"/>
      <c r="AGS511" s="43"/>
      <c r="AGT511" s="43"/>
      <c r="AGU511" s="43"/>
      <c r="AGV511" s="43"/>
      <c r="AGW511" s="43"/>
      <c r="AGX511" s="43"/>
      <c r="AGY511" s="43"/>
      <c r="AGZ511" s="43"/>
      <c r="AHA511" s="43"/>
      <c r="AHB511" s="43"/>
      <c r="AHC511" s="43"/>
      <c r="AHD511" s="43"/>
      <c r="AHE511" s="43"/>
      <c r="AHF511" s="43"/>
      <c r="AHG511" s="43"/>
      <c r="AHH511" s="43"/>
      <c r="AHI511" s="43"/>
      <c r="AHJ511" s="43"/>
      <c r="AHK511" s="43"/>
      <c r="AHL511" s="43"/>
      <c r="AHM511" s="43"/>
      <c r="AHN511" s="43"/>
      <c r="AHO511" s="43"/>
      <c r="AHP511" s="43"/>
      <c r="AHQ511" s="43"/>
      <c r="AHR511" s="43"/>
      <c r="AHS511" s="43"/>
      <c r="AHT511" s="43"/>
      <c r="AHU511" s="43"/>
      <c r="AHV511" s="43"/>
      <c r="AHW511" s="43"/>
      <c r="AHX511" s="43"/>
      <c r="AHY511" s="43"/>
      <c r="AHZ511" s="43"/>
      <c r="AIA511" s="43"/>
      <c r="AIB511" s="43"/>
      <c r="AIC511" s="43"/>
      <c r="AID511" s="43"/>
      <c r="AIE511" s="43"/>
      <c r="AIF511" s="43"/>
      <c r="AIG511" s="43"/>
      <c r="AIH511" s="43"/>
      <c r="AII511" s="43"/>
      <c r="AIJ511" s="43"/>
      <c r="AIK511" s="43"/>
      <c r="AIL511" s="43"/>
      <c r="AIM511" s="43"/>
      <c r="AIN511" s="43"/>
      <c r="AIO511" s="43"/>
      <c r="AIP511" s="43"/>
      <c r="AIQ511" s="43"/>
      <c r="AIR511" s="43"/>
      <c r="AIS511" s="43"/>
      <c r="AIT511" s="43"/>
      <c r="AIU511" s="43"/>
      <c r="AIV511" s="43"/>
      <c r="AIW511" s="43"/>
      <c r="AIX511" s="43"/>
      <c r="AIY511" s="43"/>
      <c r="AIZ511" s="43"/>
      <c r="AJA511" s="43"/>
      <c r="AJB511" s="43"/>
      <c r="AJC511" s="43"/>
      <c r="AJD511" s="43"/>
      <c r="AJE511" s="43"/>
      <c r="AJF511" s="43"/>
      <c r="AJG511" s="43"/>
      <c r="AJH511" s="43"/>
      <c r="AJI511" s="43"/>
      <c r="AJJ511" s="43"/>
      <c r="AJK511" s="43"/>
      <c r="AJL511" s="43"/>
      <c r="AJM511" s="43"/>
      <c r="AJN511" s="43"/>
      <c r="AJO511" s="43"/>
      <c r="AJP511" s="43"/>
      <c r="AJQ511" s="43"/>
      <c r="AJR511" s="43"/>
      <c r="AJS511" s="43"/>
      <c r="AJT511" s="43"/>
      <c r="AJU511" s="43"/>
      <c r="AJV511" s="43"/>
      <c r="AJW511" s="43"/>
      <c r="AJX511" s="43"/>
      <c r="AJY511" s="43"/>
      <c r="AJZ511" s="43"/>
      <c r="AKA511" s="43"/>
      <c r="AKB511" s="43"/>
      <c r="AKC511" s="43"/>
      <c r="AKD511" s="43"/>
      <c r="AKE511" s="43"/>
      <c r="AKF511" s="43"/>
      <c r="AKG511" s="43"/>
      <c r="AKH511" s="43"/>
      <c r="AKI511" s="43"/>
      <c r="AKJ511" s="43"/>
      <c r="AKK511" s="43"/>
      <c r="AKL511" s="43"/>
      <c r="AKM511" s="43"/>
      <c r="AKN511" s="43"/>
      <c r="AKO511" s="43"/>
      <c r="AKP511" s="43"/>
      <c r="AKQ511" s="43"/>
      <c r="AKR511" s="43"/>
      <c r="AKS511" s="43"/>
      <c r="AKT511" s="43"/>
      <c r="AKU511" s="43"/>
      <c r="AKV511" s="43"/>
      <c r="AKW511" s="43"/>
      <c r="AKX511" s="43"/>
      <c r="AKY511" s="43"/>
      <c r="AKZ511" s="43"/>
      <c r="ALA511" s="43"/>
      <c r="ALB511" s="43"/>
      <c r="ALC511" s="43"/>
      <c r="ALD511" s="43"/>
      <c r="ALE511" s="43"/>
      <c r="ALF511" s="43"/>
      <c r="ALG511" s="43"/>
      <c r="ALH511" s="43"/>
      <c r="ALI511" s="43"/>
      <c r="ALJ511" s="43"/>
      <c r="ALK511" s="43"/>
      <c r="ALL511" s="43"/>
      <c r="ALM511" s="43"/>
      <c r="ALN511" s="43"/>
      <c r="ALO511" s="43"/>
      <c r="ALP511" s="43"/>
      <c r="ALQ511" s="43"/>
      <c r="ALR511" s="43"/>
      <c r="ALS511" s="43"/>
      <c r="ALT511" s="43"/>
      <c r="ALU511" s="43"/>
      <c r="ALV511" s="43"/>
      <c r="ALW511" s="43"/>
      <c r="ALX511" s="43"/>
      <c r="ALY511" s="43"/>
      <c r="ALZ511" s="43"/>
      <c r="AMA511" s="43"/>
      <c r="AMB511" s="43"/>
      <c r="AMC511" s="43"/>
      <c r="AMD511" s="43"/>
      <c r="AME511" s="43"/>
      <c r="AMF511" s="43"/>
      <c r="AMG511" s="43"/>
      <c r="AMH511" s="43"/>
      <c r="AMI511" s="43"/>
      <c r="AMJ511" s="43"/>
    </row>
    <row r="512" spans="1:1024" s="363" customFormat="1" ht="56.25">
      <c r="A512" s="14" t="s">
        <v>280</v>
      </c>
      <c r="B512" s="15">
        <v>17</v>
      </c>
      <c r="C512" s="44">
        <v>5</v>
      </c>
      <c r="D512" s="46" t="s">
        <v>403</v>
      </c>
      <c r="E512" s="44">
        <v>1982</v>
      </c>
      <c r="F512" s="44" t="s">
        <v>37</v>
      </c>
      <c r="G512" s="14" t="s">
        <v>280</v>
      </c>
      <c r="H512" s="44" t="s">
        <v>38</v>
      </c>
      <c r="I512" s="44">
        <v>3</v>
      </c>
      <c r="J512" s="39">
        <v>2160</v>
      </c>
      <c r="K512" s="39">
        <v>883.8</v>
      </c>
      <c r="L512" s="45" t="s">
        <v>42</v>
      </c>
      <c r="M512" s="40">
        <f>J512*P512</f>
        <v>76744.800000000003</v>
      </c>
      <c r="N512" s="40">
        <f>J512*Q512</f>
        <v>24645.599999999999</v>
      </c>
      <c r="O512" s="40">
        <f t="shared" si="45"/>
        <v>101390.39999999999</v>
      </c>
      <c r="P512" s="362">
        <v>35.53</v>
      </c>
      <c r="Q512" s="362">
        <v>11.41</v>
      </c>
      <c r="R512" s="14" t="s">
        <v>41</v>
      </c>
      <c r="S512" s="14" t="s">
        <v>270</v>
      </c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  <c r="KI512" s="43"/>
      <c r="KJ512" s="43"/>
      <c r="KK512" s="43"/>
      <c r="KL512" s="43"/>
      <c r="KM512" s="43"/>
      <c r="KN512" s="43"/>
      <c r="KO512" s="43"/>
      <c r="KP512" s="43"/>
      <c r="KQ512" s="43"/>
      <c r="KR512" s="43"/>
      <c r="KS512" s="43"/>
      <c r="KT512" s="43"/>
      <c r="KU512" s="43"/>
      <c r="KV512" s="43"/>
      <c r="KW512" s="43"/>
      <c r="KX512" s="43"/>
      <c r="KY512" s="43"/>
      <c r="KZ512" s="43"/>
      <c r="LA512" s="43"/>
      <c r="LB512" s="43"/>
      <c r="LC512" s="43"/>
      <c r="LD512" s="43"/>
      <c r="LE512" s="43"/>
      <c r="LF512" s="43"/>
      <c r="LG512" s="43"/>
      <c r="LH512" s="43"/>
      <c r="LI512" s="43"/>
      <c r="LJ512" s="43"/>
      <c r="LK512" s="43"/>
      <c r="LL512" s="43"/>
      <c r="LM512" s="43"/>
      <c r="LN512" s="43"/>
      <c r="LO512" s="43"/>
      <c r="LP512" s="43"/>
      <c r="LQ512" s="43"/>
      <c r="LR512" s="43"/>
      <c r="LS512" s="43"/>
      <c r="LT512" s="43"/>
      <c r="LU512" s="43"/>
      <c r="LV512" s="43"/>
      <c r="LW512" s="43"/>
      <c r="LX512" s="43"/>
      <c r="LY512" s="43"/>
      <c r="LZ512" s="43"/>
      <c r="MA512" s="43"/>
      <c r="MB512" s="43"/>
      <c r="MC512" s="43"/>
      <c r="MD512" s="43"/>
      <c r="ME512" s="43"/>
      <c r="MF512" s="43"/>
      <c r="MG512" s="43"/>
      <c r="MH512" s="43"/>
      <c r="MI512" s="43"/>
      <c r="MJ512" s="43"/>
      <c r="MK512" s="43"/>
      <c r="ML512" s="43"/>
      <c r="MM512" s="43"/>
      <c r="MN512" s="43"/>
      <c r="MO512" s="43"/>
      <c r="MP512" s="43"/>
      <c r="MQ512" s="43"/>
      <c r="MR512" s="43"/>
      <c r="MS512" s="43"/>
      <c r="MT512" s="43"/>
      <c r="MU512" s="43"/>
      <c r="MV512" s="43"/>
      <c r="MW512" s="43"/>
      <c r="MX512" s="43"/>
      <c r="MY512" s="43"/>
      <c r="MZ512" s="43"/>
      <c r="NA512" s="43"/>
      <c r="NB512" s="43"/>
      <c r="NC512" s="43"/>
      <c r="ND512" s="43"/>
      <c r="NE512" s="43"/>
      <c r="NF512" s="43"/>
      <c r="NG512" s="43"/>
      <c r="NH512" s="43"/>
      <c r="NI512" s="43"/>
      <c r="NJ512" s="43"/>
      <c r="NK512" s="43"/>
      <c r="NL512" s="43"/>
      <c r="NM512" s="43"/>
      <c r="NN512" s="43"/>
      <c r="NO512" s="43"/>
      <c r="NP512" s="43"/>
      <c r="NQ512" s="43"/>
      <c r="NR512" s="43"/>
      <c r="NS512" s="43"/>
      <c r="NT512" s="43"/>
      <c r="NU512" s="43"/>
      <c r="NV512" s="43"/>
      <c r="NW512" s="43"/>
      <c r="NX512" s="43"/>
      <c r="NY512" s="43"/>
      <c r="NZ512" s="43"/>
      <c r="OA512" s="43"/>
      <c r="OB512" s="43"/>
      <c r="OC512" s="43"/>
      <c r="OD512" s="43"/>
      <c r="OE512" s="43"/>
      <c r="OF512" s="43"/>
      <c r="OG512" s="43"/>
      <c r="OH512" s="43"/>
      <c r="OI512" s="43"/>
      <c r="OJ512" s="43"/>
      <c r="OK512" s="43"/>
      <c r="OL512" s="43"/>
      <c r="OM512" s="43"/>
      <c r="ON512" s="43"/>
      <c r="OO512" s="43"/>
      <c r="OP512" s="43"/>
      <c r="OQ512" s="43"/>
      <c r="OR512" s="43"/>
      <c r="OS512" s="43"/>
      <c r="OT512" s="43"/>
      <c r="OU512" s="43"/>
      <c r="OV512" s="43"/>
      <c r="OW512" s="43"/>
      <c r="OX512" s="43"/>
      <c r="OY512" s="43"/>
      <c r="OZ512" s="43"/>
      <c r="PA512" s="43"/>
      <c r="PB512" s="43"/>
      <c r="PC512" s="43"/>
      <c r="PD512" s="43"/>
      <c r="PE512" s="43"/>
      <c r="PF512" s="43"/>
      <c r="PG512" s="43"/>
      <c r="PH512" s="43"/>
      <c r="PI512" s="43"/>
      <c r="PJ512" s="43"/>
      <c r="PK512" s="43"/>
      <c r="PL512" s="43"/>
      <c r="PM512" s="43"/>
      <c r="PN512" s="43"/>
      <c r="PO512" s="43"/>
      <c r="PP512" s="43"/>
      <c r="PQ512" s="43"/>
      <c r="PR512" s="43"/>
      <c r="PS512" s="43"/>
      <c r="PT512" s="43"/>
      <c r="PU512" s="43"/>
      <c r="PV512" s="43"/>
      <c r="PW512" s="43"/>
      <c r="PX512" s="43"/>
      <c r="PY512" s="43"/>
      <c r="PZ512" s="43"/>
      <c r="QA512" s="43"/>
      <c r="QB512" s="43"/>
      <c r="QC512" s="43"/>
      <c r="QD512" s="43"/>
      <c r="QE512" s="43"/>
      <c r="QF512" s="43"/>
      <c r="QG512" s="43"/>
      <c r="QH512" s="43"/>
      <c r="QI512" s="43"/>
      <c r="QJ512" s="43"/>
      <c r="QK512" s="43"/>
      <c r="QL512" s="43"/>
      <c r="QM512" s="43"/>
      <c r="QN512" s="43"/>
      <c r="QO512" s="43"/>
      <c r="QP512" s="43"/>
      <c r="QQ512" s="43"/>
      <c r="QR512" s="43"/>
      <c r="QS512" s="43"/>
      <c r="QT512" s="43"/>
      <c r="QU512" s="43"/>
      <c r="QV512" s="43"/>
      <c r="QW512" s="43"/>
      <c r="QX512" s="43"/>
      <c r="QY512" s="43"/>
      <c r="QZ512" s="43"/>
      <c r="RA512" s="43"/>
      <c r="RB512" s="43"/>
      <c r="RC512" s="43"/>
      <c r="RD512" s="43"/>
      <c r="RE512" s="43"/>
      <c r="RF512" s="43"/>
      <c r="RG512" s="43"/>
      <c r="RH512" s="43"/>
      <c r="RI512" s="43"/>
      <c r="RJ512" s="43"/>
      <c r="RK512" s="43"/>
      <c r="RL512" s="43"/>
      <c r="RM512" s="43"/>
      <c r="RN512" s="43"/>
      <c r="RO512" s="43"/>
      <c r="RP512" s="43"/>
      <c r="RQ512" s="43"/>
      <c r="RR512" s="43"/>
      <c r="RS512" s="43"/>
      <c r="RT512" s="43"/>
      <c r="RU512" s="43"/>
      <c r="RV512" s="43"/>
      <c r="RW512" s="43"/>
      <c r="RX512" s="43"/>
      <c r="RY512" s="43"/>
      <c r="RZ512" s="43"/>
      <c r="SA512" s="43"/>
      <c r="SB512" s="43"/>
      <c r="SC512" s="43"/>
      <c r="SD512" s="43"/>
      <c r="SE512" s="43"/>
      <c r="SF512" s="43"/>
      <c r="SG512" s="43"/>
      <c r="SH512" s="43"/>
      <c r="SI512" s="43"/>
      <c r="SJ512" s="43"/>
      <c r="SK512" s="43"/>
      <c r="SL512" s="43"/>
      <c r="SM512" s="43"/>
      <c r="SN512" s="43"/>
      <c r="SO512" s="43"/>
      <c r="SP512" s="43"/>
      <c r="SQ512" s="43"/>
      <c r="SR512" s="43"/>
      <c r="SS512" s="43"/>
      <c r="ST512" s="43"/>
      <c r="SU512" s="43"/>
      <c r="SV512" s="43"/>
      <c r="SW512" s="43"/>
      <c r="SX512" s="43"/>
      <c r="SY512" s="43"/>
      <c r="SZ512" s="43"/>
      <c r="TA512" s="43"/>
      <c r="TB512" s="43"/>
      <c r="TC512" s="43"/>
      <c r="TD512" s="43"/>
      <c r="TE512" s="43"/>
      <c r="TF512" s="43"/>
      <c r="TG512" s="43"/>
      <c r="TH512" s="43"/>
      <c r="TI512" s="43"/>
      <c r="TJ512" s="43"/>
      <c r="TK512" s="43"/>
      <c r="TL512" s="43"/>
      <c r="TM512" s="43"/>
      <c r="TN512" s="43"/>
      <c r="TO512" s="43"/>
      <c r="TP512" s="43"/>
      <c r="TQ512" s="43"/>
      <c r="TR512" s="43"/>
      <c r="TS512" s="43"/>
      <c r="TT512" s="43"/>
      <c r="TU512" s="43"/>
      <c r="TV512" s="43"/>
      <c r="TW512" s="43"/>
      <c r="TX512" s="43"/>
      <c r="TY512" s="43"/>
      <c r="TZ512" s="43"/>
      <c r="UA512" s="43"/>
      <c r="UB512" s="43"/>
      <c r="UC512" s="43"/>
      <c r="UD512" s="43"/>
      <c r="UE512" s="43"/>
      <c r="UF512" s="43"/>
      <c r="UG512" s="43"/>
      <c r="UH512" s="43"/>
      <c r="UI512" s="43"/>
      <c r="UJ512" s="43"/>
      <c r="UK512" s="43"/>
      <c r="UL512" s="43"/>
      <c r="UM512" s="43"/>
      <c r="UN512" s="43"/>
      <c r="UO512" s="43"/>
      <c r="UP512" s="43"/>
      <c r="UQ512" s="43"/>
      <c r="UR512" s="43"/>
      <c r="US512" s="43"/>
      <c r="UT512" s="43"/>
      <c r="UU512" s="43"/>
      <c r="UV512" s="43"/>
      <c r="UW512" s="43"/>
      <c r="UX512" s="43"/>
      <c r="UY512" s="43"/>
      <c r="UZ512" s="43"/>
      <c r="VA512" s="43"/>
      <c r="VB512" s="43"/>
      <c r="VC512" s="43"/>
      <c r="VD512" s="43"/>
      <c r="VE512" s="43"/>
      <c r="VF512" s="43"/>
      <c r="VG512" s="43"/>
      <c r="VH512" s="43"/>
      <c r="VI512" s="43"/>
      <c r="VJ512" s="43"/>
      <c r="VK512" s="43"/>
      <c r="VL512" s="43"/>
      <c r="VM512" s="43"/>
      <c r="VN512" s="43"/>
      <c r="VO512" s="43"/>
      <c r="VP512" s="43"/>
      <c r="VQ512" s="43"/>
      <c r="VR512" s="43"/>
      <c r="VS512" s="43"/>
      <c r="VT512" s="43"/>
      <c r="VU512" s="43"/>
      <c r="VV512" s="43"/>
      <c r="VW512" s="43"/>
      <c r="VX512" s="43"/>
      <c r="VY512" s="43"/>
      <c r="VZ512" s="43"/>
      <c r="WA512" s="43"/>
      <c r="WB512" s="43"/>
      <c r="WC512" s="43"/>
      <c r="WD512" s="43"/>
      <c r="WE512" s="43"/>
      <c r="WF512" s="43"/>
      <c r="WG512" s="43"/>
      <c r="WH512" s="43"/>
      <c r="WI512" s="43"/>
      <c r="WJ512" s="43"/>
      <c r="WK512" s="43"/>
      <c r="WL512" s="43"/>
      <c r="WM512" s="43"/>
      <c r="WN512" s="43"/>
      <c r="WO512" s="43"/>
      <c r="WP512" s="43"/>
      <c r="WQ512" s="43"/>
      <c r="WR512" s="43"/>
      <c r="WS512" s="43"/>
      <c r="WT512" s="43"/>
      <c r="WU512" s="43"/>
      <c r="WV512" s="43"/>
      <c r="WW512" s="43"/>
      <c r="WX512" s="43"/>
      <c r="WY512" s="43"/>
      <c r="WZ512" s="43"/>
      <c r="XA512" s="43"/>
      <c r="XB512" s="43"/>
      <c r="XC512" s="43"/>
      <c r="XD512" s="43"/>
      <c r="XE512" s="43"/>
      <c r="XF512" s="43"/>
      <c r="XG512" s="43"/>
      <c r="XH512" s="43"/>
      <c r="XI512" s="43"/>
      <c r="XJ512" s="43"/>
      <c r="XK512" s="43"/>
      <c r="XL512" s="43"/>
      <c r="XM512" s="43"/>
      <c r="XN512" s="43"/>
      <c r="XO512" s="43"/>
      <c r="XP512" s="43"/>
      <c r="XQ512" s="43"/>
      <c r="XR512" s="43"/>
      <c r="XS512" s="43"/>
      <c r="XT512" s="43"/>
      <c r="XU512" s="43"/>
      <c r="XV512" s="43"/>
      <c r="XW512" s="43"/>
      <c r="XX512" s="43"/>
      <c r="XY512" s="43"/>
      <c r="XZ512" s="43"/>
      <c r="YA512" s="43"/>
      <c r="YB512" s="43"/>
      <c r="YC512" s="43"/>
      <c r="YD512" s="43"/>
      <c r="YE512" s="43"/>
      <c r="YF512" s="43"/>
      <c r="YG512" s="43"/>
      <c r="YH512" s="43"/>
      <c r="YI512" s="43"/>
      <c r="YJ512" s="43"/>
      <c r="YK512" s="43"/>
      <c r="YL512" s="43"/>
      <c r="YM512" s="43"/>
      <c r="YN512" s="43"/>
      <c r="YO512" s="43"/>
      <c r="YP512" s="43"/>
      <c r="YQ512" s="43"/>
      <c r="YR512" s="43"/>
      <c r="YS512" s="43"/>
      <c r="YT512" s="43"/>
      <c r="YU512" s="43"/>
      <c r="YV512" s="43"/>
      <c r="YW512" s="43"/>
      <c r="YX512" s="43"/>
      <c r="YY512" s="43"/>
      <c r="YZ512" s="43"/>
      <c r="ZA512" s="43"/>
      <c r="ZB512" s="43"/>
      <c r="ZC512" s="43"/>
      <c r="ZD512" s="43"/>
      <c r="ZE512" s="43"/>
      <c r="ZF512" s="43"/>
      <c r="ZG512" s="43"/>
      <c r="ZH512" s="43"/>
      <c r="ZI512" s="43"/>
      <c r="ZJ512" s="43"/>
      <c r="ZK512" s="43"/>
      <c r="ZL512" s="43"/>
      <c r="ZM512" s="43"/>
      <c r="ZN512" s="43"/>
      <c r="ZO512" s="43"/>
      <c r="ZP512" s="43"/>
      <c r="ZQ512" s="43"/>
      <c r="ZR512" s="43"/>
      <c r="ZS512" s="43"/>
      <c r="ZT512" s="43"/>
      <c r="ZU512" s="43"/>
      <c r="ZV512" s="43"/>
      <c r="ZW512" s="43"/>
      <c r="ZX512" s="43"/>
      <c r="ZY512" s="43"/>
      <c r="ZZ512" s="43"/>
      <c r="AAA512" s="43"/>
      <c r="AAB512" s="43"/>
      <c r="AAC512" s="43"/>
      <c r="AAD512" s="43"/>
      <c r="AAE512" s="43"/>
      <c r="AAF512" s="43"/>
      <c r="AAG512" s="43"/>
      <c r="AAH512" s="43"/>
      <c r="AAI512" s="43"/>
      <c r="AAJ512" s="43"/>
      <c r="AAK512" s="43"/>
      <c r="AAL512" s="43"/>
      <c r="AAM512" s="43"/>
      <c r="AAN512" s="43"/>
      <c r="AAO512" s="43"/>
      <c r="AAP512" s="43"/>
      <c r="AAQ512" s="43"/>
      <c r="AAR512" s="43"/>
      <c r="AAS512" s="43"/>
      <c r="AAT512" s="43"/>
      <c r="AAU512" s="43"/>
      <c r="AAV512" s="43"/>
      <c r="AAW512" s="43"/>
      <c r="AAX512" s="43"/>
      <c r="AAY512" s="43"/>
      <c r="AAZ512" s="43"/>
      <c r="ABA512" s="43"/>
      <c r="ABB512" s="43"/>
      <c r="ABC512" s="43"/>
      <c r="ABD512" s="43"/>
      <c r="ABE512" s="43"/>
      <c r="ABF512" s="43"/>
      <c r="ABG512" s="43"/>
      <c r="ABH512" s="43"/>
      <c r="ABI512" s="43"/>
      <c r="ABJ512" s="43"/>
      <c r="ABK512" s="43"/>
      <c r="ABL512" s="43"/>
      <c r="ABM512" s="43"/>
      <c r="ABN512" s="43"/>
      <c r="ABO512" s="43"/>
      <c r="ABP512" s="43"/>
      <c r="ABQ512" s="43"/>
      <c r="ABR512" s="43"/>
      <c r="ABS512" s="43"/>
      <c r="ABT512" s="43"/>
      <c r="ABU512" s="43"/>
      <c r="ABV512" s="43"/>
      <c r="ABW512" s="43"/>
      <c r="ABX512" s="43"/>
      <c r="ABY512" s="43"/>
      <c r="ABZ512" s="43"/>
      <c r="ACA512" s="43"/>
      <c r="ACB512" s="43"/>
      <c r="ACC512" s="43"/>
      <c r="ACD512" s="43"/>
      <c r="ACE512" s="43"/>
      <c r="ACF512" s="43"/>
      <c r="ACG512" s="43"/>
      <c r="ACH512" s="43"/>
      <c r="ACI512" s="43"/>
      <c r="ACJ512" s="43"/>
      <c r="ACK512" s="43"/>
      <c r="ACL512" s="43"/>
      <c r="ACM512" s="43"/>
      <c r="ACN512" s="43"/>
      <c r="ACO512" s="43"/>
      <c r="ACP512" s="43"/>
      <c r="ACQ512" s="43"/>
      <c r="ACR512" s="43"/>
      <c r="ACS512" s="43"/>
      <c r="ACT512" s="43"/>
      <c r="ACU512" s="43"/>
      <c r="ACV512" s="43"/>
      <c r="ACW512" s="43"/>
      <c r="ACX512" s="43"/>
      <c r="ACY512" s="43"/>
      <c r="ACZ512" s="43"/>
      <c r="ADA512" s="43"/>
      <c r="ADB512" s="43"/>
      <c r="ADC512" s="43"/>
      <c r="ADD512" s="43"/>
      <c r="ADE512" s="43"/>
      <c r="ADF512" s="43"/>
      <c r="ADG512" s="43"/>
      <c r="ADH512" s="43"/>
      <c r="ADI512" s="43"/>
      <c r="ADJ512" s="43"/>
      <c r="ADK512" s="43"/>
      <c r="ADL512" s="43"/>
      <c r="ADM512" s="43"/>
      <c r="ADN512" s="43"/>
      <c r="ADO512" s="43"/>
      <c r="ADP512" s="43"/>
      <c r="ADQ512" s="43"/>
      <c r="ADR512" s="43"/>
      <c r="ADS512" s="43"/>
      <c r="ADT512" s="43"/>
      <c r="ADU512" s="43"/>
      <c r="ADV512" s="43"/>
      <c r="ADW512" s="43"/>
      <c r="ADX512" s="43"/>
      <c r="ADY512" s="43"/>
      <c r="ADZ512" s="43"/>
      <c r="AEA512" s="43"/>
      <c r="AEB512" s="43"/>
      <c r="AEC512" s="43"/>
      <c r="AED512" s="43"/>
      <c r="AEE512" s="43"/>
      <c r="AEF512" s="43"/>
      <c r="AEG512" s="43"/>
      <c r="AEH512" s="43"/>
      <c r="AEI512" s="43"/>
      <c r="AEJ512" s="43"/>
      <c r="AEK512" s="43"/>
      <c r="AEL512" s="43"/>
      <c r="AEM512" s="43"/>
      <c r="AEN512" s="43"/>
      <c r="AEO512" s="43"/>
      <c r="AEP512" s="43"/>
      <c r="AEQ512" s="43"/>
      <c r="AER512" s="43"/>
      <c r="AES512" s="43"/>
      <c r="AET512" s="43"/>
      <c r="AEU512" s="43"/>
      <c r="AEV512" s="43"/>
      <c r="AEW512" s="43"/>
      <c r="AEX512" s="43"/>
      <c r="AEY512" s="43"/>
      <c r="AEZ512" s="43"/>
      <c r="AFA512" s="43"/>
      <c r="AFB512" s="43"/>
      <c r="AFC512" s="43"/>
      <c r="AFD512" s="43"/>
      <c r="AFE512" s="43"/>
      <c r="AFF512" s="43"/>
      <c r="AFG512" s="43"/>
      <c r="AFH512" s="43"/>
      <c r="AFI512" s="43"/>
      <c r="AFJ512" s="43"/>
      <c r="AFK512" s="43"/>
      <c r="AFL512" s="43"/>
      <c r="AFM512" s="43"/>
      <c r="AFN512" s="43"/>
      <c r="AFO512" s="43"/>
      <c r="AFP512" s="43"/>
      <c r="AFQ512" s="43"/>
      <c r="AFR512" s="43"/>
      <c r="AFS512" s="43"/>
      <c r="AFT512" s="43"/>
      <c r="AFU512" s="43"/>
      <c r="AFV512" s="43"/>
      <c r="AFW512" s="43"/>
      <c r="AFX512" s="43"/>
      <c r="AFY512" s="43"/>
      <c r="AFZ512" s="43"/>
      <c r="AGA512" s="43"/>
      <c r="AGB512" s="43"/>
      <c r="AGC512" s="43"/>
      <c r="AGD512" s="43"/>
      <c r="AGE512" s="43"/>
      <c r="AGF512" s="43"/>
      <c r="AGG512" s="43"/>
      <c r="AGH512" s="43"/>
      <c r="AGI512" s="43"/>
      <c r="AGJ512" s="43"/>
      <c r="AGK512" s="43"/>
      <c r="AGL512" s="43"/>
      <c r="AGM512" s="43"/>
      <c r="AGN512" s="43"/>
      <c r="AGO512" s="43"/>
      <c r="AGP512" s="43"/>
      <c r="AGQ512" s="43"/>
      <c r="AGR512" s="43"/>
      <c r="AGS512" s="43"/>
      <c r="AGT512" s="43"/>
      <c r="AGU512" s="43"/>
      <c r="AGV512" s="43"/>
      <c r="AGW512" s="43"/>
      <c r="AGX512" s="43"/>
      <c r="AGY512" s="43"/>
      <c r="AGZ512" s="43"/>
      <c r="AHA512" s="43"/>
      <c r="AHB512" s="43"/>
      <c r="AHC512" s="43"/>
      <c r="AHD512" s="43"/>
      <c r="AHE512" s="43"/>
      <c r="AHF512" s="43"/>
      <c r="AHG512" s="43"/>
      <c r="AHH512" s="43"/>
      <c r="AHI512" s="43"/>
      <c r="AHJ512" s="43"/>
      <c r="AHK512" s="43"/>
      <c r="AHL512" s="43"/>
      <c r="AHM512" s="43"/>
      <c r="AHN512" s="43"/>
      <c r="AHO512" s="43"/>
      <c r="AHP512" s="43"/>
      <c r="AHQ512" s="43"/>
      <c r="AHR512" s="43"/>
      <c r="AHS512" s="43"/>
      <c r="AHT512" s="43"/>
      <c r="AHU512" s="43"/>
      <c r="AHV512" s="43"/>
      <c r="AHW512" s="43"/>
      <c r="AHX512" s="43"/>
      <c r="AHY512" s="43"/>
      <c r="AHZ512" s="43"/>
      <c r="AIA512" s="43"/>
      <c r="AIB512" s="43"/>
      <c r="AIC512" s="43"/>
      <c r="AID512" s="43"/>
      <c r="AIE512" s="43"/>
      <c r="AIF512" s="43"/>
      <c r="AIG512" s="43"/>
      <c r="AIH512" s="43"/>
      <c r="AII512" s="43"/>
      <c r="AIJ512" s="43"/>
      <c r="AIK512" s="43"/>
      <c r="AIL512" s="43"/>
      <c r="AIM512" s="43"/>
      <c r="AIN512" s="43"/>
      <c r="AIO512" s="43"/>
      <c r="AIP512" s="43"/>
      <c r="AIQ512" s="43"/>
      <c r="AIR512" s="43"/>
      <c r="AIS512" s="43"/>
      <c r="AIT512" s="43"/>
      <c r="AIU512" s="43"/>
      <c r="AIV512" s="43"/>
      <c r="AIW512" s="43"/>
      <c r="AIX512" s="43"/>
      <c r="AIY512" s="43"/>
      <c r="AIZ512" s="43"/>
      <c r="AJA512" s="43"/>
      <c r="AJB512" s="43"/>
      <c r="AJC512" s="43"/>
      <c r="AJD512" s="43"/>
      <c r="AJE512" s="43"/>
      <c r="AJF512" s="43"/>
      <c r="AJG512" s="43"/>
      <c r="AJH512" s="43"/>
      <c r="AJI512" s="43"/>
      <c r="AJJ512" s="43"/>
      <c r="AJK512" s="43"/>
      <c r="AJL512" s="43"/>
      <c r="AJM512" s="43"/>
      <c r="AJN512" s="43"/>
      <c r="AJO512" s="43"/>
      <c r="AJP512" s="43"/>
      <c r="AJQ512" s="43"/>
      <c r="AJR512" s="43"/>
      <c r="AJS512" s="43"/>
      <c r="AJT512" s="43"/>
      <c r="AJU512" s="43"/>
      <c r="AJV512" s="43"/>
      <c r="AJW512" s="43"/>
      <c r="AJX512" s="43"/>
      <c r="AJY512" s="43"/>
      <c r="AJZ512" s="43"/>
      <c r="AKA512" s="43"/>
      <c r="AKB512" s="43"/>
      <c r="AKC512" s="43"/>
      <c r="AKD512" s="43"/>
      <c r="AKE512" s="43"/>
      <c r="AKF512" s="43"/>
      <c r="AKG512" s="43"/>
      <c r="AKH512" s="43"/>
      <c r="AKI512" s="43"/>
      <c r="AKJ512" s="43"/>
      <c r="AKK512" s="43"/>
      <c r="AKL512" s="43"/>
      <c r="AKM512" s="43"/>
      <c r="AKN512" s="43"/>
      <c r="AKO512" s="43"/>
      <c r="AKP512" s="43"/>
      <c r="AKQ512" s="43"/>
      <c r="AKR512" s="43"/>
      <c r="AKS512" s="43"/>
      <c r="AKT512" s="43"/>
      <c r="AKU512" s="43"/>
      <c r="AKV512" s="43"/>
      <c r="AKW512" s="43"/>
      <c r="AKX512" s="43"/>
      <c r="AKY512" s="43"/>
      <c r="AKZ512" s="43"/>
      <c r="ALA512" s="43"/>
      <c r="ALB512" s="43"/>
      <c r="ALC512" s="43"/>
      <c r="ALD512" s="43"/>
      <c r="ALE512" s="43"/>
      <c r="ALF512" s="43"/>
      <c r="ALG512" s="43"/>
      <c r="ALH512" s="43"/>
      <c r="ALI512" s="43"/>
      <c r="ALJ512" s="43"/>
      <c r="ALK512" s="43"/>
      <c r="ALL512" s="43"/>
      <c r="ALM512" s="43"/>
      <c r="ALN512" s="43"/>
      <c r="ALO512" s="43"/>
      <c r="ALP512" s="43"/>
      <c r="ALQ512" s="43"/>
      <c r="ALR512" s="43"/>
      <c r="ALS512" s="43"/>
      <c r="ALT512" s="43"/>
      <c r="ALU512" s="43"/>
      <c r="ALV512" s="43"/>
      <c r="ALW512" s="43"/>
      <c r="ALX512" s="43"/>
      <c r="ALY512" s="43"/>
      <c r="ALZ512" s="43"/>
      <c r="AMA512" s="43"/>
      <c r="AMB512" s="43"/>
      <c r="AMC512" s="43"/>
      <c r="AMD512" s="43"/>
      <c r="AME512" s="43"/>
      <c r="AMF512" s="43"/>
      <c r="AMG512" s="43"/>
      <c r="AMH512" s="43"/>
      <c r="AMI512" s="43"/>
      <c r="AMJ512" s="43"/>
    </row>
    <row r="513" spans="1:1024" s="363" customFormat="1" ht="37.5">
      <c r="A513" s="14"/>
      <c r="B513" s="15">
        <v>18</v>
      </c>
      <c r="C513" s="44"/>
      <c r="D513" s="46"/>
      <c r="E513" s="44"/>
      <c r="F513" s="44"/>
      <c r="G513" s="14"/>
      <c r="H513" s="44"/>
      <c r="I513" s="44"/>
      <c r="J513" s="39"/>
      <c r="K513" s="39"/>
      <c r="L513" s="45" t="s">
        <v>46</v>
      </c>
      <c r="M513" s="40">
        <f>J512*P513</f>
        <v>349315.2</v>
      </c>
      <c r="N513" s="40">
        <f>J512*Q513</f>
        <v>33631.199999999997</v>
      </c>
      <c r="O513" s="40">
        <f t="shared" si="45"/>
        <v>382946.4</v>
      </c>
      <c r="P513" s="362">
        <v>161.72</v>
      </c>
      <c r="Q513" s="362">
        <v>15.57</v>
      </c>
      <c r="R513" s="14" t="s">
        <v>41</v>
      </c>
      <c r="S513" s="14" t="s">
        <v>270</v>
      </c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  <c r="KI513" s="43"/>
      <c r="KJ513" s="43"/>
      <c r="KK513" s="43"/>
      <c r="KL513" s="43"/>
      <c r="KM513" s="43"/>
      <c r="KN513" s="43"/>
      <c r="KO513" s="43"/>
      <c r="KP513" s="43"/>
      <c r="KQ513" s="43"/>
      <c r="KR513" s="43"/>
      <c r="KS513" s="43"/>
      <c r="KT513" s="43"/>
      <c r="KU513" s="43"/>
      <c r="KV513" s="43"/>
      <c r="KW513" s="43"/>
      <c r="KX513" s="43"/>
      <c r="KY513" s="43"/>
      <c r="KZ513" s="43"/>
      <c r="LA513" s="43"/>
      <c r="LB513" s="43"/>
      <c r="LC513" s="43"/>
      <c r="LD513" s="43"/>
      <c r="LE513" s="43"/>
      <c r="LF513" s="43"/>
      <c r="LG513" s="43"/>
      <c r="LH513" s="43"/>
      <c r="LI513" s="43"/>
      <c r="LJ513" s="43"/>
      <c r="LK513" s="43"/>
      <c r="LL513" s="43"/>
      <c r="LM513" s="43"/>
      <c r="LN513" s="43"/>
      <c r="LO513" s="43"/>
      <c r="LP513" s="43"/>
      <c r="LQ513" s="43"/>
      <c r="LR513" s="43"/>
      <c r="LS513" s="43"/>
      <c r="LT513" s="43"/>
      <c r="LU513" s="43"/>
      <c r="LV513" s="43"/>
      <c r="LW513" s="43"/>
      <c r="LX513" s="43"/>
      <c r="LY513" s="43"/>
      <c r="LZ513" s="43"/>
      <c r="MA513" s="43"/>
      <c r="MB513" s="43"/>
      <c r="MC513" s="43"/>
      <c r="MD513" s="43"/>
      <c r="ME513" s="43"/>
      <c r="MF513" s="43"/>
      <c r="MG513" s="43"/>
      <c r="MH513" s="43"/>
      <c r="MI513" s="43"/>
      <c r="MJ513" s="43"/>
      <c r="MK513" s="43"/>
      <c r="ML513" s="43"/>
      <c r="MM513" s="43"/>
      <c r="MN513" s="43"/>
      <c r="MO513" s="43"/>
      <c r="MP513" s="43"/>
      <c r="MQ513" s="43"/>
      <c r="MR513" s="43"/>
      <c r="MS513" s="43"/>
      <c r="MT513" s="43"/>
      <c r="MU513" s="43"/>
      <c r="MV513" s="43"/>
      <c r="MW513" s="43"/>
      <c r="MX513" s="43"/>
      <c r="MY513" s="43"/>
      <c r="MZ513" s="43"/>
      <c r="NA513" s="43"/>
      <c r="NB513" s="43"/>
      <c r="NC513" s="43"/>
      <c r="ND513" s="43"/>
      <c r="NE513" s="43"/>
      <c r="NF513" s="43"/>
      <c r="NG513" s="43"/>
      <c r="NH513" s="43"/>
      <c r="NI513" s="43"/>
      <c r="NJ513" s="43"/>
      <c r="NK513" s="43"/>
      <c r="NL513" s="43"/>
      <c r="NM513" s="43"/>
      <c r="NN513" s="43"/>
      <c r="NO513" s="43"/>
      <c r="NP513" s="43"/>
      <c r="NQ513" s="43"/>
      <c r="NR513" s="43"/>
      <c r="NS513" s="43"/>
      <c r="NT513" s="43"/>
      <c r="NU513" s="43"/>
      <c r="NV513" s="43"/>
      <c r="NW513" s="43"/>
      <c r="NX513" s="43"/>
      <c r="NY513" s="43"/>
      <c r="NZ513" s="43"/>
      <c r="OA513" s="43"/>
      <c r="OB513" s="43"/>
      <c r="OC513" s="43"/>
      <c r="OD513" s="43"/>
      <c r="OE513" s="43"/>
      <c r="OF513" s="43"/>
      <c r="OG513" s="43"/>
      <c r="OH513" s="43"/>
      <c r="OI513" s="43"/>
      <c r="OJ513" s="43"/>
      <c r="OK513" s="43"/>
      <c r="OL513" s="43"/>
      <c r="OM513" s="43"/>
      <c r="ON513" s="43"/>
      <c r="OO513" s="43"/>
      <c r="OP513" s="43"/>
      <c r="OQ513" s="43"/>
      <c r="OR513" s="43"/>
      <c r="OS513" s="43"/>
      <c r="OT513" s="43"/>
      <c r="OU513" s="43"/>
      <c r="OV513" s="43"/>
      <c r="OW513" s="43"/>
      <c r="OX513" s="43"/>
      <c r="OY513" s="43"/>
      <c r="OZ513" s="43"/>
      <c r="PA513" s="43"/>
      <c r="PB513" s="43"/>
      <c r="PC513" s="43"/>
      <c r="PD513" s="43"/>
      <c r="PE513" s="43"/>
      <c r="PF513" s="43"/>
      <c r="PG513" s="43"/>
      <c r="PH513" s="43"/>
      <c r="PI513" s="43"/>
      <c r="PJ513" s="43"/>
      <c r="PK513" s="43"/>
      <c r="PL513" s="43"/>
      <c r="PM513" s="43"/>
      <c r="PN513" s="43"/>
      <c r="PO513" s="43"/>
      <c r="PP513" s="43"/>
      <c r="PQ513" s="43"/>
      <c r="PR513" s="43"/>
      <c r="PS513" s="43"/>
      <c r="PT513" s="43"/>
      <c r="PU513" s="43"/>
      <c r="PV513" s="43"/>
      <c r="PW513" s="43"/>
      <c r="PX513" s="43"/>
      <c r="PY513" s="43"/>
      <c r="PZ513" s="43"/>
      <c r="QA513" s="43"/>
      <c r="QB513" s="43"/>
      <c r="QC513" s="43"/>
      <c r="QD513" s="43"/>
      <c r="QE513" s="43"/>
      <c r="QF513" s="43"/>
      <c r="QG513" s="43"/>
      <c r="QH513" s="43"/>
      <c r="QI513" s="43"/>
      <c r="QJ513" s="43"/>
      <c r="QK513" s="43"/>
      <c r="QL513" s="43"/>
      <c r="QM513" s="43"/>
      <c r="QN513" s="43"/>
      <c r="QO513" s="43"/>
      <c r="QP513" s="43"/>
      <c r="QQ513" s="43"/>
      <c r="QR513" s="43"/>
      <c r="QS513" s="43"/>
      <c r="QT513" s="43"/>
      <c r="QU513" s="43"/>
      <c r="QV513" s="43"/>
      <c r="QW513" s="43"/>
      <c r="QX513" s="43"/>
      <c r="QY513" s="43"/>
      <c r="QZ513" s="43"/>
      <c r="RA513" s="43"/>
      <c r="RB513" s="43"/>
      <c r="RC513" s="43"/>
      <c r="RD513" s="43"/>
      <c r="RE513" s="43"/>
      <c r="RF513" s="43"/>
      <c r="RG513" s="43"/>
      <c r="RH513" s="43"/>
      <c r="RI513" s="43"/>
      <c r="RJ513" s="43"/>
      <c r="RK513" s="43"/>
      <c r="RL513" s="43"/>
      <c r="RM513" s="43"/>
      <c r="RN513" s="43"/>
      <c r="RO513" s="43"/>
      <c r="RP513" s="43"/>
      <c r="RQ513" s="43"/>
      <c r="RR513" s="43"/>
      <c r="RS513" s="43"/>
      <c r="RT513" s="43"/>
      <c r="RU513" s="43"/>
      <c r="RV513" s="43"/>
      <c r="RW513" s="43"/>
      <c r="RX513" s="43"/>
      <c r="RY513" s="43"/>
      <c r="RZ513" s="43"/>
      <c r="SA513" s="43"/>
      <c r="SB513" s="43"/>
      <c r="SC513" s="43"/>
      <c r="SD513" s="43"/>
      <c r="SE513" s="43"/>
      <c r="SF513" s="43"/>
      <c r="SG513" s="43"/>
      <c r="SH513" s="43"/>
      <c r="SI513" s="43"/>
      <c r="SJ513" s="43"/>
      <c r="SK513" s="43"/>
      <c r="SL513" s="43"/>
      <c r="SM513" s="43"/>
      <c r="SN513" s="43"/>
      <c r="SO513" s="43"/>
      <c r="SP513" s="43"/>
      <c r="SQ513" s="43"/>
      <c r="SR513" s="43"/>
      <c r="SS513" s="43"/>
      <c r="ST513" s="43"/>
      <c r="SU513" s="43"/>
      <c r="SV513" s="43"/>
      <c r="SW513" s="43"/>
      <c r="SX513" s="43"/>
      <c r="SY513" s="43"/>
      <c r="SZ513" s="43"/>
      <c r="TA513" s="43"/>
      <c r="TB513" s="43"/>
      <c r="TC513" s="43"/>
      <c r="TD513" s="43"/>
      <c r="TE513" s="43"/>
      <c r="TF513" s="43"/>
      <c r="TG513" s="43"/>
      <c r="TH513" s="43"/>
      <c r="TI513" s="43"/>
      <c r="TJ513" s="43"/>
      <c r="TK513" s="43"/>
      <c r="TL513" s="43"/>
      <c r="TM513" s="43"/>
      <c r="TN513" s="43"/>
      <c r="TO513" s="43"/>
      <c r="TP513" s="43"/>
      <c r="TQ513" s="43"/>
      <c r="TR513" s="43"/>
      <c r="TS513" s="43"/>
      <c r="TT513" s="43"/>
      <c r="TU513" s="43"/>
      <c r="TV513" s="43"/>
      <c r="TW513" s="43"/>
      <c r="TX513" s="43"/>
      <c r="TY513" s="43"/>
      <c r="TZ513" s="43"/>
      <c r="UA513" s="43"/>
      <c r="UB513" s="43"/>
      <c r="UC513" s="43"/>
      <c r="UD513" s="43"/>
      <c r="UE513" s="43"/>
      <c r="UF513" s="43"/>
      <c r="UG513" s="43"/>
      <c r="UH513" s="43"/>
      <c r="UI513" s="43"/>
      <c r="UJ513" s="43"/>
      <c r="UK513" s="43"/>
      <c r="UL513" s="43"/>
      <c r="UM513" s="43"/>
      <c r="UN513" s="43"/>
      <c r="UO513" s="43"/>
      <c r="UP513" s="43"/>
      <c r="UQ513" s="43"/>
      <c r="UR513" s="43"/>
      <c r="US513" s="43"/>
      <c r="UT513" s="43"/>
      <c r="UU513" s="43"/>
      <c r="UV513" s="43"/>
      <c r="UW513" s="43"/>
      <c r="UX513" s="43"/>
      <c r="UY513" s="43"/>
      <c r="UZ513" s="43"/>
      <c r="VA513" s="43"/>
      <c r="VB513" s="43"/>
      <c r="VC513" s="43"/>
      <c r="VD513" s="43"/>
      <c r="VE513" s="43"/>
      <c r="VF513" s="43"/>
      <c r="VG513" s="43"/>
      <c r="VH513" s="43"/>
      <c r="VI513" s="43"/>
      <c r="VJ513" s="43"/>
      <c r="VK513" s="43"/>
      <c r="VL513" s="43"/>
      <c r="VM513" s="43"/>
      <c r="VN513" s="43"/>
      <c r="VO513" s="43"/>
      <c r="VP513" s="43"/>
      <c r="VQ513" s="43"/>
      <c r="VR513" s="43"/>
      <c r="VS513" s="43"/>
      <c r="VT513" s="43"/>
      <c r="VU513" s="43"/>
      <c r="VV513" s="43"/>
      <c r="VW513" s="43"/>
      <c r="VX513" s="43"/>
      <c r="VY513" s="43"/>
      <c r="VZ513" s="43"/>
      <c r="WA513" s="43"/>
      <c r="WB513" s="43"/>
      <c r="WC513" s="43"/>
      <c r="WD513" s="43"/>
      <c r="WE513" s="43"/>
      <c r="WF513" s="43"/>
      <c r="WG513" s="43"/>
      <c r="WH513" s="43"/>
      <c r="WI513" s="43"/>
      <c r="WJ513" s="43"/>
      <c r="WK513" s="43"/>
      <c r="WL513" s="43"/>
      <c r="WM513" s="43"/>
      <c r="WN513" s="43"/>
      <c r="WO513" s="43"/>
      <c r="WP513" s="43"/>
      <c r="WQ513" s="43"/>
      <c r="WR513" s="43"/>
      <c r="WS513" s="43"/>
      <c r="WT513" s="43"/>
      <c r="WU513" s="43"/>
      <c r="WV513" s="43"/>
      <c r="WW513" s="43"/>
      <c r="WX513" s="43"/>
      <c r="WY513" s="43"/>
      <c r="WZ513" s="43"/>
      <c r="XA513" s="43"/>
      <c r="XB513" s="43"/>
      <c r="XC513" s="43"/>
      <c r="XD513" s="43"/>
      <c r="XE513" s="43"/>
      <c r="XF513" s="43"/>
      <c r="XG513" s="43"/>
      <c r="XH513" s="43"/>
      <c r="XI513" s="43"/>
      <c r="XJ513" s="43"/>
      <c r="XK513" s="43"/>
      <c r="XL513" s="43"/>
      <c r="XM513" s="43"/>
      <c r="XN513" s="43"/>
      <c r="XO513" s="43"/>
      <c r="XP513" s="43"/>
      <c r="XQ513" s="43"/>
      <c r="XR513" s="43"/>
      <c r="XS513" s="43"/>
      <c r="XT513" s="43"/>
      <c r="XU513" s="43"/>
      <c r="XV513" s="43"/>
      <c r="XW513" s="43"/>
      <c r="XX513" s="43"/>
      <c r="XY513" s="43"/>
      <c r="XZ513" s="43"/>
      <c r="YA513" s="43"/>
      <c r="YB513" s="43"/>
      <c r="YC513" s="43"/>
      <c r="YD513" s="43"/>
      <c r="YE513" s="43"/>
      <c r="YF513" s="43"/>
      <c r="YG513" s="43"/>
      <c r="YH513" s="43"/>
      <c r="YI513" s="43"/>
      <c r="YJ513" s="43"/>
      <c r="YK513" s="43"/>
      <c r="YL513" s="43"/>
      <c r="YM513" s="43"/>
      <c r="YN513" s="43"/>
      <c r="YO513" s="43"/>
      <c r="YP513" s="43"/>
      <c r="YQ513" s="43"/>
      <c r="YR513" s="43"/>
      <c r="YS513" s="43"/>
      <c r="YT513" s="43"/>
      <c r="YU513" s="43"/>
      <c r="YV513" s="43"/>
      <c r="YW513" s="43"/>
      <c r="YX513" s="43"/>
      <c r="YY513" s="43"/>
      <c r="YZ513" s="43"/>
      <c r="ZA513" s="43"/>
      <c r="ZB513" s="43"/>
      <c r="ZC513" s="43"/>
      <c r="ZD513" s="43"/>
      <c r="ZE513" s="43"/>
      <c r="ZF513" s="43"/>
      <c r="ZG513" s="43"/>
      <c r="ZH513" s="43"/>
      <c r="ZI513" s="43"/>
      <c r="ZJ513" s="43"/>
      <c r="ZK513" s="43"/>
      <c r="ZL513" s="43"/>
      <c r="ZM513" s="43"/>
      <c r="ZN513" s="43"/>
      <c r="ZO513" s="43"/>
      <c r="ZP513" s="43"/>
      <c r="ZQ513" s="43"/>
      <c r="ZR513" s="43"/>
      <c r="ZS513" s="43"/>
      <c r="ZT513" s="43"/>
      <c r="ZU513" s="43"/>
      <c r="ZV513" s="43"/>
      <c r="ZW513" s="43"/>
      <c r="ZX513" s="43"/>
      <c r="ZY513" s="43"/>
      <c r="ZZ513" s="43"/>
      <c r="AAA513" s="43"/>
      <c r="AAB513" s="43"/>
      <c r="AAC513" s="43"/>
      <c r="AAD513" s="43"/>
      <c r="AAE513" s="43"/>
      <c r="AAF513" s="43"/>
      <c r="AAG513" s="43"/>
      <c r="AAH513" s="43"/>
      <c r="AAI513" s="43"/>
      <c r="AAJ513" s="43"/>
      <c r="AAK513" s="43"/>
      <c r="AAL513" s="43"/>
      <c r="AAM513" s="43"/>
      <c r="AAN513" s="43"/>
      <c r="AAO513" s="43"/>
      <c r="AAP513" s="43"/>
      <c r="AAQ513" s="43"/>
      <c r="AAR513" s="43"/>
      <c r="AAS513" s="43"/>
      <c r="AAT513" s="43"/>
      <c r="AAU513" s="43"/>
      <c r="AAV513" s="43"/>
      <c r="AAW513" s="43"/>
      <c r="AAX513" s="43"/>
      <c r="AAY513" s="43"/>
      <c r="AAZ513" s="43"/>
      <c r="ABA513" s="43"/>
      <c r="ABB513" s="43"/>
      <c r="ABC513" s="43"/>
      <c r="ABD513" s="43"/>
      <c r="ABE513" s="43"/>
      <c r="ABF513" s="43"/>
      <c r="ABG513" s="43"/>
      <c r="ABH513" s="43"/>
      <c r="ABI513" s="43"/>
      <c r="ABJ513" s="43"/>
      <c r="ABK513" s="43"/>
      <c r="ABL513" s="43"/>
      <c r="ABM513" s="43"/>
      <c r="ABN513" s="43"/>
      <c r="ABO513" s="43"/>
      <c r="ABP513" s="43"/>
      <c r="ABQ513" s="43"/>
      <c r="ABR513" s="43"/>
      <c r="ABS513" s="43"/>
      <c r="ABT513" s="43"/>
      <c r="ABU513" s="43"/>
      <c r="ABV513" s="43"/>
      <c r="ABW513" s="43"/>
      <c r="ABX513" s="43"/>
      <c r="ABY513" s="43"/>
      <c r="ABZ513" s="43"/>
      <c r="ACA513" s="43"/>
      <c r="ACB513" s="43"/>
      <c r="ACC513" s="43"/>
      <c r="ACD513" s="43"/>
      <c r="ACE513" s="43"/>
      <c r="ACF513" s="43"/>
      <c r="ACG513" s="43"/>
      <c r="ACH513" s="43"/>
      <c r="ACI513" s="43"/>
      <c r="ACJ513" s="43"/>
      <c r="ACK513" s="43"/>
      <c r="ACL513" s="43"/>
      <c r="ACM513" s="43"/>
      <c r="ACN513" s="43"/>
      <c r="ACO513" s="43"/>
      <c r="ACP513" s="43"/>
      <c r="ACQ513" s="43"/>
      <c r="ACR513" s="43"/>
      <c r="ACS513" s="43"/>
      <c r="ACT513" s="43"/>
      <c r="ACU513" s="43"/>
      <c r="ACV513" s="43"/>
      <c r="ACW513" s="43"/>
      <c r="ACX513" s="43"/>
      <c r="ACY513" s="43"/>
      <c r="ACZ513" s="43"/>
      <c r="ADA513" s="43"/>
      <c r="ADB513" s="43"/>
      <c r="ADC513" s="43"/>
      <c r="ADD513" s="43"/>
      <c r="ADE513" s="43"/>
      <c r="ADF513" s="43"/>
      <c r="ADG513" s="43"/>
      <c r="ADH513" s="43"/>
      <c r="ADI513" s="43"/>
      <c r="ADJ513" s="43"/>
      <c r="ADK513" s="43"/>
      <c r="ADL513" s="43"/>
      <c r="ADM513" s="43"/>
      <c r="ADN513" s="43"/>
      <c r="ADO513" s="43"/>
      <c r="ADP513" s="43"/>
      <c r="ADQ513" s="43"/>
      <c r="ADR513" s="43"/>
      <c r="ADS513" s="43"/>
      <c r="ADT513" s="43"/>
      <c r="ADU513" s="43"/>
      <c r="ADV513" s="43"/>
      <c r="ADW513" s="43"/>
      <c r="ADX513" s="43"/>
      <c r="ADY513" s="43"/>
      <c r="ADZ513" s="43"/>
      <c r="AEA513" s="43"/>
      <c r="AEB513" s="43"/>
      <c r="AEC513" s="43"/>
      <c r="AED513" s="43"/>
      <c r="AEE513" s="43"/>
      <c r="AEF513" s="43"/>
      <c r="AEG513" s="43"/>
      <c r="AEH513" s="43"/>
      <c r="AEI513" s="43"/>
      <c r="AEJ513" s="43"/>
      <c r="AEK513" s="43"/>
      <c r="AEL513" s="43"/>
      <c r="AEM513" s="43"/>
      <c r="AEN513" s="43"/>
      <c r="AEO513" s="43"/>
      <c r="AEP513" s="43"/>
      <c r="AEQ513" s="43"/>
      <c r="AER513" s="43"/>
      <c r="AES513" s="43"/>
      <c r="AET513" s="43"/>
      <c r="AEU513" s="43"/>
      <c r="AEV513" s="43"/>
      <c r="AEW513" s="43"/>
      <c r="AEX513" s="43"/>
      <c r="AEY513" s="43"/>
      <c r="AEZ513" s="43"/>
      <c r="AFA513" s="43"/>
      <c r="AFB513" s="43"/>
      <c r="AFC513" s="43"/>
      <c r="AFD513" s="43"/>
      <c r="AFE513" s="43"/>
      <c r="AFF513" s="43"/>
      <c r="AFG513" s="43"/>
      <c r="AFH513" s="43"/>
      <c r="AFI513" s="43"/>
      <c r="AFJ513" s="43"/>
      <c r="AFK513" s="43"/>
      <c r="AFL513" s="43"/>
      <c r="AFM513" s="43"/>
      <c r="AFN513" s="43"/>
      <c r="AFO513" s="43"/>
      <c r="AFP513" s="43"/>
      <c r="AFQ513" s="43"/>
      <c r="AFR513" s="43"/>
      <c r="AFS513" s="43"/>
      <c r="AFT513" s="43"/>
      <c r="AFU513" s="43"/>
      <c r="AFV513" s="43"/>
      <c r="AFW513" s="43"/>
      <c r="AFX513" s="43"/>
      <c r="AFY513" s="43"/>
      <c r="AFZ513" s="43"/>
      <c r="AGA513" s="43"/>
      <c r="AGB513" s="43"/>
      <c r="AGC513" s="43"/>
      <c r="AGD513" s="43"/>
      <c r="AGE513" s="43"/>
      <c r="AGF513" s="43"/>
      <c r="AGG513" s="43"/>
      <c r="AGH513" s="43"/>
      <c r="AGI513" s="43"/>
      <c r="AGJ513" s="43"/>
      <c r="AGK513" s="43"/>
      <c r="AGL513" s="43"/>
      <c r="AGM513" s="43"/>
      <c r="AGN513" s="43"/>
      <c r="AGO513" s="43"/>
      <c r="AGP513" s="43"/>
      <c r="AGQ513" s="43"/>
      <c r="AGR513" s="43"/>
      <c r="AGS513" s="43"/>
      <c r="AGT513" s="43"/>
      <c r="AGU513" s="43"/>
      <c r="AGV513" s="43"/>
      <c r="AGW513" s="43"/>
      <c r="AGX513" s="43"/>
      <c r="AGY513" s="43"/>
      <c r="AGZ513" s="43"/>
      <c r="AHA513" s="43"/>
      <c r="AHB513" s="43"/>
      <c r="AHC513" s="43"/>
      <c r="AHD513" s="43"/>
      <c r="AHE513" s="43"/>
      <c r="AHF513" s="43"/>
      <c r="AHG513" s="43"/>
      <c r="AHH513" s="43"/>
      <c r="AHI513" s="43"/>
      <c r="AHJ513" s="43"/>
      <c r="AHK513" s="43"/>
      <c r="AHL513" s="43"/>
      <c r="AHM513" s="43"/>
      <c r="AHN513" s="43"/>
      <c r="AHO513" s="43"/>
      <c r="AHP513" s="43"/>
      <c r="AHQ513" s="43"/>
      <c r="AHR513" s="43"/>
      <c r="AHS513" s="43"/>
      <c r="AHT513" s="43"/>
      <c r="AHU513" s="43"/>
      <c r="AHV513" s="43"/>
      <c r="AHW513" s="43"/>
      <c r="AHX513" s="43"/>
      <c r="AHY513" s="43"/>
      <c r="AHZ513" s="43"/>
      <c r="AIA513" s="43"/>
      <c r="AIB513" s="43"/>
      <c r="AIC513" s="43"/>
      <c r="AID513" s="43"/>
      <c r="AIE513" s="43"/>
      <c r="AIF513" s="43"/>
      <c r="AIG513" s="43"/>
      <c r="AIH513" s="43"/>
      <c r="AII513" s="43"/>
      <c r="AIJ513" s="43"/>
      <c r="AIK513" s="43"/>
      <c r="AIL513" s="43"/>
      <c r="AIM513" s="43"/>
      <c r="AIN513" s="43"/>
      <c r="AIO513" s="43"/>
      <c r="AIP513" s="43"/>
      <c r="AIQ513" s="43"/>
      <c r="AIR513" s="43"/>
      <c r="AIS513" s="43"/>
      <c r="AIT513" s="43"/>
      <c r="AIU513" s="43"/>
      <c r="AIV513" s="43"/>
      <c r="AIW513" s="43"/>
      <c r="AIX513" s="43"/>
      <c r="AIY513" s="43"/>
      <c r="AIZ513" s="43"/>
      <c r="AJA513" s="43"/>
      <c r="AJB513" s="43"/>
      <c r="AJC513" s="43"/>
      <c r="AJD513" s="43"/>
      <c r="AJE513" s="43"/>
      <c r="AJF513" s="43"/>
      <c r="AJG513" s="43"/>
      <c r="AJH513" s="43"/>
      <c r="AJI513" s="43"/>
      <c r="AJJ513" s="43"/>
      <c r="AJK513" s="43"/>
      <c r="AJL513" s="43"/>
      <c r="AJM513" s="43"/>
      <c r="AJN513" s="43"/>
      <c r="AJO513" s="43"/>
      <c r="AJP513" s="43"/>
      <c r="AJQ513" s="43"/>
      <c r="AJR513" s="43"/>
      <c r="AJS513" s="43"/>
      <c r="AJT513" s="43"/>
      <c r="AJU513" s="43"/>
      <c r="AJV513" s="43"/>
      <c r="AJW513" s="43"/>
      <c r="AJX513" s="43"/>
      <c r="AJY513" s="43"/>
      <c r="AJZ513" s="43"/>
      <c r="AKA513" s="43"/>
      <c r="AKB513" s="43"/>
      <c r="AKC513" s="43"/>
      <c r="AKD513" s="43"/>
      <c r="AKE513" s="43"/>
      <c r="AKF513" s="43"/>
      <c r="AKG513" s="43"/>
      <c r="AKH513" s="43"/>
      <c r="AKI513" s="43"/>
      <c r="AKJ513" s="43"/>
      <c r="AKK513" s="43"/>
      <c r="AKL513" s="43"/>
      <c r="AKM513" s="43"/>
      <c r="AKN513" s="43"/>
      <c r="AKO513" s="43"/>
      <c r="AKP513" s="43"/>
      <c r="AKQ513" s="43"/>
      <c r="AKR513" s="43"/>
      <c r="AKS513" s="43"/>
      <c r="AKT513" s="43"/>
      <c r="AKU513" s="43"/>
      <c r="AKV513" s="43"/>
      <c r="AKW513" s="43"/>
      <c r="AKX513" s="43"/>
      <c r="AKY513" s="43"/>
      <c r="AKZ513" s="43"/>
      <c r="ALA513" s="43"/>
      <c r="ALB513" s="43"/>
      <c r="ALC513" s="43"/>
      <c r="ALD513" s="43"/>
      <c r="ALE513" s="43"/>
      <c r="ALF513" s="43"/>
      <c r="ALG513" s="43"/>
      <c r="ALH513" s="43"/>
      <c r="ALI513" s="43"/>
      <c r="ALJ513" s="43"/>
      <c r="ALK513" s="43"/>
      <c r="ALL513" s="43"/>
      <c r="ALM513" s="43"/>
      <c r="ALN513" s="43"/>
      <c r="ALO513" s="43"/>
      <c r="ALP513" s="43"/>
      <c r="ALQ513" s="43"/>
      <c r="ALR513" s="43"/>
      <c r="ALS513" s="43"/>
      <c r="ALT513" s="43"/>
      <c r="ALU513" s="43"/>
      <c r="ALV513" s="43"/>
      <c r="ALW513" s="43"/>
      <c r="ALX513" s="43"/>
      <c r="ALY513" s="43"/>
      <c r="ALZ513" s="43"/>
      <c r="AMA513" s="43"/>
      <c r="AMB513" s="43"/>
      <c r="AMC513" s="43"/>
      <c r="AMD513" s="43"/>
      <c r="AME513" s="43"/>
      <c r="AMF513" s="43"/>
      <c r="AMG513" s="43"/>
      <c r="AMH513" s="43"/>
      <c r="AMI513" s="43"/>
      <c r="AMJ513" s="43"/>
    </row>
    <row r="514" spans="1:1024" s="363" customFormat="1" ht="37.5">
      <c r="A514" s="14" t="s">
        <v>280</v>
      </c>
      <c r="B514" s="15">
        <v>19</v>
      </c>
      <c r="C514" s="44">
        <v>6</v>
      </c>
      <c r="D514" s="46" t="s">
        <v>404</v>
      </c>
      <c r="E514" s="44">
        <v>1989</v>
      </c>
      <c r="F514" s="44" t="s">
        <v>37</v>
      </c>
      <c r="G514" s="14" t="s">
        <v>280</v>
      </c>
      <c r="H514" s="44" t="s">
        <v>38</v>
      </c>
      <c r="I514" s="44">
        <v>3</v>
      </c>
      <c r="J514" s="39">
        <v>2160</v>
      </c>
      <c r="K514" s="39">
        <v>1021.7</v>
      </c>
      <c r="L514" s="45" t="s">
        <v>46</v>
      </c>
      <c r="M514" s="40">
        <f>J514*P514</f>
        <v>349315.2</v>
      </c>
      <c r="N514" s="40">
        <f>J514*Q514</f>
        <v>33631.199999999997</v>
      </c>
      <c r="O514" s="40">
        <f t="shared" si="45"/>
        <v>382946.4</v>
      </c>
      <c r="P514" s="362">
        <v>161.72</v>
      </c>
      <c r="Q514" s="362">
        <v>15.57</v>
      </c>
      <c r="R514" s="14" t="s">
        <v>41</v>
      </c>
      <c r="S514" s="14" t="s">
        <v>270</v>
      </c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  <c r="KI514" s="43"/>
      <c r="KJ514" s="43"/>
      <c r="KK514" s="43"/>
      <c r="KL514" s="43"/>
      <c r="KM514" s="43"/>
      <c r="KN514" s="43"/>
      <c r="KO514" s="43"/>
      <c r="KP514" s="43"/>
      <c r="KQ514" s="43"/>
      <c r="KR514" s="43"/>
      <c r="KS514" s="43"/>
      <c r="KT514" s="43"/>
      <c r="KU514" s="43"/>
      <c r="KV514" s="43"/>
      <c r="KW514" s="43"/>
      <c r="KX514" s="43"/>
      <c r="KY514" s="43"/>
      <c r="KZ514" s="43"/>
      <c r="LA514" s="43"/>
      <c r="LB514" s="43"/>
      <c r="LC514" s="43"/>
      <c r="LD514" s="43"/>
      <c r="LE514" s="43"/>
      <c r="LF514" s="43"/>
      <c r="LG514" s="43"/>
      <c r="LH514" s="43"/>
      <c r="LI514" s="43"/>
      <c r="LJ514" s="43"/>
      <c r="LK514" s="43"/>
      <c r="LL514" s="43"/>
      <c r="LM514" s="43"/>
      <c r="LN514" s="43"/>
      <c r="LO514" s="43"/>
      <c r="LP514" s="43"/>
      <c r="LQ514" s="43"/>
      <c r="LR514" s="43"/>
      <c r="LS514" s="43"/>
      <c r="LT514" s="43"/>
      <c r="LU514" s="43"/>
      <c r="LV514" s="43"/>
      <c r="LW514" s="43"/>
      <c r="LX514" s="43"/>
      <c r="LY514" s="43"/>
      <c r="LZ514" s="43"/>
      <c r="MA514" s="43"/>
      <c r="MB514" s="43"/>
      <c r="MC514" s="43"/>
      <c r="MD514" s="43"/>
      <c r="ME514" s="43"/>
      <c r="MF514" s="43"/>
      <c r="MG514" s="43"/>
      <c r="MH514" s="43"/>
      <c r="MI514" s="43"/>
      <c r="MJ514" s="43"/>
      <c r="MK514" s="43"/>
      <c r="ML514" s="43"/>
      <c r="MM514" s="43"/>
      <c r="MN514" s="43"/>
      <c r="MO514" s="43"/>
      <c r="MP514" s="43"/>
      <c r="MQ514" s="43"/>
      <c r="MR514" s="43"/>
      <c r="MS514" s="43"/>
      <c r="MT514" s="43"/>
      <c r="MU514" s="43"/>
      <c r="MV514" s="43"/>
      <c r="MW514" s="43"/>
      <c r="MX514" s="43"/>
      <c r="MY514" s="43"/>
      <c r="MZ514" s="43"/>
      <c r="NA514" s="43"/>
      <c r="NB514" s="43"/>
      <c r="NC514" s="43"/>
      <c r="ND514" s="43"/>
      <c r="NE514" s="43"/>
      <c r="NF514" s="43"/>
      <c r="NG514" s="43"/>
      <c r="NH514" s="43"/>
      <c r="NI514" s="43"/>
      <c r="NJ514" s="43"/>
      <c r="NK514" s="43"/>
      <c r="NL514" s="43"/>
      <c r="NM514" s="43"/>
      <c r="NN514" s="43"/>
      <c r="NO514" s="43"/>
      <c r="NP514" s="43"/>
      <c r="NQ514" s="43"/>
      <c r="NR514" s="43"/>
      <c r="NS514" s="43"/>
      <c r="NT514" s="43"/>
      <c r="NU514" s="43"/>
      <c r="NV514" s="43"/>
      <c r="NW514" s="43"/>
      <c r="NX514" s="43"/>
      <c r="NY514" s="43"/>
      <c r="NZ514" s="43"/>
      <c r="OA514" s="43"/>
      <c r="OB514" s="43"/>
      <c r="OC514" s="43"/>
      <c r="OD514" s="43"/>
      <c r="OE514" s="43"/>
      <c r="OF514" s="43"/>
      <c r="OG514" s="43"/>
      <c r="OH514" s="43"/>
      <c r="OI514" s="43"/>
      <c r="OJ514" s="43"/>
      <c r="OK514" s="43"/>
      <c r="OL514" s="43"/>
      <c r="OM514" s="43"/>
      <c r="ON514" s="43"/>
      <c r="OO514" s="43"/>
      <c r="OP514" s="43"/>
      <c r="OQ514" s="43"/>
      <c r="OR514" s="43"/>
      <c r="OS514" s="43"/>
      <c r="OT514" s="43"/>
      <c r="OU514" s="43"/>
      <c r="OV514" s="43"/>
      <c r="OW514" s="43"/>
      <c r="OX514" s="43"/>
      <c r="OY514" s="43"/>
      <c r="OZ514" s="43"/>
      <c r="PA514" s="43"/>
      <c r="PB514" s="43"/>
      <c r="PC514" s="43"/>
      <c r="PD514" s="43"/>
      <c r="PE514" s="43"/>
      <c r="PF514" s="43"/>
      <c r="PG514" s="43"/>
      <c r="PH514" s="43"/>
      <c r="PI514" s="43"/>
      <c r="PJ514" s="43"/>
      <c r="PK514" s="43"/>
      <c r="PL514" s="43"/>
      <c r="PM514" s="43"/>
      <c r="PN514" s="43"/>
      <c r="PO514" s="43"/>
      <c r="PP514" s="43"/>
      <c r="PQ514" s="43"/>
      <c r="PR514" s="43"/>
      <c r="PS514" s="43"/>
      <c r="PT514" s="43"/>
      <c r="PU514" s="43"/>
      <c r="PV514" s="43"/>
      <c r="PW514" s="43"/>
      <c r="PX514" s="43"/>
      <c r="PY514" s="43"/>
      <c r="PZ514" s="43"/>
      <c r="QA514" s="43"/>
      <c r="QB514" s="43"/>
      <c r="QC514" s="43"/>
      <c r="QD514" s="43"/>
      <c r="QE514" s="43"/>
      <c r="QF514" s="43"/>
      <c r="QG514" s="43"/>
      <c r="QH514" s="43"/>
      <c r="QI514" s="43"/>
      <c r="QJ514" s="43"/>
      <c r="QK514" s="43"/>
      <c r="QL514" s="43"/>
      <c r="QM514" s="43"/>
      <c r="QN514" s="43"/>
      <c r="QO514" s="43"/>
      <c r="QP514" s="43"/>
      <c r="QQ514" s="43"/>
      <c r="QR514" s="43"/>
      <c r="QS514" s="43"/>
      <c r="QT514" s="43"/>
      <c r="QU514" s="43"/>
      <c r="QV514" s="43"/>
      <c r="QW514" s="43"/>
      <c r="QX514" s="43"/>
      <c r="QY514" s="43"/>
      <c r="QZ514" s="43"/>
      <c r="RA514" s="43"/>
      <c r="RB514" s="43"/>
      <c r="RC514" s="43"/>
      <c r="RD514" s="43"/>
      <c r="RE514" s="43"/>
      <c r="RF514" s="43"/>
      <c r="RG514" s="43"/>
      <c r="RH514" s="43"/>
      <c r="RI514" s="43"/>
      <c r="RJ514" s="43"/>
      <c r="RK514" s="43"/>
      <c r="RL514" s="43"/>
      <c r="RM514" s="43"/>
      <c r="RN514" s="43"/>
      <c r="RO514" s="43"/>
      <c r="RP514" s="43"/>
      <c r="RQ514" s="43"/>
      <c r="RR514" s="43"/>
      <c r="RS514" s="43"/>
      <c r="RT514" s="43"/>
      <c r="RU514" s="43"/>
      <c r="RV514" s="43"/>
      <c r="RW514" s="43"/>
      <c r="RX514" s="43"/>
      <c r="RY514" s="43"/>
      <c r="RZ514" s="43"/>
      <c r="SA514" s="43"/>
      <c r="SB514" s="43"/>
      <c r="SC514" s="43"/>
      <c r="SD514" s="43"/>
      <c r="SE514" s="43"/>
      <c r="SF514" s="43"/>
      <c r="SG514" s="43"/>
      <c r="SH514" s="43"/>
      <c r="SI514" s="43"/>
      <c r="SJ514" s="43"/>
      <c r="SK514" s="43"/>
      <c r="SL514" s="43"/>
      <c r="SM514" s="43"/>
      <c r="SN514" s="43"/>
      <c r="SO514" s="43"/>
      <c r="SP514" s="43"/>
      <c r="SQ514" s="43"/>
      <c r="SR514" s="43"/>
      <c r="SS514" s="43"/>
      <c r="ST514" s="43"/>
      <c r="SU514" s="43"/>
      <c r="SV514" s="43"/>
      <c r="SW514" s="43"/>
      <c r="SX514" s="43"/>
      <c r="SY514" s="43"/>
      <c r="SZ514" s="43"/>
      <c r="TA514" s="43"/>
      <c r="TB514" s="43"/>
      <c r="TC514" s="43"/>
      <c r="TD514" s="43"/>
      <c r="TE514" s="43"/>
      <c r="TF514" s="43"/>
      <c r="TG514" s="43"/>
      <c r="TH514" s="43"/>
      <c r="TI514" s="43"/>
      <c r="TJ514" s="43"/>
      <c r="TK514" s="43"/>
      <c r="TL514" s="43"/>
      <c r="TM514" s="43"/>
      <c r="TN514" s="43"/>
      <c r="TO514" s="43"/>
      <c r="TP514" s="43"/>
      <c r="TQ514" s="43"/>
      <c r="TR514" s="43"/>
      <c r="TS514" s="43"/>
      <c r="TT514" s="43"/>
      <c r="TU514" s="43"/>
      <c r="TV514" s="43"/>
      <c r="TW514" s="43"/>
      <c r="TX514" s="43"/>
      <c r="TY514" s="43"/>
      <c r="TZ514" s="43"/>
      <c r="UA514" s="43"/>
      <c r="UB514" s="43"/>
      <c r="UC514" s="43"/>
      <c r="UD514" s="43"/>
      <c r="UE514" s="43"/>
      <c r="UF514" s="43"/>
      <c r="UG514" s="43"/>
      <c r="UH514" s="43"/>
      <c r="UI514" s="43"/>
      <c r="UJ514" s="43"/>
      <c r="UK514" s="43"/>
      <c r="UL514" s="43"/>
      <c r="UM514" s="43"/>
      <c r="UN514" s="43"/>
      <c r="UO514" s="43"/>
      <c r="UP514" s="43"/>
      <c r="UQ514" s="43"/>
      <c r="UR514" s="43"/>
      <c r="US514" s="43"/>
      <c r="UT514" s="43"/>
      <c r="UU514" s="43"/>
      <c r="UV514" s="43"/>
      <c r="UW514" s="43"/>
      <c r="UX514" s="43"/>
      <c r="UY514" s="43"/>
      <c r="UZ514" s="43"/>
      <c r="VA514" s="43"/>
      <c r="VB514" s="43"/>
      <c r="VC514" s="43"/>
      <c r="VD514" s="43"/>
      <c r="VE514" s="43"/>
      <c r="VF514" s="43"/>
      <c r="VG514" s="43"/>
      <c r="VH514" s="43"/>
      <c r="VI514" s="43"/>
      <c r="VJ514" s="43"/>
      <c r="VK514" s="43"/>
      <c r="VL514" s="43"/>
      <c r="VM514" s="43"/>
      <c r="VN514" s="43"/>
      <c r="VO514" s="43"/>
      <c r="VP514" s="43"/>
      <c r="VQ514" s="43"/>
      <c r="VR514" s="43"/>
      <c r="VS514" s="43"/>
      <c r="VT514" s="43"/>
      <c r="VU514" s="43"/>
      <c r="VV514" s="43"/>
      <c r="VW514" s="43"/>
      <c r="VX514" s="43"/>
      <c r="VY514" s="43"/>
      <c r="VZ514" s="43"/>
      <c r="WA514" s="43"/>
      <c r="WB514" s="43"/>
      <c r="WC514" s="43"/>
      <c r="WD514" s="43"/>
      <c r="WE514" s="43"/>
      <c r="WF514" s="43"/>
      <c r="WG514" s="43"/>
      <c r="WH514" s="43"/>
      <c r="WI514" s="43"/>
      <c r="WJ514" s="43"/>
      <c r="WK514" s="43"/>
      <c r="WL514" s="43"/>
      <c r="WM514" s="43"/>
      <c r="WN514" s="43"/>
      <c r="WO514" s="43"/>
      <c r="WP514" s="43"/>
      <c r="WQ514" s="43"/>
      <c r="WR514" s="43"/>
      <c r="WS514" s="43"/>
      <c r="WT514" s="43"/>
      <c r="WU514" s="43"/>
      <c r="WV514" s="43"/>
      <c r="WW514" s="43"/>
      <c r="WX514" s="43"/>
      <c r="WY514" s="43"/>
      <c r="WZ514" s="43"/>
      <c r="XA514" s="43"/>
      <c r="XB514" s="43"/>
      <c r="XC514" s="43"/>
      <c r="XD514" s="43"/>
      <c r="XE514" s="43"/>
      <c r="XF514" s="43"/>
      <c r="XG514" s="43"/>
      <c r="XH514" s="43"/>
      <c r="XI514" s="43"/>
      <c r="XJ514" s="43"/>
      <c r="XK514" s="43"/>
      <c r="XL514" s="43"/>
      <c r="XM514" s="43"/>
      <c r="XN514" s="43"/>
      <c r="XO514" s="43"/>
      <c r="XP514" s="43"/>
      <c r="XQ514" s="43"/>
      <c r="XR514" s="43"/>
      <c r="XS514" s="43"/>
      <c r="XT514" s="43"/>
      <c r="XU514" s="43"/>
      <c r="XV514" s="43"/>
      <c r="XW514" s="43"/>
      <c r="XX514" s="43"/>
      <c r="XY514" s="43"/>
      <c r="XZ514" s="43"/>
      <c r="YA514" s="43"/>
      <c r="YB514" s="43"/>
      <c r="YC514" s="43"/>
      <c r="YD514" s="43"/>
      <c r="YE514" s="43"/>
      <c r="YF514" s="43"/>
      <c r="YG514" s="43"/>
      <c r="YH514" s="43"/>
      <c r="YI514" s="43"/>
      <c r="YJ514" s="43"/>
      <c r="YK514" s="43"/>
      <c r="YL514" s="43"/>
      <c r="YM514" s="43"/>
      <c r="YN514" s="43"/>
      <c r="YO514" s="43"/>
      <c r="YP514" s="43"/>
      <c r="YQ514" s="43"/>
      <c r="YR514" s="43"/>
      <c r="YS514" s="43"/>
      <c r="YT514" s="43"/>
      <c r="YU514" s="43"/>
      <c r="YV514" s="43"/>
      <c r="YW514" s="43"/>
      <c r="YX514" s="43"/>
      <c r="YY514" s="43"/>
      <c r="YZ514" s="43"/>
      <c r="ZA514" s="43"/>
      <c r="ZB514" s="43"/>
      <c r="ZC514" s="43"/>
      <c r="ZD514" s="43"/>
      <c r="ZE514" s="43"/>
      <c r="ZF514" s="43"/>
      <c r="ZG514" s="43"/>
      <c r="ZH514" s="43"/>
      <c r="ZI514" s="43"/>
      <c r="ZJ514" s="43"/>
      <c r="ZK514" s="43"/>
      <c r="ZL514" s="43"/>
      <c r="ZM514" s="43"/>
      <c r="ZN514" s="43"/>
      <c r="ZO514" s="43"/>
      <c r="ZP514" s="43"/>
      <c r="ZQ514" s="43"/>
      <c r="ZR514" s="43"/>
      <c r="ZS514" s="43"/>
      <c r="ZT514" s="43"/>
      <c r="ZU514" s="43"/>
      <c r="ZV514" s="43"/>
      <c r="ZW514" s="43"/>
      <c r="ZX514" s="43"/>
      <c r="ZY514" s="43"/>
      <c r="ZZ514" s="43"/>
      <c r="AAA514" s="43"/>
      <c r="AAB514" s="43"/>
      <c r="AAC514" s="43"/>
      <c r="AAD514" s="43"/>
      <c r="AAE514" s="43"/>
      <c r="AAF514" s="43"/>
      <c r="AAG514" s="43"/>
      <c r="AAH514" s="43"/>
      <c r="AAI514" s="43"/>
      <c r="AAJ514" s="43"/>
      <c r="AAK514" s="43"/>
      <c r="AAL514" s="43"/>
      <c r="AAM514" s="43"/>
      <c r="AAN514" s="43"/>
      <c r="AAO514" s="43"/>
      <c r="AAP514" s="43"/>
      <c r="AAQ514" s="43"/>
      <c r="AAR514" s="43"/>
      <c r="AAS514" s="43"/>
      <c r="AAT514" s="43"/>
      <c r="AAU514" s="43"/>
      <c r="AAV514" s="43"/>
      <c r="AAW514" s="43"/>
      <c r="AAX514" s="43"/>
      <c r="AAY514" s="43"/>
      <c r="AAZ514" s="43"/>
      <c r="ABA514" s="43"/>
      <c r="ABB514" s="43"/>
      <c r="ABC514" s="43"/>
      <c r="ABD514" s="43"/>
      <c r="ABE514" s="43"/>
      <c r="ABF514" s="43"/>
      <c r="ABG514" s="43"/>
      <c r="ABH514" s="43"/>
      <c r="ABI514" s="43"/>
      <c r="ABJ514" s="43"/>
      <c r="ABK514" s="43"/>
      <c r="ABL514" s="43"/>
      <c r="ABM514" s="43"/>
      <c r="ABN514" s="43"/>
      <c r="ABO514" s="43"/>
      <c r="ABP514" s="43"/>
      <c r="ABQ514" s="43"/>
      <c r="ABR514" s="43"/>
      <c r="ABS514" s="43"/>
      <c r="ABT514" s="43"/>
      <c r="ABU514" s="43"/>
      <c r="ABV514" s="43"/>
      <c r="ABW514" s="43"/>
      <c r="ABX514" s="43"/>
      <c r="ABY514" s="43"/>
      <c r="ABZ514" s="43"/>
      <c r="ACA514" s="43"/>
      <c r="ACB514" s="43"/>
      <c r="ACC514" s="43"/>
      <c r="ACD514" s="43"/>
      <c r="ACE514" s="43"/>
      <c r="ACF514" s="43"/>
      <c r="ACG514" s="43"/>
      <c r="ACH514" s="43"/>
      <c r="ACI514" s="43"/>
      <c r="ACJ514" s="43"/>
      <c r="ACK514" s="43"/>
      <c r="ACL514" s="43"/>
      <c r="ACM514" s="43"/>
      <c r="ACN514" s="43"/>
      <c r="ACO514" s="43"/>
      <c r="ACP514" s="43"/>
      <c r="ACQ514" s="43"/>
      <c r="ACR514" s="43"/>
      <c r="ACS514" s="43"/>
      <c r="ACT514" s="43"/>
      <c r="ACU514" s="43"/>
      <c r="ACV514" s="43"/>
      <c r="ACW514" s="43"/>
      <c r="ACX514" s="43"/>
      <c r="ACY514" s="43"/>
      <c r="ACZ514" s="43"/>
      <c r="ADA514" s="43"/>
      <c r="ADB514" s="43"/>
      <c r="ADC514" s="43"/>
      <c r="ADD514" s="43"/>
      <c r="ADE514" s="43"/>
      <c r="ADF514" s="43"/>
      <c r="ADG514" s="43"/>
      <c r="ADH514" s="43"/>
      <c r="ADI514" s="43"/>
      <c r="ADJ514" s="43"/>
      <c r="ADK514" s="43"/>
      <c r="ADL514" s="43"/>
      <c r="ADM514" s="43"/>
      <c r="ADN514" s="43"/>
      <c r="ADO514" s="43"/>
      <c r="ADP514" s="43"/>
      <c r="ADQ514" s="43"/>
      <c r="ADR514" s="43"/>
      <c r="ADS514" s="43"/>
      <c r="ADT514" s="43"/>
      <c r="ADU514" s="43"/>
      <c r="ADV514" s="43"/>
      <c r="ADW514" s="43"/>
      <c r="ADX514" s="43"/>
      <c r="ADY514" s="43"/>
      <c r="ADZ514" s="43"/>
      <c r="AEA514" s="43"/>
      <c r="AEB514" s="43"/>
      <c r="AEC514" s="43"/>
      <c r="AED514" s="43"/>
      <c r="AEE514" s="43"/>
      <c r="AEF514" s="43"/>
      <c r="AEG514" s="43"/>
      <c r="AEH514" s="43"/>
      <c r="AEI514" s="43"/>
      <c r="AEJ514" s="43"/>
      <c r="AEK514" s="43"/>
      <c r="AEL514" s="43"/>
      <c r="AEM514" s="43"/>
      <c r="AEN514" s="43"/>
      <c r="AEO514" s="43"/>
      <c r="AEP514" s="43"/>
      <c r="AEQ514" s="43"/>
      <c r="AER514" s="43"/>
      <c r="AES514" s="43"/>
      <c r="AET514" s="43"/>
      <c r="AEU514" s="43"/>
      <c r="AEV514" s="43"/>
      <c r="AEW514" s="43"/>
      <c r="AEX514" s="43"/>
      <c r="AEY514" s="43"/>
      <c r="AEZ514" s="43"/>
      <c r="AFA514" s="43"/>
      <c r="AFB514" s="43"/>
      <c r="AFC514" s="43"/>
      <c r="AFD514" s="43"/>
      <c r="AFE514" s="43"/>
      <c r="AFF514" s="43"/>
      <c r="AFG514" s="43"/>
      <c r="AFH514" s="43"/>
      <c r="AFI514" s="43"/>
      <c r="AFJ514" s="43"/>
      <c r="AFK514" s="43"/>
      <c r="AFL514" s="43"/>
      <c r="AFM514" s="43"/>
      <c r="AFN514" s="43"/>
      <c r="AFO514" s="43"/>
      <c r="AFP514" s="43"/>
      <c r="AFQ514" s="43"/>
      <c r="AFR514" s="43"/>
      <c r="AFS514" s="43"/>
      <c r="AFT514" s="43"/>
      <c r="AFU514" s="43"/>
      <c r="AFV514" s="43"/>
      <c r="AFW514" s="43"/>
      <c r="AFX514" s="43"/>
      <c r="AFY514" s="43"/>
      <c r="AFZ514" s="43"/>
      <c r="AGA514" s="43"/>
      <c r="AGB514" s="43"/>
      <c r="AGC514" s="43"/>
      <c r="AGD514" s="43"/>
      <c r="AGE514" s="43"/>
      <c r="AGF514" s="43"/>
      <c r="AGG514" s="43"/>
      <c r="AGH514" s="43"/>
      <c r="AGI514" s="43"/>
      <c r="AGJ514" s="43"/>
      <c r="AGK514" s="43"/>
      <c r="AGL514" s="43"/>
      <c r="AGM514" s="43"/>
      <c r="AGN514" s="43"/>
      <c r="AGO514" s="43"/>
      <c r="AGP514" s="43"/>
      <c r="AGQ514" s="43"/>
      <c r="AGR514" s="43"/>
      <c r="AGS514" s="43"/>
      <c r="AGT514" s="43"/>
      <c r="AGU514" s="43"/>
      <c r="AGV514" s="43"/>
      <c r="AGW514" s="43"/>
      <c r="AGX514" s="43"/>
      <c r="AGY514" s="43"/>
      <c r="AGZ514" s="43"/>
      <c r="AHA514" s="43"/>
      <c r="AHB514" s="43"/>
      <c r="AHC514" s="43"/>
      <c r="AHD514" s="43"/>
      <c r="AHE514" s="43"/>
      <c r="AHF514" s="43"/>
      <c r="AHG514" s="43"/>
      <c r="AHH514" s="43"/>
      <c r="AHI514" s="43"/>
      <c r="AHJ514" s="43"/>
      <c r="AHK514" s="43"/>
      <c r="AHL514" s="43"/>
      <c r="AHM514" s="43"/>
      <c r="AHN514" s="43"/>
      <c r="AHO514" s="43"/>
      <c r="AHP514" s="43"/>
      <c r="AHQ514" s="43"/>
      <c r="AHR514" s="43"/>
      <c r="AHS514" s="43"/>
      <c r="AHT514" s="43"/>
      <c r="AHU514" s="43"/>
      <c r="AHV514" s="43"/>
      <c r="AHW514" s="43"/>
      <c r="AHX514" s="43"/>
      <c r="AHY514" s="43"/>
      <c r="AHZ514" s="43"/>
      <c r="AIA514" s="43"/>
      <c r="AIB514" s="43"/>
      <c r="AIC514" s="43"/>
      <c r="AID514" s="43"/>
      <c r="AIE514" s="43"/>
      <c r="AIF514" s="43"/>
      <c r="AIG514" s="43"/>
      <c r="AIH514" s="43"/>
      <c r="AII514" s="43"/>
      <c r="AIJ514" s="43"/>
      <c r="AIK514" s="43"/>
      <c r="AIL514" s="43"/>
      <c r="AIM514" s="43"/>
      <c r="AIN514" s="43"/>
      <c r="AIO514" s="43"/>
      <c r="AIP514" s="43"/>
      <c r="AIQ514" s="43"/>
      <c r="AIR514" s="43"/>
      <c r="AIS514" s="43"/>
      <c r="AIT514" s="43"/>
      <c r="AIU514" s="43"/>
      <c r="AIV514" s="43"/>
      <c r="AIW514" s="43"/>
      <c r="AIX514" s="43"/>
      <c r="AIY514" s="43"/>
      <c r="AIZ514" s="43"/>
      <c r="AJA514" s="43"/>
      <c r="AJB514" s="43"/>
      <c r="AJC514" s="43"/>
      <c r="AJD514" s="43"/>
      <c r="AJE514" s="43"/>
      <c r="AJF514" s="43"/>
      <c r="AJG514" s="43"/>
      <c r="AJH514" s="43"/>
      <c r="AJI514" s="43"/>
      <c r="AJJ514" s="43"/>
      <c r="AJK514" s="43"/>
      <c r="AJL514" s="43"/>
      <c r="AJM514" s="43"/>
      <c r="AJN514" s="43"/>
      <c r="AJO514" s="43"/>
      <c r="AJP514" s="43"/>
      <c r="AJQ514" s="43"/>
      <c r="AJR514" s="43"/>
      <c r="AJS514" s="43"/>
      <c r="AJT514" s="43"/>
      <c r="AJU514" s="43"/>
      <c r="AJV514" s="43"/>
      <c r="AJW514" s="43"/>
      <c r="AJX514" s="43"/>
      <c r="AJY514" s="43"/>
      <c r="AJZ514" s="43"/>
      <c r="AKA514" s="43"/>
      <c r="AKB514" s="43"/>
      <c r="AKC514" s="43"/>
      <c r="AKD514" s="43"/>
      <c r="AKE514" s="43"/>
      <c r="AKF514" s="43"/>
      <c r="AKG514" s="43"/>
      <c r="AKH514" s="43"/>
      <c r="AKI514" s="43"/>
      <c r="AKJ514" s="43"/>
      <c r="AKK514" s="43"/>
      <c r="AKL514" s="43"/>
      <c r="AKM514" s="43"/>
      <c r="AKN514" s="43"/>
      <c r="AKO514" s="43"/>
      <c r="AKP514" s="43"/>
      <c r="AKQ514" s="43"/>
      <c r="AKR514" s="43"/>
      <c r="AKS514" s="43"/>
      <c r="AKT514" s="43"/>
      <c r="AKU514" s="43"/>
      <c r="AKV514" s="43"/>
      <c r="AKW514" s="43"/>
      <c r="AKX514" s="43"/>
      <c r="AKY514" s="43"/>
      <c r="AKZ514" s="43"/>
      <c r="ALA514" s="43"/>
      <c r="ALB514" s="43"/>
      <c r="ALC514" s="43"/>
      <c r="ALD514" s="43"/>
      <c r="ALE514" s="43"/>
      <c r="ALF514" s="43"/>
      <c r="ALG514" s="43"/>
      <c r="ALH514" s="43"/>
      <c r="ALI514" s="43"/>
      <c r="ALJ514" s="43"/>
      <c r="ALK514" s="43"/>
      <c r="ALL514" s="43"/>
      <c r="ALM514" s="43"/>
      <c r="ALN514" s="43"/>
      <c r="ALO514" s="43"/>
      <c r="ALP514" s="43"/>
      <c r="ALQ514" s="43"/>
      <c r="ALR514" s="43"/>
      <c r="ALS514" s="43"/>
      <c r="ALT514" s="43"/>
      <c r="ALU514" s="43"/>
      <c r="ALV514" s="43"/>
      <c r="ALW514" s="43"/>
      <c r="ALX514" s="43"/>
      <c r="ALY514" s="43"/>
      <c r="ALZ514" s="43"/>
      <c r="AMA514" s="43"/>
      <c r="AMB514" s="43"/>
      <c r="AMC514" s="43"/>
      <c r="AMD514" s="43"/>
      <c r="AME514" s="43"/>
      <c r="AMF514" s="43"/>
      <c r="AMG514" s="43"/>
      <c r="AMH514" s="43"/>
      <c r="AMI514" s="43"/>
      <c r="AMJ514" s="43"/>
    </row>
    <row r="515" spans="1:1024" s="363" customFormat="1" ht="56.25">
      <c r="A515" s="14"/>
      <c r="B515" s="15">
        <v>20</v>
      </c>
      <c r="C515" s="44"/>
      <c r="D515" s="46"/>
      <c r="E515" s="46"/>
      <c r="F515" s="44"/>
      <c r="G515" s="14"/>
      <c r="H515" s="46"/>
      <c r="I515" s="46"/>
      <c r="J515" s="39"/>
      <c r="K515" s="39"/>
      <c r="L515" s="45" t="s">
        <v>42</v>
      </c>
      <c r="M515" s="40">
        <f>J514*P515</f>
        <v>76744.800000000003</v>
      </c>
      <c r="N515" s="40">
        <f>J514*Q515</f>
        <v>24645.599999999999</v>
      </c>
      <c r="O515" s="40">
        <f t="shared" si="45"/>
        <v>101390.39999999999</v>
      </c>
      <c r="P515" s="362">
        <v>35.53</v>
      </c>
      <c r="Q515" s="362">
        <v>11.41</v>
      </c>
      <c r="R515" s="14" t="s">
        <v>41</v>
      </c>
      <c r="S515" s="14" t="s">
        <v>270</v>
      </c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  <c r="KI515" s="43"/>
      <c r="KJ515" s="43"/>
      <c r="KK515" s="43"/>
      <c r="KL515" s="43"/>
      <c r="KM515" s="43"/>
      <c r="KN515" s="43"/>
      <c r="KO515" s="43"/>
      <c r="KP515" s="43"/>
      <c r="KQ515" s="43"/>
      <c r="KR515" s="43"/>
      <c r="KS515" s="43"/>
      <c r="KT515" s="43"/>
      <c r="KU515" s="43"/>
      <c r="KV515" s="43"/>
      <c r="KW515" s="43"/>
      <c r="KX515" s="43"/>
      <c r="KY515" s="43"/>
      <c r="KZ515" s="43"/>
      <c r="LA515" s="43"/>
      <c r="LB515" s="43"/>
      <c r="LC515" s="43"/>
      <c r="LD515" s="43"/>
      <c r="LE515" s="43"/>
      <c r="LF515" s="43"/>
      <c r="LG515" s="43"/>
      <c r="LH515" s="43"/>
      <c r="LI515" s="43"/>
      <c r="LJ515" s="43"/>
      <c r="LK515" s="43"/>
      <c r="LL515" s="43"/>
      <c r="LM515" s="43"/>
      <c r="LN515" s="43"/>
      <c r="LO515" s="43"/>
      <c r="LP515" s="43"/>
      <c r="LQ515" s="43"/>
      <c r="LR515" s="43"/>
      <c r="LS515" s="43"/>
      <c r="LT515" s="43"/>
      <c r="LU515" s="43"/>
      <c r="LV515" s="43"/>
      <c r="LW515" s="43"/>
      <c r="LX515" s="43"/>
      <c r="LY515" s="43"/>
      <c r="LZ515" s="43"/>
      <c r="MA515" s="43"/>
      <c r="MB515" s="43"/>
      <c r="MC515" s="43"/>
      <c r="MD515" s="43"/>
      <c r="ME515" s="43"/>
      <c r="MF515" s="43"/>
      <c r="MG515" s="43"/>
      <c r="MH515" s="43"/>
      <c r="MI515" s="43"/>
      <c r="MJ515" s="43"/>
      <c r="MK515" s="43"/>
      <c r="ML515" s="43"/>
      <c r="MM515" s="43"/>
      <c r="MN515" s="43"/>
      <c r="MO515" s="43"/>
      <c r="MP515" s="43"/>
      <c r="MQ515" s="43"/>
      <c r="MR515" s="43"/>
      <c r="MS515" s="43"/>
      <c r="MT515" s="43"/>
      <c r="MU515" s="43"/>
      <c r="MV515" s="43"/>
      <c r="MW515" s="43"/>
      <c r="MX515" s="43"/>
      <c r="MY515" s="43"/>
      <c r="MZ515" s="43"/>
      <c r="NA515" s="43"/>
      <c r="NB515" s="43"/>
      <c r="NC515" s="43"/>
      <c r="ND515" s="43"/>
      <c r="NE515" s="43"/>
      <c r="NF515" s="43"/>
      <c r="NG515" s="43"/>
      <c r="NH515" s="43"/>
      <c r="NI515" s="43"/>
      <c r="NJ515" s="43"/>
      <c r="NK515" s="43"/>
      <c r="NL515" s="43"/>
      <c r="NM515" s="43"/>
      <c r="NN515" s="43"/>
      <c r="NO515" s="43"/>
      <c r="NP515" s="43"/>
      <c r="NQ515" s="43"/>
      <c r="NR515" s="43"/>
      <c r="NS515" s="43"/>
      <c r="NT515" s="43"/>
      <c r="NU515" s="43"/>
      <c r="NV515" s="43"/>
      <c r="NW515" s="43"/>
      <c r="NX515" s="43"/>
      <c r="NY515" s="43"/>
      <c r="NZ515" s="43"/>
      <c r="OA515" s="43"/>
      <c r="OB515" s="43"/>
      <c r="OC515" s="43"/>
      <c r="OD515" s="43"/>
      <c r="OE515" s="43"/>
      <c r="OF515" s="43"/>
      <c r="OG515" s="43"/>
      <c r="OH515" s="43"/>
      <c r="OI515" s="43"/>
      <c r="OJ515" s="43"/>
      <c r="OK515" s="43"/>
      <c r="OL515" s="43"/>
      <c r="OM515" s="43"/>
      <c r="ON515" s="43"/>
      <c r="OO515" s="43"/>
      <c r="OP515" s="43"/>
      <c r="OQ515" s="43"/>
      <c r="OR515" s="43"/>
      <c r="OS515" s="43"/>
      <c r="OT515" s="43"/>
      <c r="OU515" s="43"/>
      <c r="OV515" s="43"/>
      <c r="OW515" s="43"/>
      <c r="OX515" s="43"/>
      <c r="OY515" s="43"/>
      <c r="OZ515" s="43"/>
      <c r="PA515" s="43"/>
      <c r="PB515" s="43"/>
      <c r="PC515" s="43"/>
      <c r="PD515" s="43"/>
      <c r="PE515" s="43"/>
      <c r="PF515" s="43"/>
      <c r="PG515" s="43"/>
      <c r="PH515" s="43"/>
      <c r="PI515" s="43"/>
      <c r="PJ515" s="43"/>
      <c r="PK515" s="43"/>
      <c r="PL515" s="43"/>
      <c r="PM515" s="43"/>
      <c r="PN515" s="43"/>
      <c r="PO515" s="43"/>
      <c r="PP515" s="43"/>
      <c r="PQ515" s="43"/>
      <c r="PR515" s="43"/>
      <c r="PS515" s="43"/>
      <c r="PT515" s="43"/>
      <c r="PU515" s="43"/>
      <c r="PV515" s="43"/>
      <c r="PW515" s="43"/>
      <c r="PX515" s="43"/>
      <c r="PY515" s="43"/>
      <c r="PZ515" s="43"/>
      <c r="QA515" s="43"/>
      <c r="QB515" s="43"/>
      <c r="QC515" s="43"/>
      <c r="QD515" s="43"/>
      <c r="QE515" s="43"/>
      <c r="QF515" s="43"/>
      <c r="QG515" s="43"/>
      <c r="QH515" s="43"/>
      <c r="QI515" s="43"/>
      <c r="QJ515" s="43"/>
      <c r="QK515" s="43"/>
      <c r="QL515" s="43"/>
      <c r="QM515" s="43"/>
      <c r="QN515" s="43"/>
      <c r="QO515" s="43"/>
      <c r="QP515" s="43"/>
      <c r="QQ515" s="43"/>
      <c r="QR515" s="43"/>
      <c r="QS515" s="43"/>
      <c r="QT515" s="43"/>
      <c r="QU515" s="43"/>
      <c r="QV515" s="43"/>
      <c r="QW515" s="43"/>
      <c r="QX515" s="43"/>
      <c r="QY515" s="43"/>
      <c r="QZ515" s="43"/>
      <c r="RA515" s="43"/>
      <c r="RB515" s="43"/>
      <c r="RC515" s="43"/>
      <c r="RD515" s="43"/>
      <c r="RE515" s="43"/>
      <c r="RF515" s="43"/>
      <c r="RG515" s="43"/>
      <c r="RH515" s="43"/>
      <c r="RI515" s="43"/>
      <c r="RJ515" s="43"/>
      <c r="RK515" s="43"/>
      <c r="RL515" s="43"/>
      <c r="RM515" s="43"/>
      <c r="RN515" s="43"/>
      <c r="RO515" s="43"/>
      <c r="RP515" s="43"/>
      <c r="RQ515" s="43"/>
      <c r="RR515" s="43"/>
      <c r="RS515" s="43"/>
      <c r="RT515" s="43"/>
      <c r="RU515" s="43"/>
      <c r="RV515" s="43"/>
      <c r="RW515" s="43"/>
      <c r="RX515" s="43"/>
      <c r="RY515" s="43"/>
      <c r="RZ515" s="43"/>
      <c r="SA515" s="43"/>
      <c r="SB515" s="43"/>
      <c r="SC515" s="43"/>
      <c r="SD515" s="43"/>
      <c r="SE515" s="43"/>
      <c r="SF515" s="43"/>
      <c r="SG515" s="43"/>
      <c r="SH515" s="43"/>
      <c r="SI515" s="43"/>
      <c r="SJ515" s="43"/>
      <c r="SK515" s="43"/>
      <c r="SL515" s="43"/>
      <c r="SM515" s="43"/>
      <c r="SN515" s="43"/>
      <c r="SO515" s="43"/>
      <c r="SP515" s="43"/>
      <c r="SQ515" s="43"/>
      <c r="SR515" s="43"/>
      <c r="SS515" s="43"/>
      <c r="ST515" s="43"/>
      <c r="SU515" s="43"/>
      <c r="SV515" s="43"/>
      <c r="SW515" s="43"/>
      <c r="SX515" s="43"/>
      <c r="SY515" s="43"/>
      <c r="SZ515" s="43"/>
      <c r="TA515" s="43"/>
      <c r="TB515" s="43"/>
      <c r="TC515" s="43"/>
      <c r="TD515" s="43"/>
      <c r="TE515" s="43"/>
      <c r="TF515" s="43"/>
      <c r="TG515" s="43"/>
      <c r="TH515" s="43"/>
      <c r="TI515" s="43"/>
      <c r="TJ515" s="43"/>
      <c r="TK515" s="43"/>
      <c r="TL515" s="43"/>
      <c r="TM515" s="43"/>
      <c r="TN515" s="43"/>
      <c r="TO515" s="43"/>
      <c r="TP515" s="43"/>
      <c r="TQ515" s="43"/>
      <c r="TR515" s="43"/>
      <c r="TS515" s="43"/>
      <c r="TT515" s="43"/>
      <c r="TU515" s="43"/>
      <c r="TV515" s="43"/>
      <c r="TW515" s="43"/>
      <c r="TX515" s="43"/>
      <c r="TY515" s="43"/>
      <c r="TZ515" s="43"/>
      <c r="UA515" s="43"/>
      <c r="UB515" s="43"/>
      <c r="UC515" s="43"/>
      <c r="UD515" s="43"/>
      <c r="UE515" s="43"/>
      <c r="UF515" s="43"/>
      <c r="UG515" s="43"/>
      <c r="UH515" s="43"/>
      <c r="UI515" s="43"/>
      <c r="UJ515" s="43"/>
      <c r="UK515" s="43"/>
      <c r="UL515" s="43"/>
      <c r="UM515" s="43"/>
      <c r="UN515" s="43"/>
      <c r="UO515" s="43"/>
      <c r="UP515" s="43"/>
      <c r="UQ515" s="43"/>
      <c r="UR515" s="43"/>
      <c r="US515" s="43"/>
      <c r="UT515" s="43"/>
      <c r="UU515" s="43"/>
      <c r="UV515" s="43"/>
      <c r="UW515" s="43"/>
      <c r="UX515" s="43"/>
      <c r="UY515" s="43"/>
      <c r="UZ515" s="43"/>
      <c r="VA515" s="43"/>
      <c r="VB515" s="43"/>
      <c r="VC515" s="43"/>
      <c r="VD515" s="43"/>
      <c r="VE515" s="43"/>
      <c r="VF515" s="43"/>
      <c r="VG515" s="43"/>
      <c r="VH515" s="43"/>
      <c r="VI515" s="43"/>
      <c r="VJ515" s="43"/>
      <c r="VK515" s="43"/>
      <c r="VL515" s="43"/>
      <c r="VM515" s="43"/>
      <c r="VN515" s="43"/>
      <c r="VO515" s="43"/>
      <c r="VP515" s="43"/>
      <c r="VQ515" s="43"/>
      <c r="VR515" s="43"/>
      <c r="VS515" s="43"/>
      <c r="VT515" s="43"/>
      <c r="VU515" s="43"/>
      <c r="VV515" s="43"/>
      <c r="VW515" s="43"/>
      <c r="VX515" s="43"/>
      <c r="VY515" s="43"/>
      <c r="VZ515" s="43"/>
      <c r="WA515" s="43"/>
      <c r="WB515" s="43"/>
      <c r="WC515" s="43"/>
      <c r="WD515" s="43"/>
      <c r="WE515" s="43"/>
      <c r="WF515" s="43"/>
      <c r="WG515" s="43"/>
      <c r="WH515" s="43"/>
      <c r="WI515" s="43"/>
      <c r="WJ515" s="43"/>
      <c r="WK515" s="43"/>
      <c r="WL515" s="43"/>
      <c r="WM515" s="43"/>
      <c r="WN515" s="43"/>
      <c r="WO515" s="43"/>
      <c r="WP515" s="43"/>
      <c r="WQ515" s="43"/>
      <c r="WR515" s="43"/>
      <c r="WS515" s="43"/>
      <c r="WT515" s="43"/>
      <c r="WU515" s="43"/>
      <c r="WV515" s="43"/>
      <c r="WW515" s="43"/>
      <c r="WX515" s="43"/>
      <c r="WY515" s="43"/>
      <c r="WZ515" s="43"/>
      <c r="XA515" s="43"/>
      <c r="XB515" s="43"/>
      <c r="XC515" s="43"/>
      <c r="XD515" s="43"/>
      <c r="XE515" s="43"/>
      <c r="XF515" s="43"/>
      <c r="XG515" s="43"/>
      <c r="XH515" s="43"/>
      <c r="XI515" s="43"/>
      <c r="XJ515" s="43"/>
      <c r="XK515" s="43"/>
      <c r="XL515" s="43"/>
      <c r="XM515" s="43"/>
      <c r="XN515" s="43"/>
      <c r="XO515" s="43"/>
      <c r="XP515" s="43"/>
      <c r="XQ515" s="43"/>
      <c r="XR515" s="43"/>
      <c r="XS515" s="43"/>
      <c r="XT515" s="43"/>
      <c r="XU515" s="43"/>
      <c r="XV515" s="43"/>
      <c r="XW515" s="43"/>
      <c r="XX515" s="43"/>
      <c r="XY515" s="43"/>
      <c r="XZ515" s="43"/>
      <c r="YA515" s="43"/>
      <c r="YB515" s="43"/>
      <c r="YC515" s="43"/>
      <c r="YD515" s="43"/>
      <c r="YE515" s="43"/>
      <c r="YF515" s="43"/>
      <c r="YG515" s="43"/>
      <c r="YH515" s="43"/>
      <c r="YI515" s="43"/>
      <c r="YJ515" s="43"/>
      <c r="YK515" s="43"/>
      <c r="YL515" s="43"/>
      <c r="YM515" s="43"/>
      <c r="YN515" s="43"/>
      <c r="YO515" s="43"/>
      <c r="YP515" s="43"/>
      <c r="YQ515" s="43"/>
      <c r="YR515" s="43"/>
      <c r="YS515" s="43"/>
      <c r="YT515" s="43"/>
      <c r="YU515" s="43"/>
      <c r="YV515" s="43"/>
      <c r="YW515" s="43"/>
      <c r="YX515" s="43"/>
      <c r="YY515" s="43"/>
      <c r="YZ515" s="43"/>
      <c r="ZA515" s="43"/>
      <c r="ZB515" s="43"/>
      <c r="ZC515" s="43"/>
      <c r="ZD515" s="43"/>
      <c r="ZE515" s="43"/>
      <c r="ZF515" s="43"/>
      <c r="ZG515" s="43"/>
      <c r="ZH515" s="43"/>
      <c r="ZI515" s="43"/>
      <c r="ZJ515" s="43"/>
      <c r="ZK515" s="43"/>
      <c r="ZL515" s="43"/>
      <c r="ZM515" s="43"/>
      <c r="ZN515" s="43"/>
      <c r="ZO515" s="43"/>
      <c r="ZP515" s="43"/>
      <c r="ZQ515" s="43"/>
      <c r="ZR515" s="43"/>
      <c r="ZS515" s="43"/>
      <c r="ZT515" s="43"/>
      <c r="ZU515" s="43"/>
      <c r="ZV515" s="43"/>
      <c r="ZW515" s="43"/>
      <c r="ZX515" s="43"/>
      <c r="ZY515" s="43"/>
      <c r="ZZ515" s="43"/>
      <c r="AAA515" s="43"/>
      <c r="AAB515" s="43"/>
      <c r="AAC515" s="43"/>
      <c r="AAD515" s="43"/>
      <c r="AAE515" s="43"/>
      <c r="AAF515" s="43"/>
      <c r="AAG515" s="43"/>
      <c r="AAH515" s="43"/>
      <c r="AAI515" s="43"/>
      <c r="AAJ515" s="43"/>
      <c r="AAK515" s="43"/>
      <c r="AAL515" s="43"/>
      <c r="AAM515" s="43"/>
      <c r="AAN515" s="43"/>
      <c r="AAO515" s="43"/>
      <c r="AAP515" s="43"/>
      <c r="AAQ515" s="43"/>
      <c r="AAR515" s="43"/>
      <c r="AAS515" s="43"/>
      <c r="AAT515" s="43"/>
      <c r="AAU515" s="43"/>
      <c r="AAV515" s="43"/>
      <c r="AAW515" s="43"/>
      <c r="AAX515" s="43"/>
      <c r="AAY515" s="43"/>
      <c r="AAZ515" s="43"/>
      <c r="ABA515" s="43"/>
      <c r="ABB515" s="43"/>
      <c r="ABC515" s="43"/>
      <c r="ABD515" s="43"/>
      <c r="ABE515" s="43"/>
      <c r="ABF515" s="43"/>
      <c r="ABG515" s="43"/>
      <c r="ABH515" s="43"/>
      <c r="ABI515" s="43"/>
      <c r="ABJ515" s="43"/>
      <c r="ABK515" s="43"/>
      <c r="ABL515" s="43"/>
      <c r="ABM515" s="43"/>
      <c r="ABN515" s="43"/>
      <c r="ABO515" s="43"/>
      <c r="ABP515" s="43"/>
      <c r="ABQ515" s="43"/>
      <c r="ABR515" s="43"/>
      <c r="ABS515" s="43"/>
      <c r="ABT515" s="43"/>
      <c r="ABU515" s="43"/>
      <c r="ABV515" s="43"/>
      <c r="ABW515" s="43"/>
      <c r="ABX515" s="43"/>
      <c r="ABY515" s="43"/>
      <c r="ABZ515" s="43"/>
      <c r="ACA515" s="43"/>
      <c r="ACB515" s="43"/>
      <c r="ACC515" s="43"/>
      <c r="ACD515" s="43"/>
      <c r="ACE515" s="43"/>
      <c r="ACF515" s="43"/>
      <c r="ACG515" s="43"/>
      <c r="ACH515" s="43"/>
      <c r="ACI515" s="43"/>
      <c r="ACJ515" s="43"/>
      <c r="ACK515" s="43"/>
      <c r="ACL515" s="43"/>
      <c r="ACM515" s="43"/>
      <c r="ACN515" s="43"/>
      <c r="ACO515" s="43"/>
      <c r="ACP515" s="43"/>
      <c r="ACQ515" s="43"/>
      <c r="ACR515" s="43"/>
      <c r="ACS515" s="43"/>
      <c r="ACT515" s="43"/>
      <c r="ACU515" s="43"/>
      <c r="ACV515" s="43"/>
      <c r="ACW515" s="43"/>
      <c r="ACX515" s="43"/>
      <c r="ACY515" s="43"/>
      <c r="ACZ515" s="43"/>
      <c r="ADA515" s="43"/>
      <c r="ADB515" s="43"/>
      <c r="ADC515" s="43"/>
      <c r="ADD515" s="43"/>
      <c r="ADE515" s="43"/>
      <c r="ADF515" s="43"/>
      <c r="ADG515" s="43"/>
      <c r="ADH515" s="43"/>
      <c r="ADI515" s="43"/>
      <c r="ADJ515" s="43"/>
      <c r="ADK515" s="43"/>
      <c r="ADL515" s="43"/>
      <c r="ADM515" s="43"/>
      <c r="ADN515" s="43"/>
      <c r="ADO515" s="43"/>
      <c r="ADP515" s="43"/>
      <c r="ADQ515" s="43"/>
      <c r="ADR515" s="43"/>
      <c r="ADS515" s="43"/>
      <c r="ADT515" s="43"/>
      <c r="ADU515" s="43"/>
      <c r="ADV515" s="43"/>
      <c r="ADW515" s="43"/>
      <c r="ADX515" s="43"/>
      <c r="ADY515" s="43"/>
      <c r="ADZ515" s="43"/>
      <c r="AEA515" s="43"/>
      <c r="AEB515" s="43"/>
      <c r="AEC515" s="43"/>
      <c r="AED515" s="43"/>
      <c r="AEE515" s="43"/>
      <c r="AEF515" s="43"/>
      <c r="AEG515" s="43"/>
      <c r="AEH515" s="43"/>
      <c r="AEI515" s="43"/>
      <c r="AEJ515" s="43"/>
      <c r="AEK515" s="43"/>
      <c r="AEL515" s="43"/>
      <c r="AEM515" s="43"/>
      <c r="AEN515" s="43"/>
      <c r="AEO515" s="43"/>
      <c r="AEP515" s="43"/>
      <c r="AEQ515" s="43"/>
      <c r="AER515" s="43"/>
      <c r="AES515" s="43"/>
      <c r="AET515" s="43"/>
      <c r="AEU515" s="43"/>
      <c r="AEV515" s="43"/>
      <c r="AEW515" s="43"/>
      <c r="AEX515" s="43"/>
      <c r="AEY515" s="43"/>
      <c r="AEZ515" s="43"/>
      <c r="AFA515" s="43"/>
      <c r="AFB515" s="43"/>
      <c r="AFC515" s="43"/>
      <c r="AFD515" s="43"/>
      <c r="AFE515" s="43"/>
      <c r="AFF515" s="43"/>
      <c r="AFG515" s="43"/>
      <c r="AFH515" s="43"/>
      <c r="AFI515" s="43"/>
      <c r="AFJ515" s="43"/>
      <c r="AFK515" s="43"/>
      <c r="AFL515" s="43"/>
      <c r="AFM515" s="43"/>
      <c r="AFN515" s="43"/>
      <c r="AFO515" s="43"/>
      <c r="AFP515" s="43"/>
      <c r="AFQ515" s="43"/>
      <c r="AFR515" s="43"/>
      <c r="AFS515" s="43"/>
      <c r="AFT515" s="43"/>
      <c r="AFU515" s="43"/>
      <c r="AFV515" s="43"/>
      <c r="AFW515" s="43"/>
      <c r="AFX515" s="43"/>
      <c r="AFY515" s="43"/>
      <c r="AFZ515" s="43"/>
      <c r="AGA515" s="43"/>
      <c r="AGB515" s="43"/>
      <c r="AGC515" s="43"/>
      <c r="AGD515" s="43"/>
      <c r="AGE515" s="43"/>
      <c r="AGF515" s="43"/>
      <c r="AGG515" s="43"/>
      <c r="AGH515" s="43"/>
      <c r="AGI515" s="43"/>
      <c r="AGJ515" s="43"/>
      <c r="AGK515" s="43"/>
      <c r="AGL515" s="43"/>
      <c r="AGM515" s="43"/>
      <c r="AGN515" s="43"/>
      <c r="AGO515" s="43"/>
      <c r="AGP515" s="43"/>
      <c r="AGQ515" s="43"/>
      <c r="AGR515" s="43"/>
      <c r="AGS515" s="43"/>
      <c r="AGT515" s="43"/>
      <c r="AGU515" s="43"/>
      <c r="AGV515" s="43"/>
      <c r="AGW515" s="43"/>
      <c r="AGX515" s="43"/>
      <c r="AGY515" s="43"/>
      <c r="AGZ515" s="43"/>
      <c r="AHA515" s="43"/>
      <c r="AHB515" s="43"/>
      <c r="AHC515" s="43"/>
      <c r="AHD515" s="43"/>
      <c r="AHE515" s="43"/>
      <c r="AHF515" s="43"/>
      <c r="AHG515" s="43"/>
      <c r="AHH515" s="43"/>
      <c r="AHI515" s="43"/>
      <c r="AHJ515" s="43"/>
      <c r="AHK515" s="43"/>
      <c r="AHL515" s="43"/>
      <c r="AHM515" s="43"/>
      <c r="AHN515" s="43"/>
      <c r="AHO515" s="43"/>
      <c r="AHP515" s="43"/>
      <c r="AHQ515" s="43"/>
      <c r="AHR515" s="43"/>
      <c r="AHS515" s="43"/>
      <c r="AHT515" s="43"/>
      <c r="AHU515" s="43"/>
      <c r="AHV515" s="43"/>
      <c r="AHW515" s="43"/>
      <c r="AHX515" s="43"/>
      <c r="AHY515" s="43"/>
      <c r="AHZ515" s="43"/>
      <c r="AIA515" s="43"/>
      <c r="AIB515" s="43"/>
      <c r="AIC515" s="43"/>
      <c r="AID515" s="43"/>
      <c r="AIE515" s="43"/>
      <c r="AIF515" s="43"/>
      <c r="AIG515" s="43"/>
      <c r="AIH515" s="43"/>
      <c r="AII515" s="43"/>
      <c r="AIJ515" s="43"/>
      <c r="AIK515" s="43"/>
      <c r="AIL515" s="43"/>
      <c r="AIM515" s="43"/>
      <c r="AIN515" s="43"/>
      <c r="AIO515" s="43"/>
      <c r="AIP515" s="43"/>
      <c r="AIQ515" s="43"/>
      <c r="AIR515" s="43"/>
      <c r="AIS515" s="43"/>
      <c r="AIT515" s="43"/>
      <c r="AIU515" s="43"/>
      <c r="AIV515" s="43"/>
      <c r="AIW515" s="43"/>
      <c r="AIX515" s="43"/>
      <c r="AIY515" s="43"/>
      <c r="AIZ515" s="43"/>
      <c r="AJA515" s="43"/>
      <c r="AJB515" s="43"/>
      <c r="AJC515" s="43"/>
      <c r="AJD515" s="43"/>
      <c r="AJE515" s="43"/>
      <c r="AJF515" s="43"/>
      <c r="AJG515" s="43"/>
      <c r="AJH515" s="43"/>
      <c r="AJI515" s="43"/>
      <c r="AJJ515" s="43"/>
      <c r="AJK515" s="43"/>
      <c r="AJL515" s="43"/>
      <c r="AJM515" s="43"/>
      <c r="AJN515" s="43"/>
      <c r="AJO515" s="43"/>
      <c r="AJP515" s="43"/>
      <c r="AJQ515" s="43"/>
      <c r="AJR515" s="43"/>
      <c r="AJS515" s="43"/>
      <c r="AJT515" s="43"/>
      <c r="AJU515" s="43"/>
      <c r="AJV515" s="43"/>
      <c r="AJW515" s="43"/>
      <c r="AJX515" s="43"/>
      <c r="AJY515" s="43"/>
      <c r="AJZ515" s="43"/>
      <c r="AKA515" s="43"/>
      <c r="AKB515" s="43"/>
      <c r="AKC515" s="43"/>
      <c r="AKD515" s="43"/>
      <c r="AKE515" s="43"/>
      <c r="AKF515" s="43"/>
      <c r="AKG515" s="43"/>
      <c r="AKH515" s="43"/>
      <c r="AKI515" s="43"/>
      <c r="AKJ515" s="43"/>
      <c r="AKK515" s="43"/>
      <c r="AKL515" s="43"/>
      <c r="AKM515" s="43"/>
      <c r="AKN515" s="43"/>
      <c r="AKO515" s="43"/>
      <c r="AKP515" s="43"/>
      <c r="AKQ515" s="43"/>
      <c r="AKR515" s="43"/>
      <c r="AKS515" s="43"/>
      <c r="AKT515" s="43"/>
      <c r="AKU515" s="43"/>
      <c r="AKV515" s="43"/>
      <c r="AKW515" s="43"/>
      <c r="AKX515" s="43"/>
      <c r="AKY515" s="43"/>
      <c r="AKZ515" s="43"/>
      <c r="ALA515" s="43"/>
      <c r="ALB515" s="43"/>
      <c r="ALC515" s="43"/>
      <c r="ALD515" s="43"/>
      <c r="ALE515" s="43"/>
      <c r="ALF515" s="43"/>
      <c r="ALG515" s="43"/>
      <c r="ALH515" s="43"/>
      <c r="ALI515" s="43"/>
      <c r="ALJ515" s="43"/>
      <c r="ALK515" s="43"/>
      <c r="ALL515" s="43"/>
      <c r="ALM515" s="43"/>
      <c r="ALN515" s="43"/>
      <c r="ALO515" s="43"/>
      <c r="ALP515" s="43"/>
      <c r="ALQ515" s="43"/>
      <c r="ALR515" s="43"/>
      <c r="ALS515" s="43"/>
      <c r="ALT515" s="43"/>
      <c r="ALU515" s="43"/>
      <c r="ALV515" s="43"/>
      <c r="ALW515" s="43"/>
      <c r="ALX515" s="43"/>
      <c r="ALY515" s="43"/>
      <c r="ALZ515" s="43"/>
      <c r="AMA515" s="43"/>
      <c r="AMB515" s="43"/>
      <c r="AMC515" s="43"/>
      <c r="AMD515" s="43"/>
      <c r="AME515" s="43"/>
      <c r="AMF515" s="43"/>
      <c r="AMG515" s="43"/>
      <c r="AMH515" s="43"/>
      <c r="AMI515" s="43"/>
      <c r="AMJ515" s="43"/>
    </row>
    <row r="516" spans="1:1024" s="67" customFormat="1">
      <c r="A516" s="24"/>
      <c r="B516" s="15"/>
      <c r="C516" s="16"/>
      <c r="D516" s="65" t="s">
        <v>405</v>
      </c>
      <c r="E516" s="33"/>
      <c r="F516" s="33"/>
      <c r="G516" s="14"/>
      <c r="H516" s="33"/>
      <c r="I516" s="33"/>
      <c r="J516" s="27">
        <f>SUM(J517:J527)</f>
        <v>29923.949999999997</v>
      </c>
      <c r="K516" s="27"/>
      <c r="L516" s="28"/>
      <c r="M516" s="66">
        <f>SUM(M517:M528)</f>
        <v>15233944.783999998</v>
      </c>
      <c r="N516" s="66">
        <f>SUM(N517:N528)</f>
        <v>728614.19</v>
      </c>
      <c r="O516" s="66">
        <f>SUM(O517:O528)</f>
        <v>15962558.973999999</v>
      </c>
      <c r="P516" s="31"/>
      <c r="Q516" s="32"/>
      <c r="R516" s="31"/>
      <c r="S516" s="49"/>
    </row>
    <row r="517" spans="1:1024" ht="37.5">
      <c r="A517" s="14" t="s">
        <v>306</v>
      </c>
      <c r="B517" s="15">
        <v>1</v>
      </c>
      <c r="C517" s="16">
        <v>1</v>
      </c>
      <c r="D517" s="68" t="s">
        <v>406</v>
      </c>
      <c r="E517" s="16">
        <v>1985</v>
      </c>
      <c r="F517" s="16" t="s">
        <v>37</v>
      </c>
      <c r="G517" s="14" t="s">
        <v>306</v>
      </c>
      <c r="H517" s="16" t="s">
        <v>87</v>
      </c>
      <c r="I517" s="16">
        <v>5</v>
      </c>
      <c r="J517" s="21">
        <v>9753.5</v>
      </c>
      <c r="K517" s="21">
        <v>5581.2</v>
      </c>
      <c r="L517" s="69" t="s">
        <v>46</v>
      </c>
      <c r="M517" s="21">
        <f t="shared" ref="M517:M528" si="46">J517*P517</f>
        <v>1499308.02</v>
      </c>
      <c r="N517" s="32">
        <f t="shared" ref="N517:N528" si="47">J517*Q517</f>
        <v>151276.785</v>
      </c>
      <c r="O517" s="32">
        <f t="shared" ref="O517:O528" si="48">M517+N517</f>
        <v>1650584.8049999999</v>
      </c>
      <c r="P517" s="32">
        <v>153.72</v>
      </c>
      <c r="Q517" s="32">
        <v>15.51</v>
      </c>
      <c r="R517" s="14" t="s">
        <v>41</v>
      </c>
      <c r="S517" s="14" t="s">
        <v>270</v>
      </c>
    </row>
    <row r="518" spans="1:1024" ht="37.5">
      <c r="A518" s="14" t="s">
        <v>331</v>
      </c>
      <c r="B518" s="15">
        <v>2</v>
      </c>
      <c r="C518" s="16">
        <v>2</v>
      </c>
      <c r="D518" s="68" t="s">
        <v>407</v>
      </c>
      <c r="E518" s="16">
        <v>1994</v>
      </c>
      <c r="F518" s="16" t="s">
        <v>37</v>
      </c>
      <c r="G518" s="14" t="s">
        <v>331</v>
      </c>
      <c r="H518" s="16" t="s">
        <v>67</v>
      </c>
      <c r="I518" s="16">
        <v>2</v>
      </c>
      <c r="J518" s="21">
        <v>826.3</v>
      </c>
      <c r="K518" s="21">
        <v>481.9</v>
      </c>
      <c r="L518" s="69" t="s">
        <v>46</v>
      </c>
      <c r="M518" s="90">
        <f t="shared" si="46"/>
        <v>200038.967</v>
      </c>
      <c r="N518" s="92">
        <f t="shared" si="47"/>
        <v>18137.285</v>
      </c>
      <c r="O518" s="92">
        <f t="shared" si="48"/>
        <v>218176.25200000001</v>
      </c>
      <c r="P518" s="92">
        <v>242.09</v>
      </c>
      <c r="Q518" s="92">
        <v>21.95</v>
      </c>
      <c r="R518" s="14" t="s">
        <v>41</v>
      </c>
      <c r="S518" s="14" t="s">
        <v>270</v>
      </c>
    </row>
    <row r="519" spans="1:1024" ht="37.5">
      <c r="A519" s="14" t="s">
        <v>306</v>
      </c>
      <c r="B519" s="15">
        <v>3</v>
      </c>
      <c r="C519" s="16">
        <v>3</v>
      </c>
      <c r="D519" s="68" t="s">
        <v>408</v>
      </c>
      <c r="E519" s="16">
        <v>1983</v>
      </c>
      <c r="F519" s="16" t="s">
        <v>37</v>
      </c>
      <c r="G519" s="14" t="s">
        <v>306</v>
      </c>
      <c r="H519" s="16" t="s">
        <v>38</v>
      </c>
      <c r="I519" s="16">
        <v>3</v>
      </c>
      <c r="J519" s="21">
        <v>2012.06</v>
      </c>
      <c r="K519" s="21">
        <v>952.2</v>
      </c>
      <c r="L519" s="69" t="s">
        <v>46</v>
      </c>
      <c r="M519" s="21">
        <f t="shared" si="46"/>
        <v>321929.59999999998</v>
      </c>
      <c r="N519" s="32">
        <f t="shared" si="47"/>
        <v>31307.653600000001</v>
      </c>
      <c r="O519" s="32">
        <f t="shared" si="48"/>
        <v>353237.2536</v>
      </c>
      <c r="P519" s="32">
        <v>160</v>
      </c>
      <c r="Q519" s="32">
        <v>15.56</v>
      </c>
      <c r="R519" s="14" t="s">
        <v>41</v>
      </c>
      <c r="S519" s="14" t="s">
        <v>270</v>
      </c>
    </row>
    <row r="520" spans="1:1024" ht="37.5">
      <c r="A520" s="14" t="s">
        <v>306</v>
      </c>
      <c r="B520" s="15">
        <v>4</v>
      </c>
      <c r="C520" s="16">
        <v>4</v>
      </c>
      <c r="D520" s="68" t="s">
        <v>409</v>
      </c>
      <c r="E520" s="16">
        <v>1983</v>
      </c>
      <c r="F520" s="16" t="s">
        <v>37</v>
      </c>
      <c r="G520" s="14" t="s">
        <v>306</v>
      </c>
      <c r="H520" s="16" t="s">
        <v>38</v>
      </c>
      <c r="I520" s="16">
        <v>3</v>
      </c>
      <c r="J520" s="21">
        <v>1604.89</v>
      </c>
      <c r="K520" s="21">
        <v>949.7</v>
      </c>
      <c r="L520" s="69" t="s">
        <v>46</v>
      </c>
      <c r="M520" s="21">
        <f t="shared" si="46"/>
        <v>256782.40000000002</v>
      </c>
      <c r="N520" s="32">
        <f t="shared" si="47"/>
        <v>24972.088400000001</v>
      </c>
      <c r="O520" s="32">
        <f t="shared" si="48"/>
        <v>281754.48840000003</v>
      </c>
      <c r="P520" s="32">
        <v>160</v>
      </c>
      <c r="Q520" s="32">
        <v>15.56</v>
      </c>
      <c r="R520" s="14" t="s">
        <v>41</v>
      </c>
      <c r="S520" s="14" t="s">
        <v>270</v>
      </c>
    </row>
    <row r="521" spans="1:1024" ht="37.5">
      <c r="A521" s="14" t="s">
        <v>306</v>
      </c>
      <c r="B521" s="15">
        <v>5</v>
      </c>
      <c r="C521" s="16">
        <v>5</v>
      </c>
      <c r="D521" s="68" t="s">
        <v>410</v>
      </c>
      <c r="E521" s="16">
        <v>1988</v>
      </c>
      <c r="F521" s="16" t="s">
        <v>37</v>
      </c>
      <c r="G521" s="14" t="s">
        <v>306</v>
      </c>
      <c r="H521" s="16" t="s">
        <v>87</v>
      </c>
      <c r="I521" s="16">
        <v>5</v>
      </c>
      <c r="J521" s="21">
        <v>8367.2999999999993</v>
      </c>
      <c r="K521" s="21">
        <v>5226.3</v>
      </c>
      <c r="L521" s="69" t="s">
        <v>46</v>
      </c>
      <c r="M521" s="21">
        <f t="shared" si="46"/>
        <v>1286221.3559999999</v>
      </c>
      <c r="N521" s="32">
        <f t="shared" si="47"/>
        <v>129776.82299999999</v>
      </c>
      <c r="O521" s="32">
        <f t="shared" si="48"/>
        <v>1415998.179</v>
      </c>
      <c r="P521" s="32">
        <v>153.72</v>
      </c>
      <c r="Q521" s="32">
        <v>15.51</v>
      </c>
      <c r="R521" s="14" t="s">
        <v>41</v>
      </c>
      <c r="S521" s="14" t="s">
        <v>270</v>
      </c>
    </row>
    <row r="522" spans="1:1024" ht="37.5">
      <c r="A522" s="14" t="s">
        <v>331</v>
      </c>
      <c r="B522" s="15">
        <v>6</v>
      </c>
      <c r="C522" s="16">
        <v>6</v>
      </c>
      <c r="D522" s="68" t="s">
        <v>411</v>
      </c>
      <c r="E522" s="16">
        <v>1980</v>
      </c>
      <c r="F522" s="16" t="s">
        <v>37</v>
      </c>
      <c r="G522" s="14" t="s">
        <v>331</v>
      </c>
      <c r="H522" s="16" t="s">
        <v>67</v>
      </c>
      <c r="I522" s="16">
        <v>2</v>
      </c>
      <c r="J522" s="21">
        <v>1193.8</v>
      </c>
      <c r="K522" s="21">
        <v>713.7</v>
      </c>
      <c r="L522" s="69" t="s">
        <v>46</v>
      </c>
      <c r="M522" s="90">
        <f t="shared" si="46"/>
        <v>289007.04200000002</v>
      </c>
      <c r="N522" s="92">
        <f t="shared" si="47"/>
        <v>26203.91</v>
      </c>
      <c r="O522" s="92">
        <f t="shared" si="48"/>
        <v>315210.95199999999</v>
      </c>
      <c r="P522" s="92">
        <v>242.09</v>
      </c>
      <c r="Q522" s="92">
        <v>21.95</v>
      </c>
      <c r="R522" s="14" t="s">
        <v>41</v>
      </c>
      <c r="S522" s="14" t="s">
        <v>270</v>
      </c>
    </row>
    <row r="523" spans="1:1024" ht="37.5">
      <c r="A523" s="14" t="s">
        <v>331</v>
      </c>
      <c r="B523" s="15">
        <v>7</v>
      </c>
      <c r="C523" s="16">
        <v>7</v>
      </c>
      <c r="D523" s="68" t="s">
        <v>412</v>
      </c>
      <c r="E523" s="16">
        <v>1988</v>
      </c>
      <c r="F523" s="16" t="s">
        <v>37</v>
      </c>
      <c r="G523" s="14" t="s">
        <v>331</v>
      </c>
      <c r="H523" s="16" t="s">
        <v>67</v>
      </c>
      <c r="I523" s="16">
        <v>2</v>
      </c>
      <c r="J523" s="21">
        <v>1204.7</v>
      </c>
      <c r="K523" s="21">
        <v>748.1</v>
      </c>
      <c r="L523" s="69" t="s">
        <v>46</v>
      </c>
      <c r="M523" s="90">
        <f t="shared" si="46"/>
        <v>291645.82300000003</v>
      </c>
      <c r="N523" s="92">
        <f t="shared" si="47"/>
        <v>26443.165000000001</v>
      </c>
      <c r="O523" s="92">
        <f t="shared" si="48"/>
        <v>318088.98800000001</v>
      </c>
      <c r="P523" s="92">
        <v>242.09</v>
      </c>
      <c r="Q523" s="92">
        <v>21.95</v>
      </c>
      <c r="R523" s="14" t="s">
        <v>41</v>
      </c>
      <c r="S523" s="14" t="s">
        <v>270</v>
      </c>
    </row>
    <row r="524" spans="1:1024" ht="37.5">
      <c r="A524" s="14" t="s">
        <v>331</v>
      </c>
      <c r="B524" s="15">
        <v>8</v>
      </c>
      <c r="C524" s="16">
        <v>8</v>
      </c>
      <c r="D524" s="68" t="s">
        <v>413</v>
      </c>
      <c r="E524" s="16">
        <v>1989</v>
      </c>
      <c r="F524" s="16" t="s">
        <v>37</v>
      </c>
      <c r="G524" s="14" t="s">
        <v>331</v>
      </c>
      <c r="H524" s="16" t="s">
        <v>67</v>
      </c>
      <c r="I524" s="16">
        <v>2</v>
      </c>
      <c r="J524" s="21">
        <v>1260.2</v>
      </c>
      <c r="K524" s="21">
        <v>725.3</v>
      </c>
      <c r="L524" s="69" t="s">
        <v>46</v>
      </c>
      <c r="M524" s="90">
        <f t="shared" si="46"/>
        <v>305081.81800000003</v>
      </c>
      <c r="N524" s="92">
        <f t="shared" si="47"/>
        <v>27661.39</v>
      </c>
      <c r="O524" s="92">
        <f t="shared" si="48"/>
        <v>332743.20800000004</v>
      </c>
      <c r="P524" s="92">
        <v>242.09</v>
      </c>
      <c r="Q524" s="92">
        <v>21.95</v>
      </c>
      <c r="R524" s="14" t="s">
        <v>41</v>
      </c>
      <c r="S524" s="14" t="s">
        <v>270</v>
      </c>
    </row>
    <row r="525" spans="1:1024" ht="37.5">
      <c r="A525" s="14" t="s">
        <v>331</v>
      </c>
      <c r="B525" s="15">
        <v>9</v>
      </c>
      <c r="C525" s="16">
        <v>9</v>
      </c>
      <c r="D525" s="68" t="s">
        <v>414</v>
      </c>
      <c r="E525" s="16">
        <v>1990</v>
      </c>
      <c r="F525" s="16" t="s">
        <v>37</v>
      </c>
      <c r="G525" s="14" t="s">
        <v>331</v>
      </c>
      <c r="H525" s="16" t="s">
        <v>67</v>
      </c>
      <c r="I525" s="16">
        <v>2</v>
      </c>
      <c r="J525" s="21">
        <v>1244.9000000000001</v>
      </c>
      <c r="K525" s="21">
        <v>741.4</v>
      </c>
      <c r="L525" s="69" t="s">
        <v>46</v>
      </c>
      <c r="M525" s="90">
        <f t="shared" si="46"/>
        <v>301377.84100000001</v>
      </c>
      <c r="N525" s="92">
        <f t="shared" si="47"/>
        <v>27325.555</v>
      </c>
      <c r="O525" s="92">
        <f t="shared" si="48"/>
        <v>328703.39600000001</v>
      </c>
      <c r="P525" s="92">
        <v>242.09</v>
      </c>
      <c r="Q525" s="92">
        <v>21.95</v>
      </c>
      <c r="R525" s="14" t="s">
        <v>41</v>
      </c>
      <c r="S525" s="14" t="s">
        <v>270</v>
      </c>
    </row>
    <row r="526" spans="1:1024" ht="37.5">
      <c r="A526" s="14" t="s">
        <v>331</v>
      </c>
      <c r="B526" s="15">
        <v>10</v>
      </c>
      <c r="C526" s="16">
        <v>10</v>
      </c>
      <c r="D526" s="68" t="s">
        <v>415</v>
      </c>
      <c r="E526" s="16">
        <v>1990</v>
      </c>
      <c r="F526" s="16" t="s">
        <v>37</v>
      </c>
      <c r="G526" s="14" t="s">
        <v>331</v>
      </c>
      <c r="H526" s="16" t="s">
        <v>67</v>
      </c>
      <c r="I526" s="16">
        <v>2</v>
      </c>
      <c r="J526" s="21">
        <v>1261.8</v>
      </c>
      <c r="K526" s="21">
        <v>778.9</v>
      </c>
      <c r="L526" s="69" t="s">
        <v>46</v>
      </c>
      <c r="M526" s="90">
        <f t="shared" si="46"/>
        <v>305469.16200000001</v>
      </c>
      <c r="N526" s="92">
        <f t="shared" si="47"/>
        <v>27696.51</v>
      </c>
      <c r="O526" s="92">
        <f t="shared" si="48"/>
        <v>333165.67200000002</v>
      </c>
      <c r="P526" s="92">
        <v>242.09</v>
      </c>
      <c r="Q526" s="92">
        <v>21.95</v>
      </c>
      <c r="R526" s="14" t="s">
        <v>41</v>
      </c>
      <c r="S526" s="14" t="s">
        <v>270</v>
      </c>
    </row>
    <row r="527" spans="1:1024" ht="37.5">
      <c r="A527" s="14" t="s">
        <v>331</v>
      </c>
      <c r="B527" s="15">
        <v>11</v>
      </c>
      <c r="C527" s="16">
        <v>11</v>
      </c>
      <c r="D527" s="68" t="s">
        <v>416</v>
      </c>
      <c r="E527" s="16">
        <v>1989</v>
      </c>
      <c r="F527" s="16" t="s">
        <v>37</v>
      </c>
      <c r="G527" s="14" t="s">
        <v>331</v>
      </c>
      <c r="H527" s="16" t="s">
        <v>67</v>
      </c>
      <c r="I527" s="16">
        <v>2</v>
      </c>
      <c r="J527" s="21">
        <v>1194.5</v>
      </c>
      <c r="K527" s="21">
        <v>781.7</v>
      </c>
      <c r="L527" s="69" t="s">
        <v>46</v>
      </c>
      <c r="M527" s="90">
        <f t="shared" si="46"/>
        <v>289176.505</v>
      </c>
      <c r="N527" s="92">
        <f t="shared" si="47"/>
        <v>26219.274999999998</v>
      </c>
      <c r="O527" s="92">
        <f t="shared" si="48"/>
        <v>315395.78000000003</v>
      </c>
      <c r="P527" s="92">
        <v>242.09</v>
      </c>
      <c r="Q527" s="92">
        <v>21.95</v>
      </c>
      <c r="R527" s="14" t="s">
        <v>41</v>
      </c>
      <c r="S527" s="14" t="s">
        <v>270</v>
      </c>
    </row>
    <row r="528" spans="1:1024" ht="37.5">
      <c r="A528" s="14" t="s">
        <v>306</v>
      </c>
      <c r="B528" s="15">
        <v>12</v>
      </c>
      <c r="C528" s="16">
        <v>12</v>
      </c>
      <c r="D528" s="68" t="s">
        <v>417</v>
      </c>
      <c r="E528" s="16">
        <v>1990</v>
      </c>
      <c r="F528" s="16" t="s">
        <v>37</v>
      </c>
      <c r="G528" s="14" t="s">
        <v>306</v>
      </c>
      <c r="H528" s="16" t="s">
        <v>87</v>
      </c>
      <c r="I528" s="16">
        <v>5</v>
      </c>
      <c r="J528" s="21">
        <v>9375</v>
      </c>
      <c r="K528" s="21">
        <v>8026</v>
      </c>
      <c r="L528" s="69" t="s">
        <v>234</v>
      </c>
      <c r="M528" s="21">
        <f t="shared" si="46"/>
        <v>9887906.25</v>
      </c>
      <c r="N528" s="32">
        <f t="shared" si="47"/>
        <v>211593.75</v>
      </c>
      <c r="O528" s="32">
        <f t="shared" si="48"/>
        <v>10099500</v>
      </c>
      <c r="P528" s="32">
        <v>1054.71</v>
      </c>
      <c r="Q528" s="32">
        <v>22.57</v>
      </c>
      <c r="R528" s="14" t="s">
        <v>41</v>
      </c>
      <c r="S528" s="14" t="s">
        <v>270</v>
      </c>
    </row>
    <row r="529" spans="1:19" s="67" customFormat="1" ht="37.5">
      <c r="A529" s="24"/>
      <c r="B529" s="15"/>
      <c r="C529" s="16"/>
      <c r="D529" s="65" t="s">
        <v>141</v>
      </c>
      <c r="E529" s="33"/>
      <c r="F529" s="33"/>
      <c r="G529" s="14"/>
      <c r="H529" s="33"/>
      <c r="I529" s="33"/>
      <c r="J529" s="27">
        <f>SUM(J530:J549)</f>
        <v>18267.600000000002</v>
      </c>
      <c r="K529" s="27"/>
      <c r="L529" s="28"/>
      <c r="M529" s="382">
        <f>SUM(M530:M584)</f>
        <v>32988588.82139999</v>
      </c>
      <c r="N529" s="66">
        <f>SUM(N530:N584)</f>
        <v>1698229.0833999997</v>
      </c>
      <c r="O529" s="66">
        <f>SUM(O530:O584)</f>
        <v>34686817.90479999</v>
      </c>
      <c r="P529" s="31"/>
      <c r="Q529" s="32"/>
      <c r="R529" s="31"/>
      <c r="S529" s="49"/>
    </row>
    <row r="530" spans="1:19" ht="37.5">
      <c r="A530" s="14" t="s">
        <v>289</v>
      </c>
      <c r="B530" s="15">
        <v>1</v>
      </c>
      <c r="C530" s="16">
        <v>1</v>
      </c>
      <c r="D530" s="68" t="s">
        <v>418</v>
      </c>
      <c r="E530" s="16">
        <v>1986</v>
      </c>
      <c r="F530" s="16" t="s">
        <v>37</v>
      </c>
      <c r="G530" s="14" t="s">
        <v>289</v>
      </c>
      <c r="H530" s="16" t="s">
        <v>38</v>
      </c>
      <c r="I530" s="16">
        <v>2</v>
      </c>
      <c r="J530" s="21">
        <v>1474.5</v>
      </c>
      <c r="K530" s="21">
        <v>799.5</v>
      </c>
      <c r="L530" s="69" t="s">
        <v>46</v>
      </c>
      <c r="M530" s="90">
        <f>J530*P530</f>
        <v>371957.37</v>
      </c>
      <c r="N530" s="92">
        <f>J530*Q530</f>
        <v>25877.475000000002</v>
      </c>
      <c r="O530" s="92">
        <f>M530+N530</f>
        <v>397834.84499999997</v>
      </c>
      <c r="P530" s="92">
        <v>252.26</v>
      </c>
      <c r="Q530" s="92">
        <v>17.55</v>
      </c>
      <c r="R530" s="14" t="s">
        <v>41</v>
      </c>
      <c r="S530" s="14" t="s">
        <v>270</v>
      </c>
    </row>
    <row r="531" spans="1:19" ht="56.25">
      <c r="A531" s="109" t="s">
        <v>291</v>
      </c>
      <c r="B531" s="15">
        <v>2</v>
      </c>
      <c r="C531" s="619">
        <v>2</v>
      </c>
      <c r="D531" s="620" t="s">
        <v>419</v>
      </c>
      <c r="E531" s="619">
        <v>1992</v>
      </c>
      <c r="F531" s="619" t="s">
        <v>37</v>
      </c>
      <c r="G531" s="654" t="s">
        <v>291</v>
      </c>
      <c r="H531" s="619" t="s">
        <v>38</v>
      </c>
      <c r="I531" s="619">
        <v>2</v>
      </c>
      <c r="J531" s="617">
        <v>1708.62</v>
      </c>
      <c r="K531" s="619">
        <v>675.6</v>
      </c>
      <c r="L531" s="35" t="s">
        <v>88</v>
      </c>
      <c r="M531" s="21">
        <f>J531*P531</f>
        <v>251355.0882</v>
      </c>
      <c r="N531" s="32">
        <f>J531*Q531</f>
        <v>27747.988799999996</v>
      </c>
      <c r="O531" s="32">
        <f t="shared" ref="O531:O584" si="49">M531+N531</f>
        <v>279103.07699999999</v>
      </c>
      <c r="P531" s="32">
        <v>147.11000000000001</v>
      </c>
      <c r="Q531" s="32">
        <v>16.239999999999998</v>
      </c>
      <c r="R531" s="14" t="s">
        <v>41</v>
      </c>
      <c r="S531" s="14" t="s">
        <v>270</v>
      </c>
    </row>
    <row r="532" spans="1:19" ht="56.25">
      <c r="A532" s="109"/>
      <c r="B532" s="15">
        <v>3</v>
      </c>
      <c r="C532" s="619"/>
      <c r="D532" s="620"/>
      <c r="E532" s="619"/>
      <c r="F532" s="619"/>
      <c r="G532" s="623"/>
      <c r="H532" s="619"/>
      <c r="I532" s="619"/>
      <c r="J532" s="617"/>
      <c r="K532" s="619"/>
      <c r="L532" s="35" t="s">
        <v>42</v>
      </c>
      <c r="M532" s="21">
        <f>J531*P532</f>
        <v>62142.509399999988</v>
      </c>
      <c r="N532" s="32">
        <f>J531*Q532</f>
        <v>23681.473199999997</v>
      </c>
      <c r="O532" s="32">
        <f t="shared" si="49"/>
        <v>85823.982599999988</v>
      </c>
      <c r="P532" s="32">
        <v>36.369999999999997</v>
      </c>
      <c r="Q532" s="32">
        <v>13.86</v>
      </c>
      <c r="R532" s="14" t="s">
        <v>41</v>
      </c>
      <c r="S532" s="14" t="s">
        <v>270</v>
      </c>
    </row>
    <row r="533" spans="1:19" ht="56.25">
      <c r="A533" s="109"/>
      <c r="B533" s="15">
        <v>4</v>
      </c>
      <c r="C533" s="619"/>
      <c r="D533" s="620"/>
      <c r="E533" s="619"/>
      <c r="F533" s="619"/>
      <c r="G533" s="623"/>
      <c r="H533" s="619"/>
      <c r="I533" s="619"/>
      <c r="J533" s="617"/>
      <c r="K533" s="619"/>
      <c r="L533" s="35" t="s">
        <v>39</v>
      </c>
      <c r="M533" s="21">
        <f>J531*P533</f>
        <v>99920.097599999994</v>
      </c>
      <c r="N533" s="32">
        <f>J531*Q533</f>
        <v>24501.610799999999</v>
      </c>
      <c r="O533" s="32">
        <f t="shared" si="49"/>
        <v>124421.70839999999</v>
      </c>
      <c r="P533" s="32">
        <v>58.48</v>
      </c>
      <c r="Q533" s="32">
        <v>14.34</v>
      </c>
      <c r="R533" s="14" t="s">
        <v>41</v>
      </c>
      <c r="S533" s="14" t="s">
        <v>270</v>
      </c>
    </row>
    <row r="534" spans="1:19">
      <c r="A534" s="109"/>
      <c r="B534" s="15">
        <v>5</v>
      </c>
      <c r="C534" s="619"/>
      <c r="D534" s="620"/>
      <c r="E534" s="619"/>
      <c r="F534" s="619"/>
      <c r="G534" s="623"/>
      <c r="H534" s="619"/>
      <c r="I534" s="619"/>
      <c r="J534" s="617"/>
      <c r="K534" s="619"/>
      <c r="L534" s="35" t="s">
        <v>52</v>
      </c>
      <c r="M534" s="21">
        <f>J531*P534</f>
        <v>2562930</v>
      </c>
      <c r="N534" s="32">
        <f>J531*Q534</f>
        <v>69643.35119999999</v>
      </c>
      <c r="O534" s="32">
        <f t="shared" si="49"/>
        <v>2632573.3511999999</v>
      </c>
      <c r="P534" s="32">
        <v>1500</v>
      </c>
      <c r="Q534" s="32">
        <v>40.76</v>
      </c>
      <c r="R534" s="14" t="s">
        <v>41</v>
      </c>
      <c r="S534" s="14" t="s">
        <v>270</v>
      </c>
    </row>
    <row r="535" spans="1:19" ht="56.25">
      <c r="A535" s="109" t="s">
        <v>306</v>
      </c>
      <c r="B535" s="15">
        <v>6</v>
      </c>
      <c r="C535" s="619">
        <v>3</v>
      </c>
      <c r="D535" s="620" t="s">
        <v>424</v>
      </c>
      <c r="E535" s="619">
        <v>2000</v>
      </c>
      <c r="F535" s="619" t="s">
        <v>37</v>
      </c>
      <c r="G535" s="623" t="s">
        <v>306</v>
      </c>
      <c r="H535" s="619" t="s">
        <v>425</v>
      </c>
      <c r="I535" s="619">
        <v>3</v>
      </c>
      <c r="J535" s="617">
        <v>4511.1400000000003</v>
      </c>
      <c r="K535" s="619">
        <v>2059.5</v>
      </c>
      <c r="L535" s="35" t="s">
        <v>88</v>
      </c>
      <c r="M535" s="21">
        <f>J535*P535</f>
        <v>631469.37719999999</v>
      </c>
      <c r="N535" s="32">
        <f>J535*Q535</f>
        <v>66403.980800000005</v>
      </c>
      <c r="O535" s="32">
        <f t="shared" si="49"/>
        <v>697873.35800000001</v>
      </c>
      <c r="P535" s="32">
        <v>139.97999999999999</v>
      </c>
      <c r="Q535" s="32">
        <v>14.72</v>
      </c>
      <c r="R535" s="14" t="s">
        <v>41</v>
      </c>
      <c r="S535" s="14" t="s">
        <v>270</v>
      </c>
    </row>
    <row r="536" spans="1:19" ht="56.25">
      <c r="A536" s="109"/>
      <c r="B536" s="15">
        <v>7</v>
      </c>
      <c r="C536" s="619"/>
      <c r="D536" s="620"/>
      <c r="E536" s="619"/>
      <c r="F536" s="619"/>
      <c r="G536" s="623"/>
      <c r="H536" s="619"/>
      <c r="I536" s="619"/>
      <c r="J536" s="617"/>
      <c r="K536" s="619"/>
      <c r="L536" s="35" t="s">
        <v>42</v>
      </c>
      <c r="M536" s="21">
        <f>J535*P536</f>
        <v>156175.66680000001</v>
      </c>
      <c r="N536" s="32">
        <f>J535*Q536</f>
        <v>51426.996000000006</v>
      </c>
      <c r="O536" s="32">
        <f t="shared" si="49"/>
        <v>207602.66280000002</v>
      </c>
      <c r="P536" s="32">
        <v>34.619999999999997</v>
      </c>
      <c r="Q536" s="32">
        <v>11.4</v>
      </c>
      <c r="R536" s="14" t="s">
        <v>41</v>
      </c>
      <c r="S536" s="14" t="s">
        <v>270</v>
      </c>
    </row>
    <row r="537" spans="1:19" ht="56.25">
      <c r="A537" s="109"/>
      <c r="B537" s="15">
        <v>8</v>
      </c>
      <c r="C537" s="619"/>
      <c r="D537" s="620"/>
      <c r="E537" s="619"/>
      <c r="F537" s="619"/>
      <c r="G537" s="623"/>
      <c r="H537" s="619"/>
      <c r="I537" s="619"/>
      <c r="J537" s="617"/>
      <c r="K537" s="619"/>
      <c r="L537" s="35" t="s">
        <v>39</v>
      </c>
      <c r="M537" s="21">
        <f>J535*P537</f>
        <v>251044.94100000002</v>
      </c>
      <c r="N537" s="32">
        <f>J535*Q537</f>
        <v>58283.928800000002</v>
      </c>
      <c r="O537" s="32">
        <f t="shared" si="49"/>
        <v>309328.86980000004</v>
      </c>
      <c r="P537" s="32">
        <v>55.65</v>
      </c>
      <c r="Q537" s="32">
        <v>12.92</v>
      </c>
      <c r="R537" s="14" t="s">
        <v>41</v>
      </c>
      <c r="S537" s="14" t="s">
        <v>270</v>
      </c>
    </row>
    <row r="538" spans="1:19">
      <c r="A538" s="109"/>
      <c r="B538" s="15">
        <v>9</v>
      </c>
      <c r="C538" s="619"/>
      <c r="D538" s="620"/>
      <c r="E538" s="619"/>
      <c r="F538" s="619"/>
      <c r="G538" s="623"/>
      <c r="H538" s="619"/>
      <c r="I538" s="619"/>
      <c r="J538" s="617"/>
      <c r="K538" s="619"/>
      <c r="L538" s="35" t="s">
        <v>52</v>
      </c>
      <c r="M538" s="21">
        <f>J535*P538</f>
        <v>4757944.4694000008</v>
      </c>
      <c r="N538" s="32">
        <f>J535*Q538</f>
        <v>101816.42980000001</v>
      </c>
      <c r="O538" s="32">
        <f t="shared" si="49"/>
        <v>4859760.8992000008</v>
      </c>
      <c r="P538" s="32">
        <v>1054.71</v>
      </c>
      <c r="Q538" s="32">
        <v>22.57</v>
      </c>
      <c r="R538" s="14" t="s">
        <v>41</v>
      </c>
      <c r="S538" s="14" t="s">
        <v>270</v>
      </c>
    </row>
    <row r="539" spans="1:19" ht="56.25">
      <c r="A539" s="109" t="s">
        <v>306</v>
      </c>
      <c r="B539" s="15">
        <v>10</v>
      </c>
      <c r="C539" s="619">
        <v>4</v>
      </c>
      <c r="D539" s="620" t="s">
        <v>426</v>
      </c>
      <c r="E539" s="619">
        <v>2000</v>
      </c>
      <c r="F539" s="619" t="s">
        <v>37</v>
      </c>
      <c r="G539" s="623" t="s">
        <v>306</v>
      </c>
      <c r="H539" s="619" t="s">
        <v>425</v>
      </c>
      <c r="I539" s="619">
        <v>3</v>
      </c>
      <c r="J539" s="617">
        <v>4624.28</v>
      </c>
      <c r="K539" s="619">
        <v>2137.6999999999998</v>
      </c>
      <c r="L539" s="35" t="s">
        <v>42</v>
      </c>
      <c r="M539" s="21">
        <f>J539*P539</f>
        <v>160092.57359999997</v>
      </c>
      <c r="N539" s="32">
        <f>J539*Q539</f>
        <v>52716.792000000001</v>
      </c>
      <c r="O539" s="32">
        <f t="shared" si="49"/>
        <v>212809.36559999996</v>
      </c>
      <c r="P539" s="32">
        <v>34.619999999999997</v>
      </c>
      <c r="Q539" s="32">
        <v>11.4</v>
      </c>
      <c r="R539" s="14" t="s">
        <v>41</v>
      </c>
      <c r="S539" s="14" t="s">
        <v>270</v>
      </c>
    </row>
    <row r="540" spans="1:19" ht="56.25">
      <c r="A540" s="109"/>
      <c r="B540" s="15">
        <v>11</v>
      </c>
      <c r="C540" s="619"/>
      <c r="D540" s="620"/>
      <c r="E540" s="619"/>
      <c r="F540" s="619"/>
      <c r="G540" s="623"/>
      <c r="H540" s="619"/>
      <c r="I540" s="619"/>
      <c r="J540" s="617"/>
      <c r="K540" s="619"/>
      <c r="L540" s="35" t="s">
        <v>39</v>
      </c>
      <c r="M540" s="21">
        <f>J539*P540</f>
        <v>257341.18199999997</v>
      </c>
      <c r="N540" s="32">
        <f>J539*Q540</f>
        <v>59745.6976</v>
      </c>
      <c r="O540" s="32">
        <f t="shared" si="49"/>
        <v>317086.87959999999</v>
      </c>
      <c r="P540" s="32">
        <v>55.65</v>
      </c>
      <c r="Q540" s="32">
        <v>12.92</v>
      </c>
      <c r="R540" s="14" t="s">
        <v>41</v>
      </c>
      <c r="S540" s="14" t="s">
        <v>270</v>
      </c>
    </row>
    <row r="541" spans="1:19">
      <c r="A541" s="109"/>
      <c r="B541" s="15">
        <v>12</v>
      </c>
      <c r="C541" s="619"/>
      <c r="D541" s="620"/>
      <c r="E541" s="619"/>
      <c r="F541" s="619"/>
      <c r="G541" s="623"/>
      <c r="H541" s="619"/>
      <c r="I541" s="619"/>
      <c r="J541" s="617"/>
      <c r="K541" s="619"/>
      <c r="L541" s="35" t="s">
        <v>52</v>
      </c>
      <c r="M541" s="21">
        <f>J539*P541</f>
        <v>4877274.3587999996</v>
      </c>
      <c r="N541" s="32">
        <f>J539*Q541</f>
        <v>104369.9996</v>
      </c>
      <c r="O541" s="32">
        <f t="shared" si="49"/>
        <v>4981644.3583999993</v>
      </c>
      <c r="P541" s="32">
        <v>1054.71</v>
      </c>
      <c r="Q541" s="32">
        <v>22.57</v>
      </c>
      <c r="R541" s="14" t="s">
        <v>41</v>
      </c>
      <c r="S541" s="14" t="s">
        <v>270</v>
      </c>
    </row>
    <row r="542" spans="1:19" ht="56.25">
      <c r="A542" s="109"/>
      <c r="B542" s="15">
        <v>13</v>
      </c>
      <c r="C542" s="619"/>
      <c r="D542" s="620"/>
      <c r="E542" s="619"/>
      <c r="F542" s="619"/>
      <c r="G542" s="623"/>
      <c r="H542" s="619"/>
      <c r="I542" s="619"/>
      <c r="J542" s="617"/>
      <c r="K542" s="619"/>
      <c r="L542" s="35" t="s">
        <v>88</v>
      </c>
      <c r="M542" s="21">
        <f>J539*P542</f>
        <v>647306.71439999994</v>
      </c>
      <c r="N542" s="32">
        <f>J539*Q542</f>
        <v>68069.401599999997</v>
      </c>
      <c r="O542" s="32">
        <f t="shared" si="49"/>
        <v>715376.11599999992</v>
      </c>
      <c r="P542" s="32">
        <v>139.97999999999999</v>
      </c>
      <c r="Q542" s="32">
        <v>14.72</v>
      </c>
      <c r="R542" s="14" t="s">
        <v>41</v>
      </c>
      <c r="S542" s="14" t="s">
        <v>270</v>
      </c>
    </row>
    <row r="543" spans="1:19" ht="37.5">
      <c r="A543" s="14" t="s">
        <v>285</v>
      </c>
      <c r="B543" s="15">
        <v>14</v>
      </c>
      <c r="C543" s="16">
        <v>5</v>
      </c>
      <c r="D543" s="68" t="s">
        <v>427</v>
      </c>
      <c r="E543" s="16">
        <v>1981</v>
      </c>
      <c r="F543" s="16" t="s">
        <v>37</v>
      </c>
      <c r="G543" s="14" t="s">
        <v>285</v>
      </c>
      <c r="H543" s="16" t="s">
        <v>38</v>
      </c>
      <c r="I543" s="16">
        <v>2</v>
      </c>
      <c r="J543" s="21">
        <v>1553.9</v>
      </c>
      <c r="K543" s="21">
        <v>625.20000000000005</v>
      </c>
      <c r="L543" s="69" t="s">
        <v>46</v>
      </c>
      <c r="M543" s="21">
        <f>J543*P543</f>
        <v>265716.90000000002</v>
      </c>
      <c r="N543" s="32">
        <f>J543*Q543</f>
        <v>24567.159000000003</v>
      </c>
      <c r="O543" s="32">
        <f t="shared" si="49"/>
        <v>290284.05900000001</v>
      </c>
      <c r="P543" s="32">
        <v>171</v>
      </c>
      <c r="Q543" s="32">
        <v>15.81</v>
      </c>
      <c r="R543" s="14" t="s">
        <v>41</v>
      </c>
      <c r="S543" s="14" t="s">
        <v>270</v>
      </c>
    </row>
    <row r="544" spans="1:19" ht="37.5">
      <c r="A544" s="14" t="s">
        <v>331</v>
      </c>
      <c r="B544" s="15">
        <v>15</v>
      </c>
      <c r="C544" s="16">
        <v>6</v>
      </c>
      <c r="D544" s="68" t="s">
        <v>428</v>
      </c>
      <c r="E544" s="16">
        <v>1981</v>
      </c>
      <c r="F544" s="16" t="s">
        <v>37</v>
      </c>
      <c r="G544" s="14" t="s">
        <v>331</v>
      </c>
      <c r="H544" s="16" t="s">
        <v>67</v>
      </c>
      <c r="I544" s="16">
        <v>2</v>
      </c>
      <c r="J544" s="21">
        <v>427.4</v>
      </c>
      <c r="K544" s="21">
        <v>243.8</v>
      </c>
      <c r="L544" s="69" t="s">
        <v>46</v>
      </c>
      <c r="M544" s="90">
        <f>J544*P544</f>
        <v>103469.26599999999</v>
      </c>
      <c r="N544" s="92">
        <f>J544*Q544</f>
        <v>9381.4299999999985</v>
      </c>
      <c r="O544" s="92">
        <f t="shared" si="49"/>
        <v>112850.69599999998</v>
      </c>
      <c r="P544" s="92">
        <v>242.09</v>
      </c>
      <c r="Q544" s="92">
        <v>21.95</v>
      </c>
      <c r="R544" s="14" t="s">
        <v>41</v>
      </c>
      <c r="S544" s="14" t="s">
        <v>270</v>
      </c>
    </row>
    <row r="545" spans="1:20">
      <c r="A545" s="14"/>
      <c r="B545" s="15">
        <v>16</v>
      </c>
      <c r="C545" s="16"/>
      <c r="D545" s="68"/>
      <c r="E545" s="16"/>
      <c r="F545" s="16"/>
      <c r="G545" s="14"/>
      <c r="H545" s="16"/>
      <c r="I545" s="16"/>
      <c r="J545" s="21"/>
      <c r="K545" s="21"/>
      <c r="L545" s="69" t="s">
        <v>52</v>
      </c>
      <c r="M545" s="90">
        <f>J544*P545</f>
        <v>740555.98</v>
      </c>
      <c r="N545" s="92">
        <f>Q545*J544</f>
        <v>19857.004000000001</v>
      </c>
      <c r="O545" s="92">
        <f t="shared" si="49"/>
        <v>760412.98399999994</v>
      </c>
      <c r="P545" s="92">
        <v>1732.7</v>
      </c>
      <c r="Q545" s="92">
        <v>46.46</v>
      </c>
      <c r="R545" s="14" t="s">
        <v>41</v>
      </c>
      <c r="S545" s="14" t="s">
        <v>270</v>
      </c>
    </row>
    <row r="546" spans="1:20" ht="37.5">
      <c r="A546" s="14" t="s">
        <v>331</v>
      </c>
      <c r="B546" s="15">
        <v>17</v>
      </c>
      <c r="C546" s="16">
        <v>7</v>
      </c>
      <c r="D546" s="68" t="s">
        <v>429</v>
      </c>
      <c r="E546" s="16">
        <v>1983</v>
      </c>
      <c r="F546" s="16" t="s">
        <v>37</v>
      </c>
      <c r="G546" s="14" t="s">
        <v>331</v>
      </c>
      <c r="H546" s="16" t="s">
        <v>67</v>
      </c>
      <c r="I546" s="16">
        <v>2</v>
      </c>
      <c r="J546" s="21">
        <v>1144.1600000000001</v>
      </c>
      <c r="K546" s="21">
        <v>468</v>
      </c>
      <c r="L546" s="69" t="s">
        <v>46</v>
      </c>
      <c r="M546" s="90">
        <f>J546*P546</f>
        <v>276989.69440000004</v>
      </c>
      <c r="N546" s="92">
        <f>J546*Q546</f>
        <v>25114.312000000002</v>
      </c>
      <c r="O546" s="92">
        <f t="shared" si="49"/>
        <v>302104.00640000001</v>
      </c>
      <c r="P546" s="92">
        <v>242.09</v>
      </c>
      <c r="Q546" s="92">
        <v>21.95</v>
      </c>
      <c r="R546" s="14" t="s">
        <v>41</v>
      </c>
      <c r="S546" s="14" t="s">
        <v>270</v>
      </c>
    </row>
    <row r="547" spans="1:20">
      <c r="A547" s="14"/>
      <c r="B547" s="15">
        <v>18</v>
      </c>
      <c r="C547" s="16"/>
      <c r="D547" s="68"/>
      <c r="E547" s="16"/>
      <c r="F547" s="16"/>
      <c r="G547" s="14"/>
      <c r="H547" s="16"/>
      <c r="I547" s="16"/>
      <c r="J547" s="21"/>
      <c r="K547" s="21"/>
      <c r="L547" s="35" t="s">
        <v>52</v>
      </c>
      <c r="M547" s="90">
        <f>J546*P547</f>
        <v>1982486.0320000001</v>
      </c>
      <c r="N547" s="92">
        <f>Q547*J546</f>
        <v>53157.673600000002</v>
      </c>
      <c r="O547" s="92">
        <f t="shared" si="49"/>
        <v>2035643.7056000002</v>
      </c>
      <c r="P547" s="92">
        <v>1732.7</v>
      </c>
      <c r="Q547" s="92">
        <v>46.46</v>
      </c>
      <c r="R547" s="14" t="s">
        <v>41</v>
      </c>
      <c r="S547" s="14" t="s">
        <v>270</v>
      </c>
    </row>
    <row r="548" spans="1:20" ht="37.5">
      <c r="A548" s="14" t="s">
        <v>331</v>
      </c>
      <c r="B548" s="15">
        <v>19</v>
      </c>
      <c r="C548" s="16">
        <v>8</v>
      </c>
      <c r="D548" s="68" t="s">
        <v>430</v>
      </c>
      <c r="E548" s="16">
        <v>1950</v>
      </c>
      <c r="F548" s="16" t="s">
        <v>37</v>
      </c>
      <c r="G548" s="14" t="s">
        <v>331</v>
      </c>
      <c r="H548" s="16" t="s">
        <v>67</v>
      </c>
      <c r="I548" s="16">
        <v>1</v>
      </c>
      <c r="J548" s="21">
        <v>1319.2</v>
      </c>
      <c r="K548" s="21">
        <v>726.9</v>
      </c>
      <c r="L548" s="69" t="s">
        <v>46</v>
      </c>
      <c r="M548" s="90">
        <f>J548*P548</f>
        <v>319365.12800000003</v>
      </c>
      <c r="N548" s="92">
        <f>J548*Q548</f>
        <v>28956.44</v>
      </c>
      <c r="O548" s="92">
        <f t="shared" si="49"/>
        <v>348321.56800000003</v>
      </c>
      <c r="P548" s="92">
        <v>242.09</v>
      </c>
      <c r="Q548" s="92">
        <v>21.95</v>
      </c>
      <c r="R548" s="14" t="s">
        <v>41</v>
      </c>
      <c r="S548" s="14" t="s">
        <v>270</v>
      </c>
    </row>
    <row r="549" spans="1:20" ht="37.5">
      <c r="A549" s="14" t="s">
        <v>331</v>
      </c>
      <c r="B549" s="15">
        <v>20</v>
      </c>
      <c r="C549" s="16">
        <v>9</v>
      </c>
      <c r="D549" s="68" t="s">
        <v>431</v>
      </c>
      <c r="E549" s="16">
        <v>1982</v>
      </c>
      <c r="F549" s="16" t="s">
        <v>37</v>
      </c>
      <c r="G549" s="14" t="s">
        <v>331</v>
      </c>
      <c r="H549" s="16" t="s">
        <v>67</v>
      </c>
      <c r="I549" s="16">
        <v>2</v>
      </c>
      <c r="J549" s="21">
        <v>1504.4</v>
      </c>
      <c r="K549" s="21">
        <v>685.2</v>
      </c>
      <c r="L549" s="69" t="s">
        <v>46</v>
      </c>
      <c r="M549" s="90">
        <f>J549*P549</f>
        <v>364200.19600000005</v>
      </c>
      <c r="N549" s="92">
        <f>J549*Q549</f>
        <v>33021.58</v>
      </c>
      <c r="O549" s="92">
        <f t="shared" si="49"/>
        <v>397221.77600000007</v>
      </c>
      <c r="P549" s="92">
        <v>242.09</v>
      </c>
      <c r="Q549" s="92">
        <v>21.95</v>
      </c>
      <c r="R549" s="14" t="s">
        <v>41</v>
      </c>
      <c r="S549" s="14" t="s">
        <v>270</v>
      </c>
    </row>
    <row r="550" spans="1:20">
      <c r="A550" s="109"/>
      <c r="B550" s="15">
        <v>21</v>
      </c>
      <c r="C550" s="16"/>
      <c r="D550" s="68"/>
      <c r="E550" s="16"/>
      <c r="F550" s="16"/>
      <c r="G550" s="14"/>
      <c r="H550" s="16"/>
      <c r="I550" s="16"/>
      <c r="J550" s="21"/>
      <c r="K550" s="16"/>
      <c r="L550" s="35" t="s">
        <v>52</v>
      </c>
      <c r="M550" s="90">
        <f>J549*P550</f>
        <v>2606673.8800000004</v>
      </c>
      <c r="N550" s="92">
        <f>J549*Q550</f>
        <v>69894.423999999999</v>
      </c>
      <c r="O550" s="92">
        <f t="shared" si="49"/>
        <v>2676568.3040000005</v>
      </c>
      <c r="P550" s="92">
        <v>1732.7</v>
      </c>
      <c r="Q550" s="92">
        <v>46.46</v>
      </c>
      <c r="R550" s="14" t="s">
        <v>41</v>
      </c>
      <c r="S550" s="14" t="s">
        <v>41</v>
      </c>
    </row>
    <row r="551" spans="1:20" ht="37.5">
      <c r="A551" s="109"/>
      <c r="B551" s="15">
        <v>22</v>
      </c>
      <c r="C551" s="16">
        <v>10</v>
      </c>
      <c r="D551" s="68" t="s">
        <v>432</v>
      </c>
      <c r="E551" s="16">
        <v>1982</v>
      </c>
      <c r="F551" s="16" t="s">
        <v>37</v>
      </c>
      <c r="G551" s="14" t="s">
        <v>285</v>
      </c>
      <c r="H551" s="16" t="s">
        <v>67</v>
      </c>
      <c r="I551" s="17">
        <v>2</v>
      </c>
      <c r="J551" s="21">
        <v>1130.2</v>
      </c>
      <c r="K551" s="16"/>
      <c r="L551" s="35" t="s">
        <v>52</v>
      </c>
      <c r="M551" s="32">
        <f>P551*J551</f>
        <v>1695300</v>
      </c>
      <c r="N551" s="32">
        <f>Q551*J551</f>
        <v>45456.644</v>
      </c>
      <c r="O551" s="32">
        <f t="shared" si="49"/>
        <v>1740756.6440000001</v>
      </c>
      <c r="P551" s="32">
        <v>1500</v>
      </c>
      <c r="Q551" s="32">
        <v>40.22</v>
      </c>
      <c r="R551" s="14" t="s">
        <v>41</v>
      </c>
      <c r="S551" s="14">
        <v>2019</v>
      </c>
      <c r="T551" s="55" t="s">
        <v>481</v>
      </c>
    </row>
    <row r="552" spans="1:20" s="67" customFormat="1" ht="37.5">
      <c r="A552" s="49" t="s">
        <v>306</v>
      </c>
      <c r="B552" s="15">
        <v>23</v>
      </c>
      <c r="C552" s="619">
        <v>11</v>
      </c>
      <c r="D552" s="620" t="s">
        <v>1078</v>
      </c>
      <c r="E552" s="619">
        <v>1989</v>
      </c>
      <c r="F552" s="619" t="s">
        <v>37</v>
      </c>
      <c r="G552" s="623" t="s">
        <v>306</v>
      </c>
      <c r="H552" s="619" t="s">
        <v>38</v>
      </c>
      <c r="I552" s="619">
        <v>4</v>
      </c>
      <c r="J552" s="617">
        <v>1128.53</v>
      </c>
      <c r="K552" s="619">
        <v>847.9</v>
      </c>
      <c r="L552" s="69" t="s">
        <v>46</v>
      </c>
      <c r="M552" s="21">
        <f>J552*P552</f>
        <v>180564.8</v>
      </c>
      <c r="N552" s="32">
        <f>J552*Q552</f>
        <v>17559.926800000001</v>
      </c>
      <c r="O552" s="32">
        <f t="shared" si="49"/>
        <v>198124.7268</v>
      </c>
      <c r="P552" s="32">
        <v>160</v>
      </c>
      <c r="Q552" s="32">
        <v>15.56</v>
      </c>
      <c r="R552" s="14" t="s">
        <v>41</v>
      </c>
      <c r="S552" s="14" t="s">
        <v>270</v>
      </c>
    </row>
    <row r="553" spans="1:20" s="67" customFormat="1" ht="56.25">
      <c r="A553" s="49"/>
      <c r="B553" s="15">
        <v>24</v>
      </c>
      <c r="C553" s="619"/>
      <c r="D553" s="620"/>
      <c r="E553" s="619"/>
      <c r="F553" s="619"/>
      <c r="G553" s="623"/>
      <c r="H553" s="619"/>
      <c r="I553" s="619"/>
      <c r="J553" s="617"/>
      <c r="K553" s="619"/>
      <c r="L553" s="69" t="s">
        <v>42</v>
      </c>
      <c r="M553" s="21">
        <f>J552*P553</f>
        <v>40096.670899999997</v>
      </c>
      <c r="N553" s="32">
        <f>Q553*J552</f>
        <v>12876.5273</v>
      </c>
      <c r="O553" s="32">
        <f t="shared" si="49"/>
        <v>52973.198199999999</v>
      </c>
      <c r="P553" s="32">
        <v>35.53</v>
      </c>
      <c r="Q553" s="32">
        <v>11.41</v>
      </c>
      <c r="R553" s="14" t="s">
        <v>41</v>
      </c>
      <c r="S553" s="14" t="s">
        <v>270</v>
      </c>
    </row>
    <row r="554" spans="1:20" s="67" customFormat="1" ht="56.25">
      <c r="A554" s="49"/>
      <c r="B554" s="15">
        <v>25</v>
      </c>
      <c r="C554" s="619"/>
      <c r="D554" s="620"/>
      <c r="E554" s="619"/>
      <c r="F554" s="619"/>
      <c r="G554" s="623"/>
      <c r="H554" s="619"/>
      <c r="I554" s="619"/>
      <c r="J554" s="617"/>
      <c r="K554" s="619"/>
      <c r="L554" s="69" t="s">
        <v>88</v>
      </c>
      <c r="M554" s="21">
        <f>J552*P554</f>
        <v>162135.90509999997</v>
      </c>
      <c r="N554" s="32">
        <f>J552*Q554</f>
        <v>16702.243999999999</v>
      </c>
      <c r="O554" s="32">
        <f t="shared" si="49"/>
        <v>178838.14909999998</v>
      </c>
      <c r="P554" s="32">
        <v>143.66999999999999</v>
      </c>
      <c r="Q554" s="32">
        <v>14.8</v>
      </c>
      <c r="R554" s="14" t="s">
        <v>41</v>
      </c>
      <c r="S554" s="14" t="s">
        <v>270</v>
      </c>
    </row>
    <row r="555" spans="1:20" s="67" customFormat="1" ht="56.25">
      <c r="A555" s="49"/>
      <c r="B555" s="15">
        <v>26</v>
      </c>
      <c r="C555" s="619"/>
      <c r="D555" s="620"/>
      <c r="E555" s="619"/>
      <c r="F555" s="619"/>
      <c r="G555" s="623"/>
      <c r="H555" s="619"/>
      <c r="I555" s="619"/>
      <c r="J555" s="617"/>
      <c r="K555" s="619"/>
      <c r="L555" s="69" t="s">
        <v>39</v>
      </c>
      <c r="M555" s="21">
        <f>J552*P555</f>
        <v>64450.348299999998</v>
      </c>
      <c r="N555" s="32">
        <f>J552*Q555</f>
        <v>14614.463499999998</v>
      </c>
      <c r="O555" s="32">
        <f t="shared" si="49"/>
        <v>79064.811799999996</v>
      </c>
      <c r="P555" s="32">
        <v>57.11</v>
      </c>
      <c r="Q555" s="32">
        <v>12.95</v>
      </c>
      <c r="R555" s="14" t="s">
        <v>41</v>
      </c>
      <c r="S555" s="14" t="s">
        <v>270</v>
      </c>
    </row>
    <row r="556" spans="1:20" s="67" customFormat="1" ht="37.5">
      <c r="A556" s="49"/>
      <c r="B556" s="15">
        <v>27</v>
      </c>
      <c r="C556" s="619"/>
      <c r="D556" s="620"/>
      <c r="E556" s="619"/>
      <c r="F556" s="619"/>
      <c r="G556" s="623"/>
      <c r="H556" s="619"/>
      <c r="I556" s="619"/>
      <c r="J556" s="617"/>
      <c r="K556" s="619"/>
      <c r="L556" s="69" t="s">
        <v>49</v>
      </c>
      <c r="M556" s="21">
        <f>P556*J552</f>
        <v>480753.77999999997</v>
      </c>
      <c r="N556" s="32">
        <f>J552*Q556</f>
        <v>18711.027399999999</v>
      </c>
      <c r="O556" s="32">
        <f t="shared" si="49"/>
        <v>499464.80739999999</v>
      </c>
      <c r="P556" s="32">
        <v>426</v>
      </c>
      <c r="Q556" s="32">
        <v>16.579999999999998</v>
      </c>
      <c r="R556" s="14" t="s">
        <v>41</v>
      </c>
      <c r="S556" s="14" t="s">
        <v>270</v>
      </c>
    </row>
    <row r="557" spans="1:20" s="67" customFormat="1" ht="37.5">
      <c r="A557" s="49" t="s">
        <v>306</v>
      </c>
      <c r="B557" s="15">
        <v>28</v>
      </c>
      <c r="C557" s="619">
        <v>12</v>
      </c>
      <c r="D557" s="620" t="s">
        <v>1079</v>
      </c>
      <c r="E557" s="619">
        <v>1988</v>
      </c>
      <c r="F557" s="619" t="s">
        <v>37</v>
      </c>
      <c r="G557" s="623" t="s">
        <v>306</v>
      </c>
      <c r="H557" s="619" t="s">
        <v>38</v>
      </c>
      <c r="I557" s="619">
        <v>4</v>
      </c>
      <c r="J557" s="623">
        <v>1427.66</v>
      </c>
      <c r="K557" s="623">
        <v>789.1</v>
      </c>
      <c r="L557" s="69" t="s">
        <v>49</v>
      </c>
      <c r="M557" s="21">
        <f>J557*P557</f>
        <v>608183.16</v>
      </c>
      <c r="N557" s="32">
        <f>J557*Q557</f>
        <v>23670.602800000001</v>
      </c>
      <c r="O557" s="32">
        <f t="shared" si="49"/>
        <v>631853.76280000003</v>
      </c>
      <c r="P557" s="32">
        <v>426</v>
      </c>
      <c r="Q557" s="32">
        <v>16.579999999999998</v>
      </c>
      <c r="R557" s="14" t="s">
        <v>41</v>
      </c>
      <c r="S557" s="14" t="s">
        <v>270</v>
      </c>
    </row>
    <row r="558" spans="1:20" s="67" customFormat="1" ht="56.25">
      <c r="A558" s="49"/>
      <c r="B558" s="15">
        <v>29</v>
      </c>
      <c r="C558" s="619"/>
      <c r="D558" s="620"/>
      <c r="E558" s="619"/>
      <c r="F558" s="619"/>
      <c r="G558" s="623"/>
      <c r="H558" s="619"/>
      <c r="I558" s="619"/>
      <c r="J558" s="653"/>
      <c r="K558" s="623"/>
      <c r="L558" s="69" t="s">
        <v>436</v>
      </c>
      <c r="M558" s="21">
        <f>J557*P558</f>
        <v>205111.91219999999</v>
      </c>
      <c r="N558" s="32">
        <f>J557*Q558</f>
        <v>21129.368000000002</v>
      </c>
      <c r="O558" s="32">
        <f t="shared" si="49"/>
        <v>226241.28019999998</v>
      </c>
      <c r="P558" s="32">
        <v>143.66999999999999</v>
      </c>
      <c r="Q558" s="32">
        <v>14.8</v>
      </c>
      <c r="R558" s="14" t="s">
        <v>41</v>
      </c>
      <c r="S558" s="14" t="s">
        <v>270</v>
      </c>
    </row>
    <row r="559" spans="1:20" s="67" customFormat="1" ht="56.25">
      <c r="A559" s="49"/>
      <c r="B559" s="15">
        <v>30</v>
      </c>
      <c r="C559" s="619"/>
      <c r="D559" s="620"/>
      <c r="E559" s="619"/>
      <c r="F559" s="619"/>
      <c r="G559" s="623"/>
      <c r="H559" s="619"/>
      <c r="I559" s="619"/>
      <c r="J559" s="653"/>
      <c r="K559" s="623"/>
      <c r="L559" s="69" t="s">
        <v>39</v>
      </c>
      <c r="M559" s="21">
        <f>J557*P559</f>
        <v>81533.662600000011</v>
      </c>
      <c r="N559" s="32">
        <f>J557*Q559</f>
        <v>18488.197</v>
      </c>
      <c r="O559" s="32">
        <f t="shared" si="49"/>
        <v>100021.85960000001</v>
      </c>
      <c r="P559" s="32">
        <v>57.11</v>
      </c>
      <c r="Q559" s="32">
        <v>12.95</v>
      </c>
      <c r="R559" s="14" t="s">
        <v>41</v>
      </c>
      <c r="S559" s="14" t="s">
        <v>270</v>
      </c>
    </row>
    <row r="560" spans="1:20" s="67" customFormat="1" ht="56.25">
      <c r="A560" s="49"/>
      <c r="B560" s="15">
        <v>31</v>
      </c>
      <c r="C560" s="619"/>
      <c r="D560" s="620"/>
      <c r="E560" s="619"/>
      <c r="F560" s="619"/>
      <c r="G560" s="623"/>
      <c r="H560" s="619"/>
      <c r="I560" s="619"/>
      <c r="J560" s="653"/>
      <c r="K560" s="623"/>
      <c r="L560" s="69" t="s">
        <v>42</v>
      </c>
      <c r="M560" s="21">
        <f>P560*J557</f>
        <v>50724.759800000007</v>
      </c>
      <c r="N560" s="32">
        <f>J557*Q560</f>
        <v>16289.600600000002</v>
      </c>
      <c r="O560" s="32">
        <f t="shared" si="49"/>
        <v>67014.360400000005</v>
      </c>
      <c r="P560" s="32">
        <v>35.53</v>
      </c>
      <c r="Q560" s="32">
        <v>11.41</v>
      </c>
      <c r="R560" s="14" t="s">
        <v>41</v>
      </c>
      <c r="S560" s="14" t="s">
        <v>270</v>
      </c>
    </row>
    <row r="561" spans="1:19" s="67" customFormat="1" ht="37.5">
      <c r="A561" s="49" t="s">
        <v>306</v>
      </c>
      <c r="B561" s="15">
        <v>32</v>
      </c>
      <c r="C561" s="619">
        <v>13</v>
      </c>
      <c r="D561" s="620" t="s">
        <v>1080</v>
      </c>
      <c r="E561" s="619">
        <v>1988</v>
      </c>
      <c r="F561" s="619" t="s">
        <v>37</v>
      </c>
      <c r="G561" s="623" t="s">
        <v>306</v>
      </c>
      <c r="H561" s="619" t="s">
        <v>38</v>
      </c>
      <c r="I561" s="619">
        <v>4</v>
      </c>
      <c r="J561" s="623">
        <v>1430.8050000000001</v>
      </c>
      <c r="K561" s="619">
        <v>775.9</v>
      </c>
      <c r="L561" s="69" t="s">
        <v>49</v>
      </c>
      <c r="M561" s="21">
        <f>J561*P561</f>
        <v>609522.93000000005</v>
      </c>
      <c r="N561" s="32">
        <f>J561*Q561</f>
        <v>23722.746899999998</v>
      </c>
      <c r="O561" s="32">
        <f t="shared" si="49"/>
        <v>633245.67690000008</v>
      </c>
      <c r="P561" s="32">
        <v>426</v>
      </c>
      <c r="Q561" s="32">
        <v>16.579999999999998</v>
      </c>
      <c r="R561" s="14" t="s">
        <v>41</v>
      </c>
      <c r="S561" s="14" t="s">
        <v>270</v>
      </c>
    </row>
    <row r="562" spans="1:19" s="67" customFormat="1" ht="56.25">
      <c r="A562" s="49"/>
      <c r="B562" s="15">
        <v>33</v>
      </c>
      <c r="C562" s="619"/>
      <c r="D562" s="620"/>
      <c r="E562" s="619"/>
      <c r="F562" s="619"/>
      <c r="G562" s="623"/>
      <c r="H562" s="619"/>
      <c r="I562" s="619"/>
      <c r="J562" s="623"/>
      <c r="K562" s="619"/>
      <c r="L562" s="69" t="s">
        <v>436</v>
      </c>
      <c r="M562" s="21">
        <f>J561*P562</f>
        <v>205563.75435</v>
      </c>
      <c r="N562" s="32">
        <f>J561*Q562</f>
        <v>21175.914000000001</v>
      </c>
      <c r="O562" s="32">
        <f t="shared" si="49"/>
        <v>226739.66834999999</v>
      </c>
      <c r="P562" s="32">
        <v>143.66999999999999</v>
      </c>
      <c r="Q562" s="32">
        <v>14.8</v>
      </c>
      <c r="R562" s="14" t="s">
        <v>41</v>
      </c>
      <c r="S562" s="14" t="s">
        <v>270</v>
      </c>
    </row>
    <row r="563" spans="1:19" s="67" customFormat="1" ht="56.25">
      <c r="A563" s="49"/>
      <c r="B563" s="15">
        <v>34</v>
      </c>
      <c r="C563" s="619"/>
      <c r="D563" s="620"/>
      <c r="E563" s="619"/>
      <c r="F563" s="619"/>
      <c r="G563" s="623"/>
      <c r="H563" s="619"/>
      <c r="I563" s="619"/>
      <c r="J563" s="623"/>
      <c r="K563" s="619"/>
      <c r="L563" s="69" t="s">
        <v>39</v>
      </c>
      <c r="M563" s="21">
        <f>J561*P563</f>
        <v>81713.273549999998</v>
      </c>
      <c r="N563" s="32">
        <f>J561*Q563</f>
        <v>18528.924749999998</v>
      </c>
      <c r="O563" s="32">
        <f t="shared" si="49"/>
        <v>100242.19829999999</v>
      </c>
      <c r="P563" s="32">
        <v>57.11</v>
      </c>
      <c r="Q563" s="32">
        <v>12.95</v>
      </c>
      <c r="R563" s="14" t="s">
        <v>41</v>
      </c>
      <c r="S563" s="14" t="s">
        <v>270</v>
      </c>
    </row>
    <row r="564" spans="1:19" s="67" customFormat="1" ht="56.25">
      <c r="A564" s="49"/>
      <c r="B564" s="15">
        <v>35</v>
      </c>
      <c r="C564" s="619"/>
      <c r="D564" s="620"/>
      <c r="E564" s="619"/>
      <c r="F564" s="619"/>
      <c r="G564" s="623"/>
      <c r="H564" s="619"/>
      <c r="I564" s="619"/>
      <c r="J564" s="623"/>
      <c r="K564" s="619"/>
      <c r="L564" s="69" t="s">
        <v>42</v>
      </c>
      <c r="M564" s="21">
        <f>P564*J561</f>
        <v>50836.501650000006</v>
      </c>
      <c r="N564" s="32">
        <f>Q564*J561</f>
        <v>16325.485050000001</v>
      </c>
      <c r="O564" s="32">
        <f t="shared" si="49"/>
        <v>67161.986700000009</v>
      </c>
      <c r="P564" s="32">
        <v>35.53</v>
      </c>
      <c r="Q564" s="32">
        <v>11.41</v>
      </c>
      <c r="R564" s="14" t="s">
        <v>41</v>
      </c>
      <c r="S564" s="14" t="s">
        <v>270</v>
      </c>
    </row>
    <row r="565" spans="1:19" s="67" customFormat="1" ht="37.5">
      <c r="A565" s="49" t="s">
        <v>306</v>
      </c>
      <c r="B565" s="15">
        <v>36</v>
      </c>
      <c r="C565" s="619">
        <v>14</v>
      </c>
      <c r="D565" s="620" t="s">
        <v>1081</v>
      </c>
      <c r="E565" s="619">
        <v>1988</v>
      </c>
      <c r="F565" s="619" t="s">
        <v>37</v>
      </c>
      <c r="G565" s="623" t="s">
        <v>306</v>
      </c>
      <c r="H565" s="619" t="s">
        <v>38</v>
      </c>
      <c r="I565" s="619">
        <v>4</v>
      </c>
      <c r="J565" s="623">
        <v>1410.3050000000001</v>
      </c>
      <c r="K565" s="623">
        <v>747.4</v>
      </c>
      <c r="L565" s="69" t="s">
        <v>49</v>
      </c>
      <c r="M565" s="21">
        <f>J565*P565</f>
        <v>600789.93000000005</v>
      </c>
      <c r="N565" s="32">
        <f>J565*Q565</f>
        <v>23382.856899999999</v>
      </c>
      <c r="O565" s="32">
        <f t="shared" si="49"/>
        <v>624172.78690000006</v>
      </c>
      <c r="P565" s="32">
        <v>426</v>
      </c>
      <c r="Q565" s="32">
        <v>16.579999999999998</v>
      </c>
      <c r="R565" s="14" t="s">
        <v>41</v>
      </c>
      <c r="S565" s="14" t="s">
        <v>270</v>
      </c>
    </row>
    <row r="566" spans="1:19" s="67" customFormat="1" ht="56.25">
      <c r="A566" s="49"/>
      <c r="B566" s="15">
        <v>37</v>
      </c>
      <c r="C566" s="619"/>
      <c r="D566" s="620"/>
      <c r="E566" s="619"/>
      <c r="F566" s="619"/>
      <c r="G566" s="623"/>
      <c r="H566" s="619"/>
      <c r="I566" s="619"/>
      <c r="J566" s="623"/>
      <c r="K566" s="623"/>
      <c r="L566" s="69" t="s">
        <v>436</v>
      </c>
      <c r="M566" s="21">
        <f>J565*P566</f>
        <v>202618.51934999999</v>
      </c>
      <c r="N566" s="32">
        <f>J565*Q566</f>
        <v>20872.514000000003</v>
      </c>
      <c r="O566" s="32">
        <f t="shared" si="49"/>
        <v>223491.03334999998</v>
      </c>
      <c r="P566" s="32">
        <v>143.66999999999999</v>
      </c>
      <c r="Q566" s="32">
        <v>14.8</v>
      </c>
      <c r="R566" s="14" t="s">
        <v>41</v>
      </c>
      <c r="S566" s="14" t="s">
        <v>270</v>
      </c>
    </row>
    <row r="567" spans="1:19" s="67" customFormat="1" ht="56.25">
      <c r="A567" s="49"/>
      <c r="B567" s="15">
        <v>38</v>
      </c>
      <c r="C567" s="619"/>
      <c r="D567" s="620"/>
      <c r="E567" s="619"/>
      <c r="F567" s="619"/>
      <c r="G567" s="623"/>
      <c r="H567" s="619"/>
      <c r="I567" s="619"/>
      <c r="J567" s="623"/>
      <c r="K567" s="623"/>
      <c r="L567" s="69" t="s">
        <v>39</v>
      </c>
      <c r="M567" s="21">
        <f>J565*P567</f>
        <v>80542.518550000008</v>
      </c>
      <c r="N567" s="32">
        <f>J565*Q567</f>
        <v>18263.44975</v>
      </c>
      <c r="O567" s="32">
        <f t="shared" si="49"/>
        <v>98805.968300000008</v>
      </c>
      <c r="P567" s="32">
        <v>57.11</v>
      </c>
      <c r="Q567" s="32">
        <v>12.95</v>
      </c>
      <c r="R567" s="14" t="s">
        <v>41</v>
      </c>
      <c r="S567" s="14" t="s">
        <v>270</v>
      </c>
    </row>
    <row r="568" spans="1:19" s="67" customFormat="1" ht="56.25">
      <c r="A568" s="49"/>
      <c r="B568" s="15">
        <v>39</v>
      </c>
      <c r="C568" s="619"/>
      <c r="D568" s="620"/>
      <c r="E568" s="619"/>
      <c r="F568" s="619"/>
      <c r="G568" s="623"/>
      <c r="H568" s="619"/>
      <c r="I568" s="619"/>
      <c r="J568" s="623"/>
      <c r="K568" s="623"/>
      <c r="L568" s="69" t="s">
        <v>42</v>
      </c>
      <c r="M568" s="21">
        <f>P568*J565</f>
        <v>50108.13665</v>
      </c>
      <c r="N568" s="32">
        <f>Q568*J565</f>
        <v>16091.58005</v>
      </c>
      <c r="O568" s="32">
        <f t="shared" si="49"/>
        <v>66199.716700000004</v>
      </c>
      <c r="P568" s="32">
        <v>35.53</v>
      </c>
      <c r="Q568" s="32">
        <v>11.41</v>
      </c>
      <c r="R568" s="14" t="s">
        <v>41</v>
      </c>
      <c r="S568" s="14" t="s">
        <v>270</v>
      </c>
    </row>
    <row r="569" spans="1:19" s="67" customFormat="1" ht="37.5">
      <c r="A569" s="49" t="s">
        <v>306</v>
      </c>
      <c r="B569" s="15">
        <v>40</v>
      </c>
      <c r="C569" s="619">
        <v>15</v>
      </c>
      <c r="D569" s="620" t="s">
        <v>1082</v>
      </c>
      <c r="E569" s="619">
        <v>1989</v>
      </c>
      <c r="F569" s="619" t="s">
        <v>37</v>
      </c>
      <c r="G569" s="623" t="s">
        <v>306</v>
      </c>
      <c r="H569" s="619" t="s">
        <v>38</v>
      </c>
      <c r="I569" s="619">
        <v>4</v>
      </c>
      <c r="J569" s="617">
        <v>1409.17</v>
      </c>
      <c r="K569" s="619">
        <v>743.2</v>
      </c>
      <c r="L569" s="69" t="s">
        <v>46</v>
      </c>
      <c r="M569" s="21">
        <f>J569*P569</f>
        <v>225467.2</v>
      </c>
      <c r="N569" s="32">
        <f>J569*Q569</f>
        <v>21926.685200000004</v>
      </c>
      <c r="O569" s="32">
        <f t="shared" si="49"/>
        <v>247393.88520000002</v>
      </c>
      <c r="P569" s="32">
        <v>160</v>
      </c>
      <c r="Q569" s="32">
        <v>15.56</v>
      </c>
      <c r="R569" s="14" t="s">
        <v>41</v>
      </c>
      <c r="S569" s="14" t="s">
        <v>270</v>
      </c>
    </row>
    <row r="570" spans="1:19" s="67" customFormat="1" ht="37.5">
      <c r="A570" s="49"/>
      <c r="B570" s="15">
        <v>41</v>
      </c>
      <c r="C570" s="619"/>
      <c r="D570" s="620"/>
      <c r="E570" s="619"/>
      <c r="F570" s="619"/>
      <c r="G570" s="623"/>
      <c r="H570" s="619"/>
      <c r="I570" s="619"/>
      <c r="J570" s="617"/>
      <c r="K570" s="619"/>
      <c r="L570" s="69" t="s">
        <v>49</v>
      </c>
      <c r="M570" s="21">
        <f>J569*P570</f>
        <v>600306.42000000004</v>
      </c>
      <c r="N570" s="32">
        <f>Q570*J569</f>
        <v>23364.0386</v>
      </c>
      <c r="O570" s="32">
        <f t="shared" si="49"/>
        <v>623670.45860000001</v>
      </c>
      <c r="P570" s="32">
        <v>426</v>
      </c>
      <c r="Q570" s="32">
        <v>16.579999999999998</v>
      </c>
      <c r="R570" s="14" t="s">
        <v>41</v>
      </c>
      <c r="S570" s="14" t="s">
        <v>270</v>
      </c>
    </row>
    <row r="571" spans="1:19" s="67" customFormat="1" ht="56.25">
      <c r="A571" s="49"/>
      <c r="B571" s="15">
        <v>42</v>
      </c>
      <c r="C571" s="619"/>
      <c r="D571" s="620"/>
      <c r="E571" s="619"/>
      <c r="F571" s="619"/>
      <c r="G571" s="623"/>
      <c r="H571" s="619"/>
      <c r="I571" s="619"/>
      <c r="J571" s="617"/>
      <c r="K571" s="619"/>
      <c r="L571" s="69" t="s">
        <v>42</v>
      </c>
      <c r="M571" s="21">
        <f>J569*P571</f>
        <v>50067.810100000002</v>
      </c>
      <c r="N571" s="32">
        <f>J569*Q571</f>
        <v>16078.629700000001</v>
      </c>
      <c r="O571" s="32">
        <f t="shared" si="49"/>
        <v>66146.439800000007</v>
      </c>
      <c r="P571" s="32">
        <v>35.53</v>
      </c>
      <c r="Q571" s="32">
        <v>11.41</v>
      </c>
      <c r="R571" s="14" t="s">
        <v>41</v>
      </c>
      <c r="S571" s="14" t="s">
        <v>270</v>
      </c>
    </row>
    <row r="572" spans="1:19" s="67" customFormat="1" ht="56.25">
      <c r="A572" s="49"/>
      <c r="B572" s="15">
        <v>43</v>
      </c>
      <c r="C572" s="619"/>
      <c r="D572" s="620"/>
      <c r="E572" s="619"/>
      <c r="F572" s="619"/>
      <c r="G572" s="623"/>
      <c r="H572" s="619"/>
      <c r="I572" s="619"/>
      <c r="J572" s="617"/>
      <c r="K572" s="619"/>
      <c r="L572" s="69" t="s">
        <v>88</v>
      </c>
      <c r="M572" s="21">
        <f>J569*P572</f>
        <v>202455.45389999999</v>
      </c>
      <c r="N572" s="32">
        <f>Q572*J569</f>
        <v>20855.716</v>
      </c>
      <c r="O572" s="32">
        <f t="shared" si="49"/>
        <v>223311.16989999998</v>
      </c>
      <c r="P572" s="32">
        <v>143.66999999999999</v>
      </c>
      <c r="Q572" s="32">
        <v>14.8</v>
      </c>
      <c r="R572" s="14" t="s">
        <v>41</v>
      </c>
      <c r="S572" s="14" t="s">
        <v>270</v>
      </c>
    </row>
    <row r="573" spans="1:19" s="67" customFormat="1" ht="56.25">
      <c r="A573" s="49"/>
      <c r="B573" s="15">
        <v>44</v>
      </c>
      <c r="C573" s="619"/>
      <c r="D573" s="620"/>
      <c r="E573" s="619"/>
      <c r="F573" s="619"/>
      <c r="G573" s="623"/>
      <c r="H573" s="619"/>
      <c r="I573" s="619"/>
      <c r="J573" s="617"/>
      <c r="K573" s="619"/>
      <c r="L573" s="69" t="s">
        <v>440</v>
      </c>
      <c r="M573" s="21">
        <f>P573*J569</f>
        <v>80477.698700000008</v>
      </c>
      <c r="N573" s="32">
        <f>J569*Q573</f>
        <v>18248.751499999998</v>
      </c>
      <c r="O573" s="32">
        <f t="shared" si="49"/>
        <v>98726.450200000007</v>
      </c>
      <c r="P573" s="32">
        <v>57.11</v>
      </c>
      <c r="Q573" s="32">
        <v>12.95</v>
      </c>
      <c r="R573" s="14" t="s">
        <v>41</v>
      </c>
      <c r="S573" s="14" t="s">
        <v>270</v>
      </c>
    </row>
    <row r="574" spans="1:19" s="67" customFormat="1" ht="37.5">
      <c r="A574" s="49" t="s">
        <v>306</v>
      </c>
      <c r="B574" s="15">
        <v>45</v>
      </c>
      <c r="C574" s="619">
        <v>16</v>
      </c>
      <c r="D574" s="620" t="s">
        <v>1083</v>
      </c>
      <c r="E574" s="619">
        <v>1990</v>
      </c>
      <c r="F574" s="619" t="s">
        <v>37</v>
      </c>
      <c r="G574" s="623" t="s">
        <v>306</v>
      </c>
      <c r="H574" s="619" t="s">
        <v>38</v>
      </c>
      <c r="I574" s="619">
        <v>4</v>
      </c>
      <c r="J574" s="617">
        <v>1429.47</v>
      </c>
      <c r="K574" s="619">
        <v>763.9</v>
      </c>
      <c r="L574" s="69" t="s">
        <v>46</v>
      </c>
      <c r="M574" s="21">
        <f>J574*P574</f>
        <v>228715.2</v>
      </c>
      <c r="N574" s="32">
        <f>J574*Q574</f>
        <v>22242.553200000002</v>
      </c>
      <c r="O574" s="32">
        <f t="shared" si="49"/>
        <v>250957.75320000001</v>
      </c>
      <c r="P574" s="32">
        <v>160</v>
      </c>
      <c r="Q574" s="32">
        <v>15.56</v>
      </c>
      <c r="R574" s="14" t="s">
        <v>41</v>
      </c>
      <c r="S574" s="14" t="s">
        <v>270</v>
      </c>
    </row>
    <row r="575" spans="1:19" s="67" customFormat="1">
      <c r="A575" s="49"/>
      <c r="B575" s="15">
        <v>46</v>
      </c>
      <c r="C575" s="619"/>
      <c r="D575" s="620"/>
      <c r="E575" s="619"/>
      <c r="F575" s="619"/>
      <c r="G575" s="623"/>
      <c r="H575" s="619"/>
      <c r="I575" s="619"/>
      <c r="J575" s="617"/>
      <c r="K575" s="619"/>
      <c r="L575" s="69" t="s">
        <v>52</v>
      </c>
      <c r="M575" s="21">
        <f>P575*J574</f>
        <v>1546972.4340000001</v>
      </c>
      <c r="N575" s="32">
        <f>Q575*J574</f>
        <v>33106.525200000004</v>
      </c>
      <c r="O575" s="32">
        <f t="shared" si="49"/>
        <v>1580078.9592000002</v>
      </c>
      <c r="P575" s="32">
        <v>1082.2</v>
      </c>
      <c r="Q575" s="32">
        <v>23.16</v>
      </c>
      <c r="R575" s="14" t="s">
        <v>41</v>
      </c>
      <c r="S575" s="14" t="s">
        <v>270</v>
      </c>
    </row>
    <row r="576" spans="1:19" s="67" customFormat="1" ht="37.5">
      <c r="A576" s="49"/>
      <c r="B576" s="15">
        <v>47</v>
      </c>
      <c r="C576" s="619"/>
      <c r="D576" s="620"/>
      <c r="E576" s="619"/>
      <c r="F576" s="619"/>
      <c r="G576" s="623"/>
      <c r="H576" s="619"/>
      <c r="I576" s="619"/>
      <c r="J576" s="617"/>
      <c r="K576" s="619"/>
      <c r="L576" s="69" t="s">
        <v>49</v>
      </c>
      <c r="M576" s="21">
        <f>J574*P576</f>
        <v>608954.22</v>
      </c>
      <c r="N576" s="32">
        <f>J574*Q576</f>
        <v>23700.612599999997</v>
      </c>
      <c r="O576" s="32">
        <f t="shared" si="49"/>
        <v>632654.83259999997</v>
      </c>
      <c r="P576" s="32">
        <v>426</v>
      </c>
      <c r="Q576" s="32">
        <v>16.579999999999998</v>
      </c>
      <c r="R576" s="14" t="s">
        <v>41</v>
      </c>
      <c r="S576" s="14" t="s">
        <v>270</v>
      </c>
    </row>
    <row r="577" spans="1:19" s="67" customFormat="1" ht="56.25">
      <c r="A577" s="49"/>
      <c r="B577" s="15">
        <v>48</v>
      </c>
      <c r="C577" s="619"/>
      <c r="D577" s="620"/>
      <c r="E577" s="619"/>
      <c r="F577" s="619"/>
      <c r="G577" s="623"/>
      <c r="H577" s="619"/>
      <c r="I577" s="619"/>
      <c r="J577" s="617"/>
      <c r="K577" s="619"/>
      <c r="L577" s="69" t="s">
        <v>42</v>
      </c>
      <c r="M577" s="21">
        <f>J574*P577</f>
        <v>50789.069100000001</v>
      </c>
      <c r="N577" s="32">
        <f>J574*Q577</f>
        <v>16310.252700000001</v>
      </c>
      <c r="O577" s="32">
        <f t="shared" si="49"/>
        <v>67099.321800000005</v>
      </c>
      <c r="P577" s="32">
        <v>35.53</v>
      </c>
      <c r="Q577" s="32">
        <v>11.41</v>
      </c>
      <c r="R577" s="14" t="s">
        <v>41</v>
      </c>
      <c r="S577" s="14" t="s">
        <v>270</v>
      </c>
    </row>
    <row r="578" spans="1:19" s="67" customFormat="1" ht="56.25">
      <c r="A578" s="49"/>
      <c r="B578" s="15">
        <v>49</v>
      </c>
      <c r="C578" s="619"/>
      <c r="D578" s="620"/>
      <c r="E578" s="619"/>
      <c r="F578" s="619"/>
      <c r="G578" s="623"/>
      <c r="H578" s="619"/>
      <c r="I578" s="619"/>
      <c r="J578" s="617"/>
      <c r="K578" s="619"/>
      <c r="L578" s="69" t="s">
        <v>88</v>
      </c>
      <c r="M578" s="21">
        <f>J574*P578</f>
        <v>205371.95489999998</v>
      </c>
      <c r="N578" s="32">
        <f>J574*Q578</f>
        <v>21156.156000000003</v>
      </c>
      <c r="O578" s="32">
        <f t="shared" si="49"/>
        <v>226528.11089999997</v>
      </c>
      <c r="P578" s="32">
        <v>143.66999999999999</v>
      </c>
      <c r="Q578" s="32">
        <v>14.8</v>
      </c>
      <c r="R578" s="14" t="s">
        <v>41</v>
      </c>
      <c r="S578" s="14" t="s">
        <v>270</v>
      </c>
    </row>
    <row r="579" spans="1:19" s="67" customFormat="1" ht="56.25">
      <c r="A579" s="49"/>
      <c r="B579" s="15">
        <v>50</v>
      </c>
      <c r="C579" s="619"/>
      <c r="D579" s="620"/>
      <c r="E579" s="619"/>
      <c r="F579" s="619"/>
      <c r="G579" s="623"/>
      <c r="H579" s="619"/>
      <c r="I579" s="619"/>
      <c r="J579" s="617"/>
      <c r="K579" s="619"/>
      <c r="L579" s="69" t="s">
        <v>440</v>
      </c>
      <c r="M579" s="21">
        <f>P579*J574</f>
        <v>81637.031700000007</v>
      </c>
      <c r="N579" s="32">
        <f>J574*Q579</f>
        <v>18511.636500000001</v>
      </c>
      <c r="O579" s="32">
        <f t="shared" si="49"/>
        <v>100148.66820000001</v>
      </c>
      <c r="P579" s="32">
        <v>57.11</v>
      </c>
      <c r="Q579" s="32">
        <v>12.95</v>
      </c>
      <c r="R579" s="14" t="s">
        <v>41</v>
      </c>
      <c r="S579" s="14" t="s">
        <v>270</v>
      </c>
    </row>
    <row r="580" spans="1:19" s="67" customFormat="1">
      <c r="A580" s="49" t="s">
        <v>306</v>
      </c>
      <c r="B580" s="15">
        <v>51</v>
      </c>
      <c r="C580" s="619">
        <v>17</v>
      </c>
      <c r="D580" s="620" t="s">
        <v>1084</v>
      </c>
      <c r="E580" s="619">
        <v>1987</v>
      </c>
      <c r="F580" s="619" t="s">
        <v>37</v>
      </c>
      <c r="G580" s="623" t="s">
        <v>306</v>
      </c>
      <c r="H580" s="619" t="s">
        <v>38</v>
      </c>
      <c r="I580" s="619">
        <v>4</v>
      </c>
      <c r="J580" s="617">
        <v>1292.1199999999999</v>
      </c>
      <c r="K580" s="619">
        <v>676.6</v>
      </c>
      <c r="L580" s="69" t="s">
        <v>52</v>
      </c>
      <c r="M580" s="21">
        <f>J580*P580</f>
        <v>1398332.264</v>
      </c>
      <c r="N580" s="32">
        <f>J580*Q580</f>
        <v>29925.499199999998</v>
      </c>
      <c r="O580" s="32">
        <f t="shared" si="49"/>
        <v>1428257.7631999999</v>
      </c>
      <c r="P580" s="32">
        <v>1082.2</v>
      </c>
      <c r="Q580" s="32">
        <v>23.16</v>
      </c>
      <c r="R580" s="14" t="s">
        <v>41</v>
      </c>
      <c r="S580" s="14" t="s">
        <v>270</v>
      </c>
    </row>
    <row r="581" spans="1:19" s="67" customFormat="1" ht="37.5">
      <c r="A581" s="49"/>
      <c r="B581" s="15">
        <v>52</v>
      </c>
      <c r="C581" s="619"/>
      <c r="D581" s="620"/>
      <c r="E581" s="619"/>
      <c r="F581" s="619"/>
      <c r="G581" s="623"/>
      <c r="H581" s="619"/>
      <c r="I581" s="619"/>
      <c r="J581" s="617"/>
      <c r="K581" s="619"/>
      <c r="L581" s="69" t="s">
        <v>46</v>
      </c>
      <c r="M581" s="21">
        <f>J580*P581</f>
        <v>206739.19999999998</v>
      </c>
      <c r="N581" s="32">
        <f>J580*Q581</f>
        <v>20105.387199999997</v>
      </c>
      <c r="O581" s="32">
        <f t="shared" si="49"/>
        <v>226844.58719999998</v>
      </c>
      <c r="P581" s="32">
        <v>160</v>
      </c>
      <c r="Q581" s="32">
        <v>15.56</v>
      </c>
      <c r="R581" s="14" t="s">
        <v>41</v>
      </c>
      <c r="S581" s="14" t="s">
        <v>270</v>
      </c>
    </row>
    <row r="582" spans="1:19" s="67" customFormat="1" ht="56.25">
      <c r="A582" s="49"/>
      <c r="B582" s="15">
        <v>53</v>
      </c>
      <c r="C582" s="619"/>
      <c r="D582" s="620"/>
      <c r="E582" s="619"/>
      <c r="F582" s="619"/>
      <c r="G582" s="623"/>
      <c r="H582" s="619"/>
      <c r="I582" s="619"/>
      <c r="J582" s="617"/>
      <c r="K582" s="619"/>
      <c r="L582" s="69" t="s">
        <v>42</v>
      </c>
      <c r="M582" s="21">
        <f>P582*J580</f>
        <v>45909.0236</v>
      </c>
      <c r="N582" s="32">
        <f>Q582*J580</f>
        <v>14743.089199999999</v>
      </c>
      <c r="O582" s="32">
        <f t="shared" si="49"/>
        <v>60652.112800000003</v>
      </c>
      <c r="P582" s="32">
        <v>35.53</v>
      </c>
      <c r="Q582" s="32">
        <v>11.41</v>
      </c>
      <c r="R582" s="14" t="s">
        <v>41</v>
      </c>
      <c r="S582" s="14" t="s">
        <v>270</v>
      </c>
    </row>
    <row r="583" spans="1:19" s="67" customFormat="1" ht="56.25">
      <c r="A583" s="49"/>
      <c r="B583" s="15">
        <v>54</v>
      </c>
      <c r="C583" s="619"/>
      <c r="D583" s="620"/>
      <c r="E583" s="619"/>
      <c r="F583" s="619"/>
      <c r="G583" s="623"/>
      <c r="H583" s="619"/>
      <c r="I583" s="619"/>
      <c r="J583" s="617"/>
      <c r="K583" s="619"/>
      <c r="L583" s="69" t="s">
        <v>88</v>
      </c>
      <c r="M583" s="21">
        <f>P583*J580</f>
        <v>185638.88039999997</v>
      </c>
      <c r="N583" s="32">
        <f>Q583*J580</f>
        <v>19123.376</v>
      </c>
      <c r="O583" s="32">
        <f t="shared" si="49"/>
        <v>204762.25639999995</v>
      </c>
      <c r="P583" s="32">
        <v>143.66999999999999</v>
      </c>
      <c r="Q583" s="32">
        <v>14.8</v>
      </c>
      <c r="R583" s="14" t="s">
        <v>41</v>
      </c>
      <c r="S583" s="14" t="s">
        <v>270</v>
      </c>
    </row>
    <row r="584" spans="1:19" s="67" customFormat="1" ht="56.25">
      <c r="A584" s="49"/>
      <c r="B584" s="15">
        <v>55</v>
      </c>
      <c r="C584" s="619"/>
      <c r="D584" s="620"/>
      <c r="E584" s="619"/>
      <c r="F584" s="619"/>
      <c r="G584" s="623"/>
      <c r="H584" s="619"/>
      <c r="I584" s="619"/>
      <c r="J584" s="617"/>
      <c r="K584" s="619"/>
      <c r="L584" s="69" t="s">
        <v>440</v>
      </c>
      <c r="M584" s="21">
        <f>P584*J580</f>
        <v>73792.973199999993</v>
      </c>
      <c r="N584" s="32">
        <f>Q584*J580</f>
        <v>16732.953999999998</v>
      </c>
      <c r="O584" s="32">
        <f t="shared" si="49"/>
        <v>90525.927199999991</v>
      </c>
      <c r="P584" s="32">
        <v>57.11</v>
      </c>
      <c r="Q584" s="32">
        <v>12.95</v>
      </c>
      <c r="R584" s="14" t="s">
        <v>41</v>
      </c>
      <c r="S584" s="14" t="s">
        <v>270</v>
      </c>
    </row>
    <row r="585" spans="1:19" s="67" customFormat="1">
      <c r="A585" s="24"/>
      <c r="B585" s="15"/>
      <c r="C585" s="16"/>
      <c r="D585" s="65" t="s">
        <v>147</v>
      </c>
      <c r="E585" s="33"/>
      <c r="F585" s="33"/>
      <c r="G585" s="14"/>
      <c r="H585" s="33"/>
      <c r="I585" s="33"/>
      <c r="J585" s="27">
        <f>SUM(J586:J608)</f>
        <v>25632.12</v>
      </c>
      <c r="K585" s="27"/>
      <c r="L585" s="28"/>
      <c r="M585" s="382">
        <f>SUM(M586:M608)</f>
        <v>30848741.367499996</v>
      </c>
      <c r="N585" s="66">
        <f>SUM(N586:N608)</f>
        <v>1157794.8329</v>
      </c>
      <c r="O585" s="66">
        <f>SUM(O586:O608)</f>
        <v>32006536.200399999</v>
      </c>
      <c r="P585" s="31"/>
      <c r="Q585" s="32"/>
      <c r="R585" s="31"/>
      <c r="S585" s="49"/>
    </row>
    <row r="586" spans="1:19" ht="37.5">
      <c r="A586" s="14" t="s">
        <v>306</v>
      </c>
      <c r="B586" s="15">
        <v>1</v>
      </c>
      <c r="C586" s="16">
        <v>1</v>
      </c>
      <c r="D586" s="68" t="s">
        <v>443</v>
      </c>
      <c r="E586" s="16">
        <v>1981</v>
      </c>
      <c r="F586" s="16" t="s">
        <v>37</v>
      </c>
      <c r="G586" s="14" t="s">
        <v>306</v>
      </c>
      <c r="H586" s="16" t="s">
        <v>87</v>
      </c>
      <c r="I586" s="16">
        <v>5</v>
      </c>
      <c r="J586" s="21">
        <v>4132.6000000000004</v>
      </c>
      <c r="K586" s="21">
        <v>2167.8000000000002</v>
      </c>
      <c r="L586" s="69" t="s">
        <v>46</v>
      </c>
      <c r="M586" s="21">
        <f>J586*P586</f>
        <v>635263.272</v>
      </c>
      <c r="N586" s="32">
        <f>J586*Q586</f>
        <v>64096.626000000004</v>
      </c>
      <c r="O586" s="32">
        <f t="shared" ref="O586:O608" si="50">M586+N586</f>
        <v>699359.89800000004</v>
      </c>
      <c r="P586" s="32">
        <v>153.72</v>
      </c>
      <c r="Q586" s="32">
        <v>15.51</v>
      </c>
      <c r="R586" s="14" t="s">
        <v>41</v>
      </c>
      <c r="S586" s="14" t="s">
        <v>270</v>
      </c>
    </row>
    <row r="587" spans="1:19" ht="37.5">
      <c r="A587" s="29"/>
      <c r="B587" s="15">
        <v>2</v>
      </c>
      <c r="C587" s="16"/>
      <c r="D587" s="68"/>
      <c r="E587" s="16"/>
      <c r="F587" s="16"/>
      <c r="G587" s="14"/>
      <c r="H587" s="16"/>
      <c r="I587" s="16"/>
      <c r="J587" s="21"/>
      <c r="K587" s="21">
        <v>2167.8000000000002</v>
      </c>
      <c r="L587" s="35" t="s">
        <v>49</v>
      </c>
      <c r="M587" s="21">
        <f>J586*P587</f>
        <v>1714078.5020000001</v>
      </c>
      <c r="N587" s="32">
        <f>J586*Q587</f>
        <v>67526.684000000008</v>
      </c>
      <c r="O587" s="32">
        <f t="shared" si="50"/>
        <v>1781605.1860000002</v>
      </c>
      <c r="P587" s="32">
        <v>414.77</v>
      </c>
      <c r="Q587" s="32">
        <v>16.34</v>
      </c>
      <c r="R587" s="14" t="s">
        <v>41</v>
      </c>
      <c r="S587" s="14" t="s">
        <v>270</v>
      </c>
    </row>
    <row r="588" spans="1:19" ht="56.25">
      <c r="A588" s="29"/>
      <c r="B588" s="15">
        <v>3</v>
      </c>
      <c r="C588" s="16"/>
      <c r="D588" s="68"/>
      <c r="E588" s="16"/>
      <c r="F588" s="16"/>
      <c r="G588" s="14"/>
      <c r="H588" s="16"/>
      <c r="I588" s="16"/>
      <c r="J588" s="21"/>
      <c r="K588" s="21">
        <v>2167.8000000000002</v>
      </c>
      <c r="L588" s="69" t="s">
        <v>88</v>
      </c>
      <c r="M588" s="21">
        <f>J586*P588</f>
        <v>578481.348</v>
      </c>
      <c r="N588" s="32">
        <f>J586*Q588</f>
        <v>60831.87200000001</v>
      </c>
      <c r="O588" s="32">
        <f t="shared" si="50"/>
        <v>639313.22</v>
      </c>
      <c r="P588" s="32">
        <v>139.97999999999999</v>
      </c>
      <c r="Q588" s="32">
        <v>14.72</v>
      </c>
      <c r="R588" s="14" t="s">
        <v>41</v>
      </c>
      <c r="S588" s="14" t="s">
        <v>270</v>
      </c>
    </row>
    <row r="589" spans="1:19" ht="56.25">
      <c r="A589" s="29"/>
      <c r="B589" s="15">
        <v>4</v>
      </c>
      <c r="C589" s="16"/>
      <c r="D589" s="68"/>
      <c r="E589" s="16"/>
      <c r="F589" s="16"/>
      <c r="G589" s="14"/>
      <c r="H589" s="16"/>
      <c r="I589" s="16"/>
      <c r="J589" s="21"/>
      <c r="K589" s="21">
        <v>2167.8000000000002</v>
      </c>
      <c r="L589" s="69" t="s">
        <v>39</v>
      </c>
      <c r="M589" s="21">
        <f>J586*P589</f>
        <v>229979.19</v>
      </c>
      <c r="N589" s="32">
        <f>J586*Q589</f>
        <v>53393.192000000003</v>
      </c>
      <c r="O589" s="32">
        <f t="shared" si="50"/>
        <v>283372.38199999998</v>
      </c>
      <c r="P589" s="32">
        <v>55.65</v>
      </c>
      <c r="Q589" s="32">
        <v>12.92</v>
      </c>
      <c r="R589" s="14" t="s">
        <v>41</v>
      </c>
      <c r="S589" s="14" t="s">
        <v>270</v>
      </c>
    </row>
    <row r="590" spans="1:19" ht="37.5">
      <c r="A590" s="29"/>
      <c r="B590" s="15">
        <v>5</v>
      </c>
      <c r="C590" s="16"/>
      <c r="D590" s="68"/>
      <c r="E590" s="16"/>
      <c r="F590" s="16"/>
      <c r="G590" s="14"/>
      <c r="H590" s="16"/>
      <c r="I590" s="16"/>
      <c r="J590" s="21"/>
      <c r="K590" s="21">
        <v>2167.8000000000002</v>
      </c>
      <c r="L590" s="69" t="s">
        <v>444</v>
      </c>
      <c r="M590" s="21">
        <f>J586*P590</f>
        <v>143070.61199999999</v>
      </c>
      <c r="N590" s="32">
        <f>J586*Q590</f>
        <v>47111.640000000007</v>
      </c>
      <c r="O590" s="32">
        <f t="shared" si="50"/>
        <v>190182.25200000001</v>
      </c>
      <c r="P590" s="32">
        <v>34.619999999999997</v>
      </c>
      <c r="Q590" s="32">
        <v>11.4</v>
      </c>
      <c r="R590" s="14" t="s">
        <v>41</v>
      </c>
      <c r="S590" s="14" t="s">
        <v>270</v>
      </c>
    </row>
    <row r="591" spans="1:19">
      <c r="A591" s="29"/>
      <c r="B591" s="15">
        <v>6</v>
      </c>
      <c r="C591" s="16"/>
      <c r="D591" s="68"/>
      <c r="E591" s="16"/>
      <c r="F591" s="16"/>
      <c r="G591" s="14"/>
      <c r="H591" s="16"/>
      <c r="I591" s="16"/>
      <c r="J591" s="21"/>
      <c r="K591" s="21">
        <v>2167.8000000000002</v>
      </c>
      <c r="L591" s="69" t="s">
        <v>234</v>
      </c>
      <c r="M591" s="21">
        <f>J586*P591</f>
        <v>4358694.5460000001</v>
      </c>
      <c r="N591" s="32">
        <f>J586*Q591</f>
        <v>93272.782000000007</v>
      </c>
      <c r="O591" s="32">
        <f t="shared" si="50"/>
        <v>4451967.3279999997</v>
      </c>
      <c r="P591" s="32">
        <v>1054.71</v>
      </c>
      <c r="Q591" s="32">
        <v>22.57</v>
      </c>
      <c r="R591" s="14" t="s">
        <v>41</v>
      </c>
      <c r="S591" s="14" t="s">
        <v>270</v>
      </c>
    </row>
    <row r="592" spans="1:19">
      <c r="A592" s="29"/>
      <c r="B592" s="15">
        <v>7</v>
      </c>
      <c r="C592" s="16"/>
      <c r="D592" s="68"/>
      <c r="E592" s="16"/>
      <c r="F592" s="16"/>
      <c r="G592" s="14"/>
      <c r="H592" s="16"/>
      <c r="I592" s="16"/>
      <c r="J592" s="21"/>
      <c r="K592" s="21">
        <v>2167.8000000000002</v>
      </c>
      <c r="L592" s="69" t="s">
        <v>108</v>
      </c>
      <c r="M592" s="21">
        <f>J586*P592</f>
        <v>2264995.4080000003</v>
      </c>
      <c r="N592" s="32">
        <f>J586*Q592</f>
        <v>48475.398000000008</v>
      </c>
      <c r="O592" s="32">
        <f t="shared" si="50"/>
        <v>2313470.8060000003</v>
      </c>
      <c r="P592" s="32">
        <v>548.08000000000004</v>
      </c>
      <c r="Q592" s="32">
        <v>11.73</v>
      </c>
      <c r="R592" s="14" t="s">
        <v>41</v>
      </c>
      <c r="S592" s="14" t="s">
        <v>270</v>
      </c>
    </row>
    <row r="593" spans="1:19" ht="37.5">
      <c r="A593" s="14" t="s">
        <v>289</v>
      </c>
      <c r="B593" s="15">
        <v>8</v>
      </c>
      <c r="C593" s="16">
        <v>2</v>
      </c>
      <c r="D593" s="68" t="s">
        <v>445</v>
      </c>
      <c r="E593" s="16">
        <v>1987</v>
      </c>
      <c r="F593" s="16" t="s">
        <v>37</v>
      </c>
      <c r="G593" s="14" t="s">
        <v>289</v>
      </c>
      <c r="H593" s="16" t="s">
        <v>38</v>
      </c>
      <c r="I593" s="16">
        <v>2</v>
      </c>
      <c r="J593" s="21">
        <v>698</v>
      </c>
      <c r="K593" s="21">
        <v>325.60000000000002</v>
      </c>
      <c r="L593" s="69" t="s">
        <v>46</v>
      </c>
      <c r="M593" s="90">
        <f>J593*P593</f>
        <v>176077.47999999998</v>
      </c>
      <c r="N593" s="92">
        <f>J593*Q593</f>
        <v>12249.9</v>
      </c>
      <c r="O593" s="92">
        <f t="shared" si="50"/>
        <v>188327.37999999998</v>
      </c>
      <c r="P593" s="92">
        <v>252.26</v>
      </c>
      <c r="Q593" s="92">
        <v>17.55</v>
      </c>
      <c r="R593" s="14" t="s">
        <v>41</v>
      </c>
      <c r="S593" s="14" t="s">
        <v>270</v>
      </c>
    </row>
    <row r="594" spans="1:19" ht="37.5">
      <c r="A594" s="14" t="s">
        <v>306</v>
      </c>
      <c r="B594" s="15">
        <v>9</v>
      </c>
      <c r="C594" s="16">
        <v>3</v>
      </c>
      <c r="D594" s="68" t="s">
        <v>446</v>
      </c>
      <c r="E594" s="16">
        <v>1972</v>
      </c>
      <c r="F594" s="16" t="s">
        <v>37</v>
      </c>
      <c r="G594" s="14" t="s">
        <v>306</v>
      </c>
      <c r="H594" s="16" t="s">
        <v>447</v>
      </c>
      <c r="I594" s="16">
        <v>4</v>
      </c>
      <c r="J594" s="21">
        <v>4076.42</v>
      </c>
      <c r="K594" s="21">
        <v>1194.9000000000001</v>
      </c>
      <c r="L594" s="69" t="s">
        <v>49</v>
      </c>
      <c r="M594" s="21">
        <f>J594*P594</f>
        <v>1664116.9366000001</v>
      </c>
      <c r="N594" s="32">
        <f>J594*Q594</f>
        <v>65997.23980000001</v>
      </c>
      <c r="O594" s="32">
        <f t="shared" si="50"/>
        <v>1730114.1764000002</v>
      </c>
      <c r="P594" s="32">
        <v>408.23</v>
      </c>
      <c r="Q594" s="32">
        <v>16.190000000000001</v>
      </c>
      <c r="R594" s="14" t="s">
        <v>41</v>
      </c>
      <c r="S594" s="14" t="s">
        <v>270</v>
      </c>
    </row>
    <row r="595" spans="1:19">
      <c r="A595" s="14"/>
      <c r="B595" s="15">
        <v>10</v>
      </c>
      <c r="C595" s="16"/>
      <c r="D595" s="68"/>
      <c r="E595" s="16"/>
      <c r="F595" s="16"/>
      <c r="G595" s="14"/>
      <c r="H595" s="16"/>
      <c r="I595" s="16"/>
      <c r="J595" s="21"/>
      <c r="K595" s="21"/>
      <c r="L595" s="69" t="s">
        <v>234</v>
      </c>
      <c r="M595" s="21">
        <f>J594*P595</f>
        <v>4233688.2835999997</v>
      </c>
      <c r="N595" s="32">
        <f>J594*Q595</f>
        <v>90578.0524</v>
      </c>
      <c r="O595" s="32">
        <f t="shared" si="50"/>
        <v>4324266.3360000001</v>
      </c>
      <c r="P595" s="32">
        <v>1038.58</v>
      </c>
      <c r="Q595" s="32">
        <v>22.22</v>
      </c>
      <c r="R595" s="14" t="s">
        <v>41</v>
      </c>
      <c r="S595" s="14" t="s">
        <v>270</v>
      </c>
    </row>
    <row r="596" spans="1:19" ht="37.5">
      <c r="A596" s="14" t="s">
        <v>287</v>
      </c>
      <c r="B596" s="15">
        <v>11</v>
      </c>
      <c r="C596" s="16">
        <v>4</v>
      </c>
      <c r="D596" s="22" t="s">
        <v>448</v>
      </c>
      <c r="E596" s="16">
        <v>1966</v>
      </c>
      <c r="F596" s="16" t="s">
        <v>37</v>
      </c>
      <c r="G596" s="14" t="s">
        <v>287</v>
      </c>
      <c r="H596" s="16" t="s">
        <v>447</v>
      </c>
      <c r="I596" s="16">
        <v>3</v>
      </c>
      <c r="J596" s="21">
        <v>1877.96</v>
      </c>
      <c r="K596" s="21">
        <v>607.4</v>
      </c>
      <c r="L596" s="35" t="s">
        <v>49</v>
      </c>
      <c r="M596" s="32">
        <f>J596*P596</f>
        <v>766639.61080000002</v>
      </c>
      <c r="N596" s="32">
        <f>J596*Q596</f>
        <v>30404.172400000003</v>
      </c>
      <c r="O596" s="32">
        <f t="shared" si="50"/>
        <v>797043.78320000006</v>
      </c>
      <c r="P596" s="32">
        <v>408.23</v>
      </c>
      <c r="Q596" s="14">
        <v>16.190000000000001</v>
      </c>
      <c r="R596" s="14" t="s">
        <v>41</v>
      </c>
      <c r="S596" s="14" t="s">
        <v>270</v>
      </c>
    </row>
    <row r="597" spans="1:19" ht="37.5">
      <c r="A597" s="29"/>
      <c r="B597" s="15">
        <v>12</v>
      </c>
      <c r="C597" s="16"/>
      <c r="D597" s="22"/>
      <c r="E597" s="16"/>
      <c r="F597" s="16"/>
      <c r="G597" s="14"/>
      <c r="H597" s="16"/>
      <c r="I597" s="16"/>
      <c r="J597" s="21"/>
      <c r="K597" s="21">
        <v>607.4</v>
      </c>
      <c r="L597" s="35" t="s">
        <v>450</v>
      </c>
      <c r="M597" s="32">
        <f>J596*P597</f>
        <v>258839.22680000003</v>
      </c>
      <c r="N597" s="32">
        <f>J596*Q597</f>
        <v>27549.673200000001</v>
      </c>
      <c r="O597" s="32">
        <f t="shared" si="50"/>
        <v>286388.90000000002</v>
      </c>
      <c r="P597" s="32">
        <v>137.83000000000001</v>
      </c>
      <c r="Q597" s="14">
        <v>14.67</v>
      </c>
      <c r="R597" s="14" t="s">
        <v>41</v>
      </c>
      <c r="S597" s="14" t="s">
        <v>270</v>
      </c>
    </row>
    <row r="598" spans="1:19" ht="56.25">
      <c r="A598" s="29"/>
      <c r="B598" s="15">
        <v>13</v>
      </c>
      <c r="C598" s="16"/>
      <c r="D598" s="22"/>
      <c r="E598" s="16"/>
      <c r="F598" s="16"/>
      <c r="G598" s="14"/>
      <c r="H598" s="16"/>
      <c r="I598" s="16"/>
      <c r="J598" s="21"/>
      <c r="K598" s="21">
        <v>607.4</v>
      </c>
      <c r="L598" s="35" t="s">
        <v>39</v>
      </c>
      <c r="M598" s="32">
        <f>J596*P598</f>
        <v>102893.4284</v>
      </c>
      <c r="N598" s="32">
        <f>J596*Q598</f>
        <v>24225.684000000001</v>
      </c>
      <c r="O598" s="32">
        <f t="shared" si="50"/>
        <v>127119.11240000001</v>
      </c>
      <c r="P598" s="32">
        <v>54.79</v>
      </c>
      <c r="Q598" s="14">
        <v>12.9</v>
      </c>
      <c r="R598" s="14" t="s">
        <v>41</v>
      </c>
      <c r="S598" s="14" t="s">
        <v>270</v>
      </c>
    </row>
    <row r="599" spans="1:19" ht="37.5">
      <c r="A599" s="29"/>
      <c r="B599" s="15">
        <v>14</v>
      </c>
      <c r="C599" s="16"/>
      <c r="D599" s="22"/>
      <c r="E599" s="16"/>
      <c r="F599" s="16"/>
      <c r="G599" s="14"/>
      <c r="H599" s="16"/>
      <c r="I599" s="16"/>
      <c r="J599" s="21"/>
      <c r="K599" s="21">
        <v>607.4</v>
      </c>
      <c r="L599" s="35" t="s">
        <v>102</v>
      </c>
      <c r="M599" s="32">
        <f>J596*P599</f>
        <v>64000.876799999998</v>
      </c>
      <c r="N599" s="32">
        <f>J596*Q599</f>
        <v>21371.184800000003</v>
      </c>
      <c r="O599" s="32">
        <f t="shared" si="50"/>
        <v>85372.061600000001</v>
      </c>
      <c r="P599" s="32">
        <v>34.08</v>
      </c>
      <c r="Q599" s="14">
        <v>11.38</v>
      </c>
      <c r="R599" s="14" t="s">
        <v>41</v>
      </c>
      <c r="S599" s="14" t="s">
        <v>270</v>
      </c>
    </row>
    <row r="600" spans="1:19" ht="37.5">
      <c r="A600" s="14" t="s">
        <v>306</v>
      </c>
      <c r="B600" s="15">
        <v>15</v>
      </c>
      <c r="C600" s="16">
        <v>5</v>
      </c>
      <c r="D600" s="68" t="s">
        <v>452</v>
      </c>
      <c r="E600" s="16">
        <v>1970</v>
      </c>
      <c r="F600" s="16" t="s">
        <v>37</v>
      </c>
      <c r="G600" s="14" t="s">
        <v>306</v>
      </c>
      <c r="H600" s="16" t="s">
        <v>38</v>
      </c>
      <c r="I600" s="16">
        <v>5</v>
      </c>
      <c r="J600" s="21">
        <v>7021.53</v>
      </c>
      <c r="K600" s="21">
        <v>3872.33</v>
      </c>
      <c r="L600" s="69" t="s">
        <v>49</v>
      </c>
      <c r="M600" s="21">
        <f>J600*P600</f>
        <v>2991171.78</v>
      </c>
      <c r="N600" s="32">
        <f>J600*Q600</f>
        <v>116416.96739999998</v>
      </c>
      <c r="O600" s="32">
        <f t="shared" si="50"/>
        <v>3107588.7473999998</v>
      </c>
      <c r="P600" s="32">
        <v>426</v>
      </c>
      <c r="Q600" s="32">
        <v>16.579999999999998</v>
      </c>
      <c r="R600" s="14" t="s">
        <v>41</v>
      </c>
      <c r="S600" s="14" t="s">
        <v>270</v>
      </c>
    </row>
    <row r="601" spans="1:19">
      <c r="A601" s="14"/>
      <c r="B601" s="15">
        <v>16</v>
      </c>
      <c r="C601" s="16"/>
      <c r="D601" s="68"/>
      <c r="E601" s="16"/>
      <c r="F601" s="16"/>
      <c r="G601" s="14"/>
      <c r="H601" s="16"/>
      <c r="I601" s="16"/>
      <c r="J601" s="21"/>
      <c r="K601" s="21"/>
      <c r="L601" s="69" t="s">
        <v>234</v>
      </c>
      <c r="M601" s="21">
        <f>J600*P601</f>
        <v>7598699.7659999998</v>
      </c>
      <c r="N601" s="32">
        <f>J600*Q601</f>
        <v>162618.6348</v>
      </c>
      <c r="O601" s="32">
        <f t="shared" si="50"/>
        <v>7761318.4007999999</v>
      </c>
      <c r="P601" s="32">
        <v>1082.2</v>
      </c>
      <c r="Q601" s="32">
        <v>23.16</v>
      </c>
      <c r="R601" s="14" t="s">
        <v>41</v>
      </c>
      <c r="S601" s="14" t="s">
        <v>270</v>
      </c>
    </row>
    <row r="602" spans="1:19" ht="37.5">
      <c r="A602" s="14" t="s">
        <v>285</v>
      </c>
      <c r="B602" s="15">
        <v>17</v>
      </c>
      <c r="C602" s="16">
        <v>6</v>
      </c>
      <c r="D602" s="68" t="s">
        <v>453</v>
      </c>
      <c r="E602" s="16">
        <v>1983</v>
      </c>
      <c r="F602" s="16" t="s">
        <v>37</v>
      </c>
      <c r="G602" s="14" t="s">
        <v>285</v>
      </c>
      <c r="H602" s="16" t="s">
        <v>38</v>
      </c>
      <c r="I602" s="16">
        <v>2</v>
      </c>
      <c r="J602" s="21">
        <v>687.2</v>
      </c>
      <c r="K602" s="21">
        <v>374.9</v>
      </c>
      <c r="L602" s="69" t="s">
        <v>46</v>
      </c>
      <c r="M602" s="21">
        <f>J602*P602</f>
        <v>117511.20000000001</v>
      </c>
      <c r="N602" s="32">
        <f>J602*Q602</f>
        <v>10864.632000000001</v>
      </c>
      <c r="O602" s="32">
        <f t="shared" si="50"/>
        <v>128375.83200000001</v>
      </c>
      <c r="P602" s="32">
        <v>171</v>
      </c>
      <c r="Q602" s="32">
        <v>15.81</v>
      </c>
      <c r="R602" s="14" t="s">
        <v>41</v>
      </c>
      <c r="S602" s="14" t="s">
        <v>270</v>
      </c>
    </row>
    <row r="603" spans="1:19" ht="56.25">
      <c r="A603" s="14" t="s">
        <v>285</v>
      </c>
      <c r="B603" s="15">
        <v>18</v>
      </c>
      <c r="C603" s="16">
        <v>7</v>
      </c>
      <c r="D603" s="68" t="s">
        <v>454</v>
      </c>
      <c r="E603" s="16">
        <v>1958</v>
      </c>
      <c r="F603" s="16" t="s">
        <v>37</v>
      </c>
      <c r="G603" s="14" t="s">
        <v>285</v>
      </c>
      <c r="H603" s="16" t="s">
        <v>60</v>
      </c>
      <c r="I603" s="16">
        <v>2</v>
      </c>
      <c r="J603" s="21">
        <v>813.57</v>
      </c>
      <c r="K603" s="21">
        <v>439.27</v>
      </c>
      <c r="L603" s="69" t="s">
        <v>46</v>
      </c>
      <c r="M603" s="21">
        <f>J603*P603</f>
        <v>139120.47</v>
      </c>
      <c r="N603" s="32">
        <f>J603*Q603</f>
        <v>12870.6774</v>
      </c>
      <c r="O603" s="32">
        <f t="shared" si="50"/>
        <v>151991.14740000002</v>
      </c>
      <c r="P603" s="32">
        <v>171</v>
      </c>
      <c r="Q603" s="32">
        <v>15.82</v>
      </c>
      <c r="R603" s="14" t="s">
        <v>41</v>
      </c>
      <c r="S603" s="14" t="s">
        <v>270</v>
      </c>
    </row>
    <row r="604" spans="1:19" ht="37.5">
      <c r="A604" s="14"/>
      <c r="B604" s="15">
        <v>19</v>
      </c>
      <c r="C604" s="16"/>
      <c r="D604" s="68"/>
      <c r="E604" s="16"/>
      <c r="F604" s="16"/>
      <c r="G604" s="14"/>
      <c r="H604" s="16"/>
      <c r="I604" s="16"/>
      <c r="J604" s="21"/>
      <c r="K604" s="21"/>
      <c r="L604" s="69" t="s">
        <v>49</v>
      </c>
      <c r="M604" s="21">
        <f>J603*P604</f>
        <v>362274.58530000004</v>
      </c>
      <c r="N604" s="32">
        <f>J603*Q604</f>
        <v>14847.6525</v>
      </c>
      <c r="O604" s="32">
        <f t="shared" si="50"/>
        <v>377122.23780000006</v>
      </c>
      <c r="P604" s="32">
        <v>445.29</v>
      </c>
      <c r="Q604" s="32">
        <v>18.25</v>
      </c>
      <c r="R604" s="14" t="s">
        <v>41</v>
      </c>
      <c r="S604" s="14" t="s">
        <v>270</v>
      </c>
    </row>
    <row r="605" spans="1:19">
      <c r="A605" s="14"/>
      <c r="B605" s="15">
        <v>20</v>
      </c>
      <c r="C605" s="16"/>
      <c r="D605" s="68"/>
      <c r="E605" s="16"/>
      <c r="F605" s="16"/>
      <c r="G605" s="14"/>
      <c r="H605" s="16"/>
      <c r="I605" s="16"/>
      <c r="J605" s="21"/>
      <c r="K605" s="21"/>
      <c r="L605" s="69" t="s">
        <v>234</v>
      </c>
      <c r="M605" s="21">
        <f>J603*P605</f>
        <v>1220355</v>
      </c>
      <c r="N605" s="32">
        <f>J603*Q605</f>
        <v>32526.528599999998</v>
      </c>
      <c r="O605" s="32">
        <f t="shared" si="50"/>
        <v>1252881.5286000001</v>
      </c>
      <c r="P605" s="32">
        <v>1500</v>
      </c>
      <c r="Q605" s="32">
        <v>39.979999999999997</v>
      </c>
      <c r="R605" s="14" t="s">
        <v>41</v>
      </c>
      <c r="S605" s="14" t="s">
        <v>270</v>
      </c>
    </row>
    <row r="606" spans="1:19" ht="56.25">
      <c r="A606" s="14" t="s">
        <v>269</v>
      </c>
      <c r="B606" s="15">
        <v>21</v>
      </c>
      <c r="C606" s="16">
        <v>8</v>
      </c>
      <c r="D606" s="68" t="s">
        <v>455</v>
      </c>
      <c r="E606" s="16">
        <v>1958</v>
      </c>
      <c r="F606" s="16" t="s">
        <v>37</v>
      </c>
      <c r="G606" s="14" t="s">
        <v>269</v>
      </c>
      <c r="H606" s="16" t="s">
        <v>60</v>
      </c>
      <c r="I606" s="16">
        <v>2</v>
      </c>
      <c r="J606" s="21">
        <v>779.06</v>
      </c>
      <c r="K606" s="21">
        <v>412.76</v>
      </c>
      <c r="L606" s="69" t="s">
        <v>49</v>
      </c>
      <c r="M606" s="90">
        <f>J606*P606</f>
        <v>331926.30359999998</v>
      </c>
      <c r="N606" s="92">
        <f>J606*Q606</f>
        <v>14217.844999999999</v>
      </c>
      <c r="O606" s="92">
        <f t="shared" si="50"/>
        <v>346144.14859999996</v>
      </c>
      <c r="P606" s="92">
        <v>426.06</v>
      </c>
      <c r="Q606" s="92">
        <v>18.25</v>
      </c>
      <c r="R606" s="14" t="s">
        <v>41</v>
      </c>
      <c r="S606" s="14" t="s">
        <v>270</v>
      </c>
    </row>
    <row r="607" spans="1:19" ht="37.5">
      <c r="A607" s="14" t="s">
        <v>280</v>
      </c>
      <c r="B607" s="15">
        <v>22</v>
      </c>
      <c r="C607" s="16">
        <v>9</v>
      </c>
      <c r="D607" s="68" t="s">
        <v>456</v>
      </c>
      <c r="E607" s="16">
        <v>1973</v>
      </c>
      <c r="F607" s="16" t="s">
        <v>37</v>
      </c>
      <c r="G607" s="14" t="s">
        <v>280</v>
      </c>
      <c r="H607" s="16" t="s">
        <v>38</v>
      </c>
      <c r="I607" s="16">
        <v>4</v>
      </c>
      <c r="J607" s="21">
        <v>2898.48</v>
      </c>
      <c r="K607" s="21">
        <v>1445.7</v>
      </c>
      <c r="L607" s="69" t="s">
        <v>46</v>
      </c>
      <c r="M607" s="21">
        <f>J607*P607</f>
        <v>468742.18560000003</v>
      </c>
      <c r="N607" s="32">
        <f>J607*Q607</f>
        <v>45129.333599999998</v>
      </c>
      <c r="O607" s="32">
        <f t="shared" si="50"/>
        <v>513871.51920000004</v>
      </c>
      <c r="P607" s="32">
        <v>161.72</v>
      </c>
      <c r="Q607" s="32">
        <v>15.57</v>
      </c>
      <c r="R607" s="14" t="s">
        <v>41</v>
      </c>
      <c r="S607" s="14" t="s">
        <v>270</v>
      </c>
    </row>
    <row r="608" spans="1:19" ht="37.5">
      <c r="A608" s="14" t="s">
        <v>280</v>
      </c>
      <c r="B608" s="15">
        <v>23</v>
      </c>
      <c r="C608" s="16">
        <v>10</v>
      </c>
      <c r="D608" s="68" t="s">
        <v>457</v>
      </c>
      <c r="E608" s="16">
        <v>1965</v>
      </c>
      <c r="F608" s="16" t="s">
        <v>37</v>
      </c>
      <c r="G608" s="14" t="s">
        <v>280</v>
      </c>
      <c r="H608" s="16" t="s">
        <v>38</v>
      </c>
      <c r="I608" s="16">
        <v>4</v>
      </c>
      <c r="J608" s="21">
        <v>2647.3</v>
      </c>
      <c r="K608" s="21">
        <v>1621.7</v>
      </c>
      <c r="L608" s="69" t="s">
        <v>46</v>
      </c>
      <c r="M608" s="21">
        <f>J608*P608</f>
        <v>428121.35600000003</v>
      </c>
      <c r="N608" s="32">
        <f>J608*Q608</f>
        <v>41218.461000000003</v>
      </c>
      <c r="O608" s="32">
        <f t="shared" si="50"/>
        <v>469339.81700000004</v>
      </c>
      <c r="P608" s="32">
        <v>161.72</v>
      </c>
      <c r="Q608" s="32">
        <v>15.57</v>
      </c>
      <c r="R608" s="14" t="s">
        <v>41</v>
      </c>
      <c r="S608" s="14" t="s">
        <v>270</v>
      </c>
    </row>
    <row r="609" spans="1:19" s="67" customFormat="1">
      <c r="A609" s="24"/>
      <c r="B609" s="15"/>
      <c r="C609" s="16"/>
      <c r="D609" s="65" t="s">
        <v>166</v>
      </c>
      <c r="E609" s="33"/>
      <c r="F609" s="33"/>
      <c r="G609" s="14"/>
      <c r="H609" s="33"/>
      <c r="I609" s="33"/>
      <c r="J609" s="27">
        <f>SUM(J610:J614)</f>
        <v>8691.630000000001</v>
      </c>
      <c r="K609" s="27"/>
      <c r="L609" s="28"/>
      <c r="M609" s="382">
        <f>SUM(M610:M614)</f>
        <v>2273587.227</v>
      </c>
      <c r="N609" s="66">
        <f>SUM(N610:N614)</f>
        <v>152172.0336</v>
      </c>
      <c r="O609" s="66">
        <f>SUM(O610:O614)</f>
        <v>2425759.2606000002</v>
      </c>
      <c r="P609" s="31"/>
      <c r="Q609" s="32"/>
      <c r="R609" s="31"/>
      <c r="S609" s="49"/>
    </row>
    <row r="610" spans="1:19" ht="37.5">
      <c r="A610" s="14" t="s">
        <v>306</v>
      </c>
      <c r="B610" s="16">
        <v>1</v>
      </c>
      <c r="C610" s="16">
        <v>1</v>
      </c>
      <c r="D610" s="68" t="s">
        <v>458</v>
      </c>
      <c r="E610" s="16">
        <v>1990</v>
      </c>
      <c r="F610" s="16" t="s">
        <v>37</v>
      </c>
      <c r="G610" s="14" t="s">
        <v>306</v>
      </c>
      <c r="H610" s="16" t="s">
        <v>38</v>
      </c>
      <c r="I610" s="16">
        <v>3</v>
      </c>
      <c r="J610" s="21">
        <v>2475</v>
      </c>
      <c r="K610" s="21">
        <v>1286.4000000000001</v>
      </c>
      <c r="L610" s="69" t="s">
        <v>46</v>
      </c>
      <c r="M610" s="21">
        <f>J610*P610</f>
        <v>400257</v>
      </c>
      <c r="N610" s="32">
        <f>J610*Q610</f>
        <v>38535.75</v>
      </c>
      <c r="O610" s="32">
        <f>M610+N610</f>
        <v>438792.75</v>
      </c>
      <c r="P610" s="32">
        <v>161.72</v>
      </c>
      <c r="Q610" s="32">
        <v>15.57</v>
      </c>
      <c r="R610" s="14" t="s">
        <v>41</v>
      </c>
      <c r="S610" s="14" t="s">
        <v>270</v>
      </c>
    </row>
    <row r="611" spans="1:19" ht="37.5">
      <c r="A611" s="14" t="s">
        <v>306</v>
      </c>
      <c r="B611" s="16">
        <v>2</v>
      </c>
      <c r="C611" s="16">
        <v>2</v>
      </c>
      <c r="D611" s="68" t="s">
        <v>459</v>
      </c>
      <c r="E611" s="16">
        <v>1976</v>
      </c>
      <c r="F611" s="16" t="s">
        <v>37</v>
      </c>
      <c r="G611" s="14" t="s">
        <v>306</v>
      </c>
      <c r="H611" s="16" t="s">
        <v>38</v>
      </c>
      <c r="I611" s="16">
        <v>4</v>
      </c>
      <c r="J611" s="21">
        <v>3855.6</v>
      </c>
      <c r="K611" s="21">
        <v>2221.8000000000002</v>
      </c>
      <c r="L611" s="69" t="s">
        <v>46</v>
      </c>
      <c r="M611" s="21">
        <f>J611*P611</f>
        <v>623527.63199999998</v>
      </c>
      <c r="N611" s="32">
        <f>J611*Q611</f>
        <v>60031.692000000003</v>
      </c>
      <c r="O611" s="32">
        <f>M611+N611</f>
        <v>683559.32400000002</v>
      </c>
      <c r="P611" s="32">
        <v>161.72</v>
      </c>
      <c r="Q611" s="32">
        <v>15.57</v>
      </c>
      <c r="R611" s="14" t="s">
        <v>41</v>
      </c>
      <c r="S611" s="14" t="s">
        <v>270</v>
      </c>
    </row>
    <row r="612" spans="1:19" ht="37.5">
      <c r="A612" s="14" t="s">
        <v>323</v>
      </c>
      <c r="B612" s="16">
        <v>3</v>
      </c>
      <c r="C612" s="16">
        <v>3</v>
      </c>
      <c r="D612" s="22" t="s">
        <v>167</v>
      </c>
      <c r="E612" s="16">
        <v>1970</v>
      </c>
      <c r="F612" s="16" t="s">
        <v>37</v>
      </c>
      <c r="G612" s="14" t="s">
        <v>323</v>
      </c>
      <c r="H612" s="16" t="s">
        <v>67</v>
      </c>
      <c r="I612" s="16">
        <v>2</v>
      </c>
      <c r="J612" s="21">
        <v>558</v>
      </c>
      <c r="K612" s="21">
        <v>327.39999999999998</v>
      </c>
      <c r="L612" s="69" t="s">
        <v>109</v>
      </c>
      <c r="M612" s="90">
        <f>J612*P612</f>
        <v>100752.48</v>
      </c>
      <c r="N612" s="92">
        <f>J612*Q612</f>
        <v>2165.04</v>
      </c>
      <c r="O612" s="92">
        <f>M612+N612</f>
        <v>102917.51999999999</v>
      </c>
      <c r="P612" s="92">
        <v>180.56</v>
      </c>
      <c r="Q612" s="92">
        <v>3.88</v>
      </c>
      <c r="R612" s="14" t="s">
        <v>41</v>
      </c>
      <c r="S612" s="14" t="s">
        <v>270</v>
      </c>
    </row>
    <row r="613" spans="1:19" ht="37.5">
      <c r="A613" s="14" t="s">
        <v>323</v>
      </c>
      <c r="B613" s="16">
        <v>4</v>
      </c>
      <c r="C613" s="16">
        <v>4</v>
      </c>
      <c r="D613" s="22" t="s">
        <v>168</v>
      </c>
      <c r="E613" s="16">
        <v>1968</v>
      </c>
      <c r="F613" s="16" t="s">
        <v>37</v>
      </c>
      <c r="G613" s="14" t="s">
        <v>323</v>
      </c>
      <c r="H613" s="16" t="s">
        <v>67</v>
      </c>
      <c r="I613" s="16">
        <v>2</v>
      </c>
      <c r="J613" s="21">
        <v>556.53000000000009</v>
      </c>
      <c r="K613" s="21">
        <v>331</v>
      </c>
      <c r="L613" s="35" t="s">
        <v>234</v>
      </c>
      <c r="M613" s="21">
        <f>J613*P613</f>
        <v>834795.00000000012</v>
      </c>
      <c r="N613" s="32">
        <f>J613*Q613</f>
        <v>22383.636600000002</v>
      </c>
      <c r="O613" s="32">
        <f>M613+N613</f>
        <v>857178.63660000009</v>
      </c>
      <c r="P613" s="32">
        <v>1500</v>
      </c>
      <c r="Q613" s="32">
        <v>40.22</v>
      </c>
      <c r="R613" s="14" t="s">
        <v>41</v>
      </c>
      <c r="S613" s="14" t="s">
        <v>270</v>
      </c>
    </row>
    <row r="614" spans="1:19" ht="37.5">
      <c r="A614" s="14" t="s">
        <v>331</v>
      </c>
      <c r="B614" s="16">
        <v>5</v>
      </c>
      <c r="C614" s="16">
        <v>5</v>
      </c>
      <c r="D614" s="68" t="s">
        <v>462</v>
      </c>
      <c r="E614" s="16">
        <v>1965</v>
      </c>
      <c r="F614" s="16" t="s">
        <v>37</v>
      </c>
      <c r="G614" s="14" t="s">
        <v>331</v>
      </c>
      <c r="H614" s="16" t="s">
        <v>38</v>
      </c>
      <c r="I614" s="16">
        <v>2</v>
      </c>
      <c r="J614" s="21">
        <v>1246.5</v>
      </c>
      <c r="K614" s="21">
        <v>706.8</v>
      </c>
      <c r="L614" s="69" t="s">
        <v>46</v>
      </c>
      <c r="M614" s="90">
        <f>J614*P614</f>
        <v>314255.11499999999</v>
      </c>
      <c r="N614" s="92">
        <f>J614*Q614</f>
        <v>29055.914999999997</v>
      </c>
      <c r="O614" s="92">
        <f>M614+N614</f>
        <v>343311.02999999997</v>
      </c>
      <c r="P614" s="92">
        <v>252.11</v>
      </c>
      <c r="Q614" s="92">
        <v>23.31</v>
      </c>
      <c r="R614" s="14" t="s">
        <v>41</v>
      </c>
      <c r="S614" s="14" t="s">
        <v>270</v>
      </c>
    </row>
    <row r="615" spans="1:19" s="67" customFormat="1">
      <c r="A615" s="24"/>
      <c r="B615" s="15"/>
      <c r="C615" s="16"/>
      <c r="D615" s="65" t="s">
        <v>463</v>
      </c>
      <c r="E615" s="33"/>
      <c r="F615" s="33"/>
      <c r="G615" s="14"/>
      <c r="H615" s="33"/>
      <c r="I615" s="33"/>
      <c r="J615" s="27">
        <f>SUM(J616:J622)</f>
        <v>2665.8</v>
      </c>
      <c r="K615" s="27"/>
      <c r="L615" s="28"/>
      <c r="M615" s="31">
        <f>SUM(M616:M622)</f>
        <v>3248479.27</v>
      </c>
      <c r="N615" s="31">
        <f>SUM(N616:N622)</f>
        <v>158376.38999999998</v>
      </c>
      <c r="O615" s="31">
        <f>SUM(O616:O622)</f>
        <v>3406855.6600000006</v>
      </c>
      <c r="P615" s="31"/>
      <c r="Q615" s="32"/>
      <c r="R615" s="31"/>
      <c r="S615" s="49"/>
    </row>
    <row r="616" spans="1:19" ht="37.5">
      <c r="A616" s="14" t="s">
        <v>285</v>
      </c>
      <c r="B616" s="16">
        <v>1</v>
      </c>
      <c r="C616" s="16">
        <v>1</v>
      </c>
      <c r="D616" s="68" t="s">
        <v>464</v>
      </c>
      <c r="E616" s="16">
        <v>1982</v>
      </c>
      <c r="F616" s="16" t="s">
        <v>37</v>
      </c>
      <c r="G616" s="14" t="s">
        <v>285</v>
      </c>
      <c r="H616" s="16" t="s">
        <v>67</v>
      </c>
      <c r="I616" s="16">
        <v>2</v>
      </c>
      <c r="J616" s="21">
        <v>1351.6</v>
      </c>
      <c r="K616" s="21">
        <v>777.1</v>
      </c>
      <c r="L616" s="69" t="s">
        <v>46</v>
      </c>
      <c r="M616" s="21">
        <f>J616*P616</f>
        <v>236529.99999999997</v>
      </c>
      <c r="N616" s="32">
        <f>J616*Q616</f>
        <v>21449.891999999996</v>
      </c>
      <c r="O616" s="32">
        <f t="shared" ref="O616:O622" si="51">M616+N616</f>
        <v>257979.89199999996</v>
      </c>
      <c r="P616" s="32">
        <v>175</v>
      </c>
      <c r="Q616" s="32">
        <v>15.87</v>
      </c>
      <c r="R616" s="14" t="s">
        <v>41</v>
      </c>
      <c r="S616" s="14" t="s">
        <v>270</v>
      </c>
    </row>
    <row r="617" spans="1:19" ht="37.5">
      <c r="A617" s="14" t="s">
        <v>285</v>
      </c>
      <c r="B617" s="16">
        <v>2</v>
      </c>
      <c r="C617" s="16">
        <v>2</v>
      </c>
      <c r="D617" s="68" t="s">
        <v>465</v>
      </c>
      <c r="E617" s="16">
        <v>1982</v>
      </c>
      <c r="F617" s="16" t="s">
        <v>37</v>
      </c>
      <c r="G617" s="14" t="s">
        <v>285</v>
      </c>
      <c r="H617" s="16" t="s">
        <v>67</v>
      </c>
      <c r="I617" s="16">
        <v>2</v>
      </c>
      <c r="J617" s="21">
        <v>1314.2</v>
      </c>
      <c r="K617" s="21">
        <v>741.2</v>
      </c>
      <c r="L617" s="69" t="s">
        <v>46</v>
      </c>
      <c r="M617" s="21">
        <f>P617*J617</f>
        <v>229985</v>
      </c>
      <c r="N617" s="32">
        <f>J617*Q617</f>
        <v>20856.353999999999</v>
      </c>
      <c r="O617" s="32">
        <f t="shared" si="51"/>
        <v>250841.35399999999</v>
      </c>
      <c r="P617" s="32">
        <v>175</v>
      </c>
      <c r="Q617" s="32">
        <v>15.87</v>
      </c>
      <c r="R617" s="14" t="s">
        <v>41</v>
      </c>
      <c r="S617" s="14" t="s">
        <v>270</v>
      </c>
    </row>
    <row r="618" spans="1:19">
      <c r="A618" s="14"/>
      <c r="B618" s="16">
        <v>3</v>
      </c>
      <c r="C618" s="16"/>
      <c r="D618" s="68"/>
      <c r="E618" s="16"/>
      <c r="F618" s="16"/>
      <c r="G618" s="14"/>
      <c r="H618" s="16"/>
      <c r="I618" s="16"/>
      <c r="J618" s="21"/>
      <c r="K618" s="21"/>
      <c r="L618" s="69" t="s">
        <v>234</v>
      </c>
      <c r="M618" s="21">
        <f>J617*P618</f>
        <v>1971300</v>
      </c>
      <c r="N618" s="32">
        <f>J617*Q618</f>
        <v>52857.124000000003</v>
      </c>
      <c r="O618" s="32">
        <f t="shared" si="51"/>
        <v>2024157.1240000001</v>
      </c>
      <c r="P618" s="32">
        <v>1500</v>
      </c>
      <c r="Q618" s="32">
        <v>40.22</v>
      </c>
      <c r="R618" s="14" t="s">
        <v>41</v>
      </c>
      <c r="S618" s="14" t="s">
        <v>270</v>
      </c>
    </row>
    <row r="619" spans="1:19" ht="56.25">
      <c r="A619" s="14"/>
      <c r="B619" s="16">
        <v>4</v>
      </c>
      <c r="C619" s="16"/>
      <c r="D619" s="68"/>
      <c r="E619" s="16"/>
      <c r="F619" s="16"/>
      <c r="G619" s="14"/>
      <c r="H619" s="16"/>
      <c r="I619" s="16"/>
      <c r="J619" s="21"/>
      <c r="K619" s="21"/>
      <c r="L619" s="69" t="s">
        <v>39</v>
      </c>
      <c r="M619" s="21">
        <f>J617*P619</f>
        <v>73726.62000000001</v>
      </c>
      <c r="N619" s="32">
        <f>J617*Q619</f>
        <v>18779.917999999998</v>
      </c>
      <c r="O619" s="32">
        <f t="shared" si="51"/>
        <v>92506.538</v>
      </c>
      <c r="P619" s="32">
        <v>56.1</v>
      </c>
      <c r="Q619" s="32">
        <v>14.29</v>
      </c>
      <c r="R619" s="14" t="s">
        <v>41</v>
      </c>
      <c r="S619" s="14" t="s">
        <v>270</v>
      </c>
    </row>
    <row r="620" spans="1:19" ht="37.5">
      <c r="A620" s="14"/>
      <c r="B620" s="16">
        <v>5</v>
      </c>
      <c r="C620" s="16"/>
      <c r="D620" s="68"/>
      <c r="E620" s="16"/>
      <c r="F620" s="16"/>
      <c r="G620" s="14"/>
      <c r="H620" s="16"/>
      <c r="I620" s="16"/>
      <c r="J620" s="21"/>
      <c r="K620" s="21"/>
      <c r="L620" s="69" t="s">
        <v>444</v>
      </c>
      <c r="M620" s="21">
        <f>J617*P620</f>
        <v>45865.58</v>
      </c>
      <c r="N620" s="32">
        <f>J617*Q620</f>
        <v>18175.386000000002</v>
      </c>
      <c r="O620" s="32">
        <f t="shared" si="51"/>
        <v>64040.966</v>
      </c>
      <c r="P620" s="32">
        <v>34.9</v>
      </c>
      <c r="Q620" s="32">
        <v>13.83</v>
      </c>
      <c r="R620" s="14" t="s">
        <v>41</v>
      </c>
      <c r="S620" s="14" t="s">
        <v>270</v>
      </c>
    </row>
    <row r="621" spans="1:19" ht="37.5">
      <c r="A621" s="14"/>
      <c r="B621" s="16">
        <v>6</v>
      </c>
      <c r="C621" s="16"/>
      <c r="D621" s="68"/>
      <c r="E621" s="16"/>
      <c r="F621" s="16"/>
      <c r="G621" s="14"/>
      <c r="H621" s="16"/>
      <c r="I621" s="16"/>
      <c r="J621" s="21"/>
      <c r="K621" s="21"/>
      <c r="L621" s="69" t="s">
        <v>49</v>
      </c>
      <c r="M621" s="21">
        <f>J617*P621</f>
        <v>585200.11800000002</v>
      </c>
      <c r="N621" s="32">
        <f>J617*Q621</f>
        <v>23984.15</v>
      </c>
      <c r="O621" s="32">
        <f t="shared" si="51"/>
        <v>609184.26800000004</v>
      </c>
      <c r="P621" s="32">
        <v>445.29</v>
      </c>
      <c r="Q621" s="32">
        <v>18.25</v>
      </c>
      <c r="R621" s="14" t="s">
        <v>41</v>
      </c>
      <c r="S621" s="14" t="s">
        <v>270</v>
      </c>
    </row>
    <row r="622" spans="1:19">
      <c r="A622" s="14"/>
      <c r="B622" s="16">
        <v>7</v>
      </c>
      <c r="C622" s="16"/>
      <c r="D622" s="68"/>
      <c r="E622" s="16"/>
      <c r="F622" s="16"/>
      <c r="G622" s="14"/>
      <c r="H622" s="16"/>
      <c r="I622" s="16"/>
      <c r="J622" s="21"/>
      <c r="K622" s="21"/>
      <c r="L622" s="109" t="s">
        <v>109</v>
      </c>
      <c r="M622" s="21">
        <f>J617*P622</f>
        <v>105871.952</v>
      </c>
      <c r="N622" s="32">
        <f>J617*Q622</f>
        <v>2273.5660000000003</v>
      </c>
      <c r="O622" s="32">
        <f t="shared" si="51"/>
        <v>108145.51800000001</v>
      </c>
      <c r="P622" s="29">
        <v>80.56</v>
      </c>
      <c r="Q622" s="29">
        <v>1.73</v>
      </c>
      <c r="R622" s="14" t="s">
        <v>41</v>
      </c>
      <c r="S622" s="14" t="s">
        <v>270</v>
      </c>
    </row>
    <row r="623" spans="1:19" s="67" customFormat="1">
      <c r="A623" s="24"/>
      <c r="B623" s="15"/>
      <c r="C623" s="16"/>
      <c r="D623" s="65" t="s">
        <v>173</v>
      </c>
      <c r="E623" s="33"/>
      <c r="F623" s="33"/>
      <c r="G623" s="14"/>
      <c r="H623" s="33"/>
      <c r="I623" s="33"/>
      <c r="J623" s="27">
        <f>SUM(J624:J627)</f>
        <v>1151.4299999999998</v>
      </c>
      <c r="K623" s="27"/>
      <c r="L623" s="28"/>
      <c r="M623" s="382">
        <f>SUM(M624:M627)</f>
        <v>1536438.8783</v>
      </c>
      <c r="N623" s="66">
        <f>SUM(N624:N627)</f>
        <v>63655.707999999999</v>
      </c>
      <c r="O623" s="66">
        <f>SUM(O624:O627)</f>
        <v>1600094.5862999998</v>
      </c>
      <c r="P623" s="31"/>
      <c r="Q623" s="32"/>
      <c r="R623" s="31"/>
      <c r="S623" s="49"/>
    </row>
    <row r="624" spans="1:19" ht="56.25">
      <c r="A624" s="14" t="s">
        <v>329</v>
      </c>
      <c r="B624" s="15">
        <v>1</v>
      </c>
      <c r="C624" s="16">
        <v>1</v>
      </c>
      <c r="D624" s="68" t="s">
        <v>466</v>
      </c>
      <c r="E624" s="16">
        <v>1966</v>
      </c>
      <c r="F624" s="16" t="s">
        <v>37</v>
      </c>
      <c r="G624" s="14" t="s">
        <v>329</v>
      </c>
      <c r="H624" s="16" t="s">
        <v>60</v>
      </c>
      <c r="I624" s="16">
        <v>2</v>
      </c>
      <c r="J624" s="21">
        <v>589.13</v>
      </c>
      <c r="K624" s="21">
        <v>354.13</v>
      </c>
      <c r="L624" s="69" t="s">
        <v>46</v>
      </c>
      <c r="M624" s="90">
        <f>J624*P624</f>
        <v>142563.5687</v>
      </c>
      <c r="N624" s="92">
        <f>J624*Q624</f>
        <v>13190.620699999999</v>
      </c>
      <c r="O624" s="92">
        <f>M624+N624</f>
        <v>155754.1894</v>
      </c>
      <c r="P624" s="92">
        <v>241.99</v>
      </c>
      <c r="Q624" s="92">
        <v>22.39</v>
      </c>
      <c r="R624" s="14" t="s">
        <v>41</v>
      </c>
      <c r="S624" s="14" t="s">
        <v>270</v>
      </c>
    </row>
    <row r="625" spans="1:128" ht="37.5">
      <c r="A625" s="14"/>
      <c r="B625" s="15">
        <v>2</v>
      </c>
      <c r="C625" s="16"/>
      <c r="D625" s="68"/>
      <c r="E625" s="16"/>
      <c r="F625" s="16"/>
      <c r="G625" s="14"/>
      <c r="H625" s="16"/>
      <c r="I625" s="16"/>
      <c r="J625" s="21"/>
      <c r="K625" s="21"/>
      <c r="L625" s="69" t="s">
        <v>49</v>
      </c>
      <c r="M625" s="90">
        <f>J624*P625</f>
        <v>237018.78159999999</v>
      </c>
      <c r="N625" s="32">
        <f>J624*Q625</f>
        <v>10751.622499999999</v>
      </c>
      <c r="O625" s="92">
        <f>M625+N625</f>
        <v>247770.40409999999</v>
      </c>
      <c r="P625" s="92">
        <v>402.32</v>
      </c>
      <c r="Q625" s="32">
        <v>18.25</v>
      </c>
      <c r="R625" s="14" t="s">
        <v>41</v>
      </c>
      <c r="S625" s="14" t="s">
        <v>270</v>
      </c>
    </row>
    <row r="626" spans="1:128">
      <c r="A626" s="14"/>
      <c r="B626" s="15">
        <v>3</v>
      </c>
      <c r="C626" s="16"/>
      <c r="D626" s="68"/>
      <c r="E626" s="16"/>
      <c r="F626" s="16"/>
      <c r="G626" s="14"/>
      <c r="H626" s="16"/>
      <c r="I626" s="16"/>
      <c r="J626" s="21"/>
      <c r="K626" s="21"/>
      <c r="L626" s="69" t="s">
        <v>234</v>
      </c>
      <c r="M626" s="90">
        <f>J624*P626</f>
        <v>1020785.551</v>
      </c>
      <c r="N626" s="92">
        <f>J624*Q626</f>
        <v>27370.979800000001</v>
      </c>
      <c r="O626" s="92">
        <f>M626+N626</f>
        <v>1048156.5307999999</v>
      </c>
      <c r="P626" s="92">
        <v>1732.7</v>
      </c>
      <c r="Q626" s="92">
        <v>46.46</v>
      </c>
      <c r="R626" s="14" t="s">
        <v>41</v>
      </c>
      <c r="S626" s="14" t="s">
        <v>270</v>
      </c>
    </row>
    <row r="627" spans="1:128" ht="37.5">
      <c r="A627" s="14" t="s">
        <v>329</v>
      </c>
      <c r="B627" s="15">
        <v>4</v>
      </c>
      <c r="C627" s="16">
        <v>2</v>
      </c>
      <c r="D627" s="68" t="s">
        <v>176</v>
      </c>
      <c r="E627" s="16">
        <v>1968</v>
      </c>
      <c r="F627" s="16" t="s">
        <v>37</v>
      </c>
      <c r="G627" s="14" t="s">
        <v>329</v>
      </c>
      <c r="H627" s="16" t="s">
        <v>67</v>
      </c>
      <c r="I627" s="16">
        <v>2</v>
      </c>
      <c r="J627" s="21">
        <v>562.29999999999995</v>
      </c>
      <c r="K627" s="21">
        <v>324.2</v>
      </c>
      <c r="L627" s="69" t="s">
        <v>46</v>
      </c>
      <c r="M627" s="90">
        <f>J627*P627</f>
        <v>136070.97699999998</v>
      </c>
      <c r="N627" s="92">
        <f>J627*Q627</f>
        <v>12342.484999999999</v>
      </c>
      <c r="O627" s="92">
        <f>M627+N627</f>
        <v>148413.46199999997</v>
      </c>
      <c r="P627" s="92">
        <v>241.99</v>
      </c>
      <c r="Q627" s="92">
        <v>21.95</v>
      </c>
      <c r="R627" s="14" t="s">
        <v>41</v>
      </c>
      <c r="S627" s="14" t="s">
        <v>270</v>
      </c>
    </row>
    <row r="628" spans="1:128" s="67" customFormat="1">
      <c r="A628" s="24"/>
      <c r="B628" s="15"/>
      <c r="C628" s="16"/>
      <c r="D628" s="65" t="s">
        <v>177</v>
      </c>
      <c r="E628" s="33"/>
      <c r="F628" s="33"/>
      <c r="G628" s="14"/>
      <c r="H628" s="33"/>
      <c r="I628" s="33"/>
      <c r="J628" s="27">
        <f>SUM(J629:J866)</f>
        <v>771833.73800000036</v>
      </c>
      <c r="K628" s="27"/>
      <c r="L628" s="28"/>
      <c r="M628" s="382">
        <f>SUM(M629:M866)</f>
        <v>541870785.0040803</v>
      </c>
      <c r="N628" s="382">
        <f>SUM(N629:N866)</f>
        <v>17416406.523839988</v>
      </c>
      <c r="O628" s="382">
        <f>SUM(O629:O866)</f>
        <v>559287191.52792013</v>
      </c>
      <c r="P628" s="31"/>
      <c r="Q628" s="32"/>
      <c r="R628" s="31"/>
      <c r="S628" s="49"/>
    </row>
    <row r="629" spans="1:128" s="14" customFormat="1" ht="56.25">
      <c r="A629" s="14" t="s">
        <v>467</v>
      </c>
      <c r="B629" s="15">
        <v>1</v>
      </c>
      <c r="C629" s="16">
        <v>1</v>
      </c>
      <c r="D629" s="22" t="s">
        <v>468</v>
      </c>
      <c r="E629" s="16">
        <v>1993</v>
      </c>
      <c r="F629" s="16" t="s">
        <v>37</v>
      </c>
      <c r="G629" s="14" t="s">
        <v>467</v>
      </c>
      <c r="H629" s="16" t="s">
        <v>87</v>
      </c>
      <c r="I629" s="16">
        <v>10</v>
      </c>
      <c r="J629" s="21">
        <v>6600.52</v>
      </c>
      <c r="K629" s="21">
        <v>4523.3999999999996</v>
      </c>
      <c r="L629" s="22" t="s">
        <v>469</v>
      </c>
      <c r="M629" s="21">
        <f>J629*P629</f>
        <v>4971577.6692000004</v>
      </c>
      <c r="N629" s="21">
        <f>J629*Q629</f>
        <v>106400.38240000002</v>
      </c>
      <c r="O629" s="21">
        <f t="shared" ref="O629:O692" si="52">M629+N629</f>
        <v>5077978.0516000008</v>
      </c>
      <c r="P629" s="16">
        <v>753.21</v>
      </c>
      <c r="Q629" s="16">
        <v>16.12</v>
      </c>
      <c r="R629" s="14" t="s">
        <v>41</v>
      </c>
      <c r="S629" s="14" t="s">
        <v>270</v>
      </c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364"/>
    </row>
    <row r="630" spans="1:128" s="14" customFormat="1" ht="56.25">
      <c r="A630" s="14" t="s">
        <v>474</v>
      </c>
      <c r="B630" s="15">
        <v>2</v>
      </c>
      <c r="C630" s="16">
        <v>2</v>
      </c>
      <c r="D630" s="22" t="s">
        <v>475</v>
      </c>
      <c r="E630" s="16">
        <v>1991</v>
      </c>
      <c r="F630" s="16" t="s">
        <v>37</v>
      </c>
      <c r="G630" s="14" t="s">
        <v>474</v>
      </c>
      <c r="H630" s="16" t="s">
        <v>87</v>
      </c>
      <c r="I630" s="16">
        <v>9</v>
      </c>
      <c r="J630" s="21">
        <v>12048.1</v>
      </c>
      <c r="K630" s="21">
        <v>8723.7000000000007</v>
      </c>
      <c r="L630" s="22" t="s">
        <v>469</v>
      </c>
      <c r="M630" s="21">
        <f>J630*P630</f>
        <v>9676672.477</v>
      </c>
      <c r="N630" s="21">
        <f>J630*Q630</f>
        <v>207106.83900000001</v>
      </c>
      <c r="O630" s="21">
        <f t="shared" si="52"/>
        <v>9883779.3159999996</v>
      </c>
      <c r="P630" s="16">
        <v>803.17</v>
      </c>
      <c r="Q630" s="16">
        <v>17.190000000000001</v>
      </c>
      <c r="R630" s="14" t="s">
        <v>41</v>
      </c>
      <c r="S630" s="14" t="s">
        <v>270</v>
      </c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364"/>
    </row>
    <row r="631" spans="1:128" s="14" customFormat="1" ht="56.25">
      <c r="A631" s="14" t="s">
        <v>467</v>
      </c>
      <c r="B631" s="15">
        <v>3</v>
      </c>
      <c r="C631" s="16">
        <v>3</v>
      </c>
      <c r="D631" s="22" t="s">
        <v>476</v>
      </c>
      <c r="E631" s="16">
        <v>1994</v>
      </c>
      <c r="F631" s="16" t="s">
        <v>37</v>
      </c>
      <c r="G631" s="14" t="s">
        <v>467</v>
      </c>
      <c r="H631" s="16" t="s">
        <v>87</v>
      </c>
      <c r="I631" s="16">
        <v>10</v>
      </c>
      <c r="J631" s="21">
        <v>10832.84</v>
      </c>
      <c r="K631" s="21">
        <v>7078.6</v>
      </c>
      <c r="L631" s="22" t="s">
        <v>469</v>
      </c>
      <c r="M631" s="21">
        <f>J631*P631</f>
        <v>8159403.4164000005</v>
      </c>
      <c r="N631" s="21">
        <f>J631*Q631</f>
        <v>174625.38080000001</v>
      </c>
      <c r="O631" s="21">
        <f t="shared" si="52"/>
        <v>8334028.7972000008</v>
      </c>
      <c r="P631" s="16">
        <v>753.21</v>
      </c>
      <c r="Q631" s="16">
        <v>16.12</v>
      </c>
      <c r="R631" s="14" t="s">
        <v>41</v>
      </c>
      <c r="S631" s="14" t="s">
        <v>270</v>
      </c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364"/>
    </row>
    <row r="632" spans="1:128" s="14" customFormat="1" ht="56.25">
      <c r="A632" s="14" t="s">
        <v>474</v>
      </c>
      <c r="B632" s="15">
        <v>4</v>
      </c>
      <c r="C632" s="16">
        <v>4</v>
      </c>
      <c r="D632" s="22" t="s">
        <v>477</v>
      </c>
      <c r="E632" s="16">
        <v>1991</v>
      </c>
      <c r="F632" s="16" t="s">
        <v>37</v>
      </c>
      <c r="G632" s="14" t="s">
        <v>474</v>
      </c>
      <c r="H632" s="16" t="s">
        <v>87</v>
      </c>
      <c r="I632" s="16">
        <v>9</v>
      </c>
      <c r="J632" s="21">
        <v>5968.79</v>
      </c>
      <c r="K632" s="21">
        <v>4085.49</v>
      </c>
      <c r="L632" s="22" t="s">
        <v>469</v>
      </c>
      <c r="M632" s="21">
        <f>J632*P632</f>
        <v>4793953.0642999997</v>
      </c>
      <c r="N632" s="21">
        <f>J632*Q632</f>
        <v>102603.5001</v>
      </c>
      <c r="O632" s="21">
        <f t="shared" si="52"/>
        <v>4896556.5643999996</v>
      </c>
      <c r="P632" s="16">
        <v>803.17</v>
      </c>
      <c r="Q632" s="16">
        <v>17.190000000000001</v>
      </c>
      <c r="R632" s="14" t="s">
        <v>41</v>
      </c>
      <c r="S632" s="14" t="s">
        <v>270</v>
      </c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364"/>
    </row>
    <row r="633" spans="1:128" ht="37.5">
      <c r="A633" s="14" t="s">
        <v>306</v>
      </c>
      <c r="B633" s="15">
        <v>5</v>
      </c>
      <c r="C633" s="16">
        <v>5</v>
      </c>
      <c r="D633" s="22" t="s">
        <v>478</v>
      </c>
      <c r="E633" s="16">
        <v>1969</v>
      </c>
      <c r="F633" s="16" t="s">
        <v>37</v>
      </c>
      <c r="G633" s="14" t="s">
        <v>306</v>
      </c>
      <c r="H633" s="14" t="s">
        <v>38</v>
      </c>
      <c r="I633" s="16">
        <v>4</v>
      </c>
      <c r="J633" s="21">
        <v>5116</v>
      </c>
      <c r="K633" s="32">
        <f>1907.6+715.9</f>
        <v>2623.5</v>
      </c>
      <c r="L633" s="22" t="s">
        <v>46</v>
      </c>
      <c r="M633" s="51">
        <f>P633*J633</f>
        <v>818560</v>
      </c>
      <c r="N633" s="32">
        <f>J633*Q633</f>
        <v>79604.960000000006</v>
      </c>
      <c r="O633" s="32">
        <f t="shared" si="52"/>
        <v>898164.96</v>
      </c>
      <c r="P633" s="32">
        <v>160</v>
      </c>
      <c r="Q633" s="32">
        <v>15.56</v>
      </c>
      <c r="R633" s="14" t="s">
        <v>41</v>
      </c>
      <c r="S633" s="14" t="s">
        <v>270</v>
      </c>
    </row>
    <row r="634" spans="1:128">
      <c r="A634" s="14"/>
      <c r="B634" s="15">
        <v>6</v>
      </c>
      <c r="C634" s="16"/>
      <c r="D634" s="22"/>
      <c r="E634" s="16"/>
      <c r="F634" s="16"/>
      <c r="G634" s="14"/>
      <c r="H634" s="14"/>
      <c r="I634" s="16"/>
      <c r="J634" s="21"/>
      <c r="K634" s="32"/>
      <c r="L634" s="22" t="s">
        <v>479</v>
      </c>
      <c r="M634" s="51">
        <f>P634*J633</f>
        <v>209756</v>
      </c>
      <c r="N634" s="32">
        <f>J633*Q634</f>
        <v>4450.92</v>
      </c>
      <c r="O634" s="32">
        <f t="shared" si="52"/>
        <v>214206.92</v>
      </c>
      <c r="P634" s="32">
        <v>41</v>
      </c>
      <c r="Q634" s="32">
        <v>0.87</v>
      </c>
      <c r="R634" s="14" t="s">
        <v>41</v>
      </c>
      <c r="S634" s="14" t="s">
        <v>270</v>
      </c>
    </row>
    <row r="635" spans="1:128" ht="56.25">
      <c r="A635" s="14" t="s">
        <v>474</v>
      </c>
      <c r="B635" s="15">
        <v>7</v>
      </c>
      <c r="C635" s="16">
        <v>6</v>
      </c>
      <c r="D635" s="22" t="s">
        <v>480</v>
      </c>
      <c r="E635" s="16">
        <v>1987</v>
      </c>
      <c r="F635" s="16" t="s">
        <v>37</v>
      </c>
      <c r="G635" s="14" t="s">
        <v>474</v>
      </c>
      <c r="H635" s="16" t="s">
        <v>87</v>
      </c>
      <c r="I635" s="16">
        <v>9</v>
      </c>
      <c r="J635" s="21">
        <v>9758.08</v>
      </c>
      <c r="K635" s="21">
        <v>5950.3</v>
      </c>
      <c r="L635" s="68" t="s">
        <v>469</v>
      </c>
      <c r="M635" s="21">
        <f>P635*J635</f>
        <v>8006602.2208000002</v>
      </c>
      <c r="N635" s="21">
        <f>J635*Q635</f>
        <v>171351.8848</v>
      </c>
      <c r="O635" s="32">
        <f t="shared" si="52"/>
        <v>8177954.1056000004</v>
      </c>
      <c r="P635" s="21">
        <v>820.51</v>
      </c>
      <c r="Q635" s="21">
        <v>17.559999999999999</v>
      </c>
      <c r="R635" s="14" t="s">
        <v>41</v>
      </c>
      <c r="S635" s="14" t="s">
        <v>270</v>
      </c>
    </row>
    <row r="636" spans="1:128" ht="56.25">
      <c r="A636" s="14" t="s">
        <v>474</v>
      </c>
      <c r="B636" s="15">
        <v>8</v>
      </c>
      <c r="C636" s="16">
        <v>7</v>
      </c>
      <c r="D636" s="68" t="s">
        <v>482</v>
      </c>
      <c r="E636" s="16">
        <v>1987</v>
      </c>
      <c r="F636" s="16" t="s">
        <v>37</v>
      </c>
      <c r="G636" s="14" t="s">
        <v>474</v>
      </c>
      <c r="H636" s="16" t="s">
        <v>87</v>
      </c>
      <c r="I636" s="16">
        <v>9</v>
      </c>
      <c r="J636" s="21">
        <f>K636*1.8</f>
        <v>10817.1</v>
      </c>
      <c r="K636" s="21">
        <v>6009.5</v>
      </c>
      <c r="L636" s="22" t="s">
        <v>469</v>
      </c>
      <c r="M636" s="32">
        <f>P636*J636</f>
        <v>8687970.2070000004</v>
      </c>
      <c r="N636" s="32">
        <f>J636*Q636</f>
        <v>185945.94900000002</v>
      </c>
      <c r="O636" s="32">
        <f t="shared" si="52"/>
        <v>8873916.1559999995</v>
      </c>
      <c r="P636" s="32">
        <v>803.17</v>
      </c>
      <c r="Q636" s="32">
        <v>17.190000000000001</v>
      </c>
      <c r="R636" s="14" t="s">
        <v>41</v>
      </c>
      <c r="S636" s="14" t="s">
        <v>270</v>
      </c>
      <c r="T636" s="222"/>
    </row>
    <row r="637" spans="1:128" s="14" customFormat="1" ht="56.25">
      <c r="A637" s="14" t="s">
        <v>467</v>
      </c>
      <c r="B637" s="15">
        <v>9</v>
      </c>
      <c r="C637" s="16">
        <v>8</v>
      </c>
      <c r="D637" s="22" t="s">
        <v>483</v>
      </c>
      <c r="E637" s="16">
        <v>1994</v>
      </c>
      <c r="F637" s="16" t="s">
        <v>37</v>
      </c>
      <c r="G637" s="14" t="s">
        <v>467</v>
      </c>
      <c r="H637" s="16" t="s">
        <v>87</v>
      </c>
      <c r="I637" s="16">
        <v>10</v>
      </c>
      <c r="J637" s="32">
        <v>11641.6</v>
      </c>
      <c r="K637" s="21">
        <v>8999.4</v>
      </c>
      <c r="L637" s="22" t="s">
        <v>469</v>
      </c>
      <c r="M637" s="21">
        <f>P637*J637</f>
        <v>8768569.5360000003</v>
      </c>
      <c r="N637" s="21">
        <f>J637*Q637</f>
        <v>187662.592</v>
      </c>
      <c r="O637" s="21">
        <f t="shared" si="52"/>
        <v>8956232.1280000005</v>
      </c>
      <c r="P637" s="16">
        <v>753.21</v>
      </c>
      <c r="Q637" s="16">
        <v>16.12</v>
      </c>
      <c r="R637" s="14" t="s">
        <v>41</v>
      </c>
      <c r="S637" s="14" t="s">
        <v>270</v>
      </c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364"/>
    </row>
    <row r="638" spans="1:128" s="14" customFormat="1" ht="37.5">
      <c r="A638" s="14" t="s">
        <v>485</v>
      </c>
      <c r="B638" s="15">
        <v>10</v>
      </c>
      <c r="C638" s="16">
        <v>9</v>
      </c>
      <c r="D638" s="22" t="s">
        <v>486</v>
      </c>
      <c r="E638" s="16">
        <v>1962</v>
      </c>
      <c r="F638" s="16" t="s">
        <v>37</v>
      </c>
      <c r="G638" s="14" t="s">
        <v>485</v>
      </c>
      <c r="H638" s="16" t="s">
        <v>38</v>
      </c>
      <c r="I638" s="16">
        <v>3</v>
      </c>
      <c r="J638" s="21">
        <v>2737.03</v>
      </c>
      <c r="K638" s="21">
        <v>1008.4</v>
      </c>
      <c r="L638" s="22" t="s">
        <v>108</v>
      </c>
      <c r="M638" s="90">
        <f>P638*J638</f>
        <v>481772.02060000005</v>
      </c>
      <c r="N638" s="90">
        <f>J638*Q638</f>
        <v>10345.973400000001</v>
      </c>
      <c r="O638" s="90">
        <f t="shared" si="52"/>
        <v>492117.99400000006</v>
      </c>
      <c r="P638" s="88">
        <v>176.02</v>
      </c>
      <c r="Q638" s="88">
        <v>3.78</v>
      </c>
      <c r="R638" s="14" t="s">
        <v>41</v>
      </c>
      <c r="S638" s="14" t="s">
        <v>270</v>
      </c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364"/>
    </row>
    <row r="639" spans="1:128" s="359" customFormat="1" ht="37.5">
      <c r="A639" s="623" t="s">
        <v>306</v>
      </c>
      <c r="B639" s="15">
        <v>11</v>
      </c>
      <c r="C639" s="619">
        <v>10</v>
      </c>
      <c r="D639" s="620" t="s">
        <v>488</v>
      </c>
      <c r="E639" s="619">
        <v>1988</v>
      </c>
      <c r="F639" s="619" t="s">
        <v>37</v>
      </c>
      <c r="G639" s="623" t="s">
        <v>306</v>
      </c>
      <c r="H639" s="619" t="s">
        <v>38</v>
      </c>
      <c r="I639" s="619">
        <v>3</v>
      </c>
      <c r="J639" s="617">
        <v>1675.5</v>
      </c>
      <c r="K639" s="617">
        <v>901.1</v>
      </c>
      <c r="L639" s="68" t="s">
        <v>46</v>
      </c>
      <c r="M639" s="21">
        <f>P639*J639</f>
        <v>268080</v>
      </c>
      <c r="N639" s="21">
        <f>Q639*J639</f>
        <v>26070.780000000002</v>
      </c>
      <c r="O639" s="21">
        <f t="shared" si="52"/>
        <v>294150.78000000003</v>
      </c>
      <c r="P639" s="361">
        <v>160</v>
      </c>
      <c r="Q639" s="361">
        <v>15.56</v>
      </c>
      <c r="R639" s="14" t="s">
        <v>41</v>
      </c>
      <c r="S639" s="14" t="s">
        <v>270</v>
      </c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365"/>
    </row>
    <row r="640" spans="1:128" s="359" customFormat="1" ht="37.5">
      <c r="A640" s="623"/>
      <c r="B640" s="15">
        <v>12</v>
      </c>
      <c r="C640" s="619"/>
      <c r="D640" s="620"/>
      <c r="E640" s="619"/>
      <c r="F640" s="619"/>
      <c r="G640" s="623"/>
      <c r="H640" s="619"/>
      <c r="I640" s="619"/>
      <c r="J640" s="617"/>
      <c r="K640" s="617"/>
      <c r="L640" s="68" t="s">
        <v>49</v>
      </c>
      <c r="M640" s="21">
        <f>P640*J639</f>
        <v>713763</v>
      </c>
      <c r="N640" s="21">
        <f>Q640*J639</f>
        <v>27779.789999999997</v>
      </c>
      <c r="O640" s="21">
        <f t="shared" si="52"/>
        <v>741542.79</v>
      </c>
      <c r="P640" s="361">
        <v>426</v>
      </c>
      <c r="Q640" s="361">
        <v>16.579999999999998</v>
      </c>
      <c r="R640" s="14" t="s">
        <v>41</v>
      </c>
      <c r="S640" s="14" t="s">
        <v>270</v>
      </c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365"/>
    </row>
    <row r="641" spans="1:128" s="359" customFormat="1" ht="37.5">
      <c r="A641" s="623" t="s">
        <v>306</v>
      </c>
      <c r="B641" s="15">
        <v>13</v>
      </c>
      <c r="C641" s="619">
        <v>11</v>
      </c>
      <c r="D641" s="620" t="s">
        <v>489</v>
      </c>
      <c r="E641" s="619">
        <v>1984</v>
      </c>
      <c r="F641" s="619" t="s">
        <v>37</v>
      </c>
      <c r="G641" s="623" t="s">
        <v>306</v>
      </c>
      <c r="H641" s="619" t="s">
        <v>38</v>
      </c>
      <c r="I641" s="619">
        <v>3</v>
      </c>
      <c r="J641" s="617">
        <v>1674.3</v>
      </c>
      <c r="K641" s="617">
        <v>900.6</v>
      </c>
      <c r="L641" s="68" t="s">
        <v>46</v>
      </c>
      <c r="M641" s="21">
        <f>P641*J641</f>
        <v>267888</v>
      </c>
      <c r="N641" s="21">
        <f>Q641*J641</f>
        <v>26052.108</v>
      </c>
      <c r="O641" s="21">
        <f t="shared" si="52"/>
        <v>293940.10800000001</v>
      </c>
      <c r="P641" s="361">
        <v>160</v>
      </c>
      <c r="Q641" s="361">
        <v>15.56</v>
      </c>
      <c r="R641" s="14" t="s">
        <v>41</v>
      </c>
      <c r="S641" s="14" t="s">
        <v>270</v>
      </c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365"/>
    </row>
    <row r="642" spans="1:128" s="359" customFormat="1" ht="37.5">
      <c r="A642" s="623"/>
      <c r="B642" s="15">
        <v>14</v>
      </c>
      <c r="C642" s="619"/>
      <c r="D642" s="620"/>
      <c r="E642" s="619"/>
      <c r="F642" s="619"/>
      <c r="G642" s="623"/>
      <c r="H642" s="619"/>
      <c r="I642" s="619"/>
      <c r="J642" s="617"/>
      <c r="K642" s="617"/>
      <c r="L642" s="68" t="s">
        <v>49</v>
      </c>
      <c r="M642" s="21">
        <f>P642*J641</f>
        <v>713251.79999999993</v>
      </c>
      <c r="N642" s="21">
        <f>Q642*J641</f>
        <v>27759.893999999997</v>
      </c>
      <c r="O642" s="21">
        <f t="shared" si="52"/>
        <v>741011.6939999999</v>
      </c>
      <c r="P642" s="361">
        <v>426</v>
      </c>
      <c r="Q642" s="361">
        <v>16.579999999999998</v>
      </c>
      <c r="R642" s="14" t="s">
        <v>41</v>
      </c>
      <c r="S642" s="14" t="s">
        <v>270</v>
      </c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365"/>
    </row>
    <row r="643" spans="1:128" ht="37.5">
      <c r="A643" s="14" t="s">
        <v>306</v>
      </c>
      <c r="B643" s="15">
        <v>15</v>
      </c>
      <c r="C643" s="16">
        <v>12</v>
      </c>
      <c r="D643" s="22" t="s">
        <v>490</v>
      </c>
      <c r="E643" s="16">
        <v>1981</v>
      </c>
      <c r="F643" s="16" t="s">
        <v>37</v>
      </c>
      <c r="G643" s="14" t="s">
        <v>306</v>
      </c>
      <c r="H643" s="16" t="s">
        <v>491</v>
      </c>
      <c r="I643" s="16">
        <v>5</v>
      </c>
      <c r="J643" s="21">
        <f>K643*1.8</f>
        <v>4925.2680000000009</v>
      </c>
      <c r="K643" s="21">
        <v>2736.26</v>
      </c>
      <c r="L643" s="22" t="s">
        <v>46</v>
      </c>
      <c r="M643" s="51">
        <f>J643*P643</f>
        <v>763416.54000000015</v>
      </c>
      <c r="N643" s="32">
        <f>J643*Q643</f>
        <v>76144.643280000018</v>
      </c>
      <c r="O643" s="32">
        <f t="shared" si="52"/>
        <v>839561.18328000023</v>
      </c>
      <c r="P643" s="32">
        <v>155</v>
      </c>
      <c r="Q643" s="32">
        <v>15.46</v>
      </c>
      <c r="R643" s="14" t="s">
        <v>41</v>
      </c>
      <c r="S643" s="14" t="s">
        <v>270</v>
      </c>
    </row>
    <row r="644" spans="1:128">
      <c r="A644" s="14"/>
      <c r="B644" s="15">
        <v>16</v>
      </c>
      <c r="C644" s="16"/>
      <c r="D644" s="22"/>
      <c r="E644" s="16"/>
      <c r="F644" s="16"/>
      <c r="G644" s="14"/>
      <c r="H644" s="16"/>
      <c r="I644" s="16"/>
      <c r="J644" s="21"/>
      <c r="K644" s="21"/>
      <c r="L644" s="22" t="s">
        <v>234</v>
      </c>
      <c r="M644" s="51">
        <f>P644*J643</f>
        <v>5115284.8394400002</v>
      </c>
      <c r="N644" s="32">
        <f>Q644*J643</f>
        <v>109439.45496000002</v>
      </c>
      <c r="O644" s="32">
        <f t="shared" si="52"/>
        <v>5224724.2944</v>
      </c>
      <c r="P644" s="32">
        <v>1038.58</v>
      </c>
      <c r="Q644" s="32">
        <v>22.22</v>
      </c>
      <c r="R644" s="14" t="s">
        <v>41</v>
      </c>
      <c r="S644" s="14" t="s">
        <v>270</v>
      </c>
    </row>
    <row r="645" spans="1:128" ht="37.5">
      <c r="A645" s="14" t="s">
        <v>306</v>
      </c>
      <c r="B645" s="15">
        <v>17</v>
      </c>
      <c r="C645" s="16">
        <v>13</v>
      </c>
      <c r="D645" s="22" t="s">
        <v>492</v>
      </c>
      <c r="E645" s="16">
        <v>1982</v>
      </c>
      <c r="F645" s="16" t="s">
        <v>37</v>
      </c>
      <c r="G645" s="14" t="s">
        <v>306</v>
      </c>
      <c r="H645" s="16" t="s">
        <v>491</v>
      </c>
      <c r="I645" s="16">
        <v>5</v>
      </c>
      <c r="J645" s="21">
        <f>K645*1.8</f>
        <v>4848.6419999999998</v>
      </c>
      <c r="K645" s="21">
        <v>2693.69</v>
      </c>
      <c r="L645" s="22" t="s">
        <v>46</v>
      </c>
      <c r="M645" s="51">
        <f>J645*P645</f>
        <v>751539.51</v>
      </c>
      <c r="N645" s="32">
        <f>J645*Q645</f>
        <v>74960.005319999997</v>
      </c>
      <c r="O645" s="32">
        <f t="shared" si="52"/>
        <v>826499.51532000001</v>
      </c>
      <c r="P645" s="32">
        <v>155</v>
      </c>
      <c r="Q645" s="32">
        <v>15.46</v>
      </c>
      <c r="R645" s="14" t="s">
        <v>41</v>
      </c>
      <c r="S645" s="14" t="s">
        <v>270</v>
      </c>
    </row>
    <row r="646" spans="1:128" ht="37.5">
      <c r="A646" s="14" t="s">
        <v>323</v>
      </c>
      <c r="B646" s="15">
        <v>18</v>
      </c>
      <c r="C646" s="16">
        <v>14</v>
      </c>
      <c r="D646" s="22" t="s">
        <v>493</v>
      </c>
      <c r="E646" s="16">
        <v>1958</v>
      </c>
      <c r="F646" s="16" t="s">
        <v>37</v>
      </c>
      <c r="G646" s="14" t="s">
        <v>323</v>
      </c>
      <c r="H646" s="16" t="s">
        <v>67</v>
      </c>
      <c r="I646" s="16">
        <v>2</v>
      </c>
      <c r="J646" s="21">
        <f>K646*1.8</f>
        <v>827.46</v>
      </c>
      <c r="K646" s="21">
        <v>459.7</v>
      </c>
      <c r="L646" s="22" t="s">
        <v>46</v>
      </c>
      <c r="M646" s="386">
        <f>J646*P646</f>
        <v>200137.75020000001</v>
      </c>
      <c r="N646" s="32">
        <f>J646*Q646</f>
        <v>13123.515600000001</v>
      </c>
      <c r="O646" s="92">
        <f t="shared" si="52"/>
        <v>213261.26580000002</v>
      </c>
      <c r="P646" s="92">
        <v>241.87</v>
      </c>
      <c r="Q646" s="32">
        <v>15.86</v>
      </c>
      <c r="R646" s="14" t="s">
        <v>41</v>
      </c>
      <c r="S646" s="14" t="s">
        <v>270</v>
      </c>
    </row>
    <row r="647" spans="1:128">
      <c r="A647" s="14"/>
      <c r="B647" s="15">
        <v>19</v>
      </c>
      <c r="C647" s="16"/>
      <c r="D647" s="22"/>
      <c r="E647" s="16"/>
      <c r="F647" s="16"/>
      <c r="G647" s="14"/>
      <c r="H647" s="16"/>
      <c r="I647" s="16"/>
      <c r="J647" s="21"/>
      <c r="K647" s="21"/>
      <c r="L647" s="22" t="s">
        <v>234</v>
      </c>
      <c r="M647" s="51">
        <f>J646*P647</f>
        <v>1241190</v>
      </c>
      <c r="N647" s="32">
        <f>J646*Q647</f>
        <v>33280.441200000001</v>
      </c>
      <c r="O647" s="32">
        <f t="shared" si="52"/>
        <v>1274470.4412</v>
      </c>
      <c r="P647" s="32">
        <v>1500</v>
      </c>
      <c r="Q647" s="32">
        <v>40.22</v>
      </c>
      <c r="R647" s="14" t="s">
        <v>41</v>
      </c>
      <c r="S647" s="14" t="s">
        <v>270</v>
      </c>
    </row>
    <row r="648" spans="1:128" ht="37.5">
      <c r="A648" s="14" t="s">
        <v>323</v>
      </c>
      <c r="B648" s="15">
        <v>20</v>
      </c>
      <c r="C648" s="16">
        <v>15</v>
      </c>
      <c r="D648" s="22" t="s">
        <v>494</v>
      </c>
      <c r="E648" s="16">
        <v>1930</v>
      </c>
      <c r="F648" s="16" t="s">
        <v>37</v>
      </c>
      <c r="G648" s="14" t="s">
        <v>323</v>
      </c>
      <c r="H648" s="16" t="s">
        <v>67</v>
      </c>
      <c r="I648" s="16">
        <v>2</v>
      </c>
      <c r="J648" s="21">
        <v>785</v>
      </c>
      <c r="K648" s="21">
        <v>423.9</v>
      </c>
      <c r="L648" s="22" t="s">
        <v>46</v>
      </c>
      <c r="M648" s="386">
        <f>J648*P648</f>
        <v>189867.95</v>
      </c>
      <c r="N648" s="32">
        <f>J648*Q648</f>
        <v>12450.1</v>
      </c>
      <c r="O648" s="92">
        <f t="shared" si="52"/>
        <v>202318.05000000002</v>
      </c>
      <c r="P648" s="92">
        <v>241.87</v>
      </c>
      <c r="Q648" s="32">
        <v>15.86</v>
      </c>
      <c r="R648" s="14" t="s">
        <v>41</v>
      </c>
      <c r="S648" s="14" t="s">
        <v>270</v>
      </c>
    </row>
    <row r="649" spans="1:128" s="29" customFormat="1" ht="37.5">
      <c r="A649" s="14" t="s">
        <v>306</v>
      </c>
      <c r="B649" s="15">
        <v>21</v>
      </c>
      <c r="C649" s="16">
        <v>16</v>
      </c>
      <c r="D649" s="68" t="s">
        <v>496</v>
      </c>
      <c r="E649" s="16">
        <v>1967</v>
      </c>
      <c r="F649" s="16" t="s">
        <v>37</v>
      </c>
      <c r="G649" s="14" t="s">
        <v>306</v>
      </c>
      <c r="H649" s="16" t="s">
        <v>38</v>
      </c>
      <c r="I649" s="16">
        <v>5</v>
      </c>
      <c r="J649" s="32">
        <v>4769</v>
      </c>
      <c r="K649" s="21">
        <v>3404.72</v>
      </c>
      <c r="L649" s="22" t="s">
        <v>234</v>
      </c>
      <c r="M649" s="21">
        <f>P649*J649</f>
        <v>5161011.8</v>
      </c>
      <c r="N649" s="21">
        <f>J649*Q649</f>
        <v>110450.04</v>
      </c>
      <c r="O649" s="21">
        <f t="shared" si="52"/>
        <v>5271461.84</v>
      </c>
      <c r="P649" s="21">
        <v>1082.2</v>
      </c>
      <c r="Q649" s="21">
        <v>23.16</v>
      </c>
      <c r="R649" s="14" t="s">
        <v>41</v>
      </c>
      <c r="S649" s="14" t="s">
        <v>270</v>
      </c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366"/>
    </row>
    <row r="650" spans="1:128" ht="37.5">
      <c r="A650" s="109"/>
      <c r="B650" s="15">
        <v>22</v>
      </c>
      <c r="C650" s="16"/>
      <c r="D650" s="68"/>
      <c r="E650" s="16"/>
      <c r="F650" s="16"/>
      <c r="G650" s="14"/>
      <c r="H650" s="16"/>
      <c r="I650" s="16"/>
      <c r="J650" s="21"/>
      <c r="K650" s="21"/>
      <c r="L650" s="22" t="s">
        <v>46</v>
      </c>
      <c r="M650" s="32">
        <f>P650*J649</f>
        <v>763040</v>
      </c>
      <c r="N650" s="32">
        <f>J649*Q650</f>
        <v>74205.64</v>
      </c>
      <c r="O650" s="32">
        <f t="shared" si="52"/>
        <v>837245.64</v>
      </c>
      <c r="P650" s="32">
        <v>160</v>
      </c>
      <c r="Q650" s="32">
        <v>15.56</v>
      </c>
      <c r="R650" s="14" t="s">
        <v>41</v>
      </c>
      <c r="S650" s="14" t="s">
        <v>270</v>
      </c>
      <c r="T650" s="222"/>
    </row>
    <row r="651" spans="1:128" s="29" customFormat="1" ht="56.25">
      <c r="B651" s="15">
        <v>23</v>
      </c>
      <c r="C651" s="16"/>
      <c r="D651" s="68"/>
      <c r="E651" s="68"/>
      <c r="F651" s="68"/>
      <c r="G651" s="14"/>
      <c r="H651" s="68"/>
      <c r="I651" s="68"/>
      <c r="J651" s="367"/>
      <c r="K651" s="368"/>
      <c r="L651" s="22" t="s">
        <v>39</v>
      </c>
      <c r="M651" s="21">
        <f>P651*J649</f>
        <v>272357.59000000003</v>
      </c>
      <c r="N651" s="21">
        <f>Q651*J649</f>
        <v>61758.549999999996</v>
      </c>
      <c r="O651" s="21">
        <f t="shared" si="52"/>
        <v>334116.14</v>
      </c>
      <c r="P651" s="21">
        <v>57.11</v>
      </c>
      <c r="Q651" s="21">
        <v>12.95</v>
      </c>
      <c r="R651" s="14" t="s">
        <v>41</v>
      </c>
      <c r="S651" s="14" t="s">
        <v>270</v>
      </c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366"/>
    </row>
    <row r="652" spans="1:128" s="29" customFormat="1" ht="37.5">
      <c r="B652" s="15">
        <v>24</v>
      </c>
      <c r="C652" s="16"/>
      <c r="D652" s="68"/>
      <c r="E652" s="68"/>
      <c r="F652" s="68"/>
      <c r="G652" s="14"/>
      <c r="H652" s="68"/>
      <c r="I652" s="68"/>
      <c r="J652" s="367"/>
      <c r="K652" s="368"/>
      <c r="L652" s="22" t="s">
        <v>49</v>
      </c>
      <c r="M652" s="21">
        <f>P652*J649</f>
        <v>2031594</v>
      </c>
      <c r="N652" s="21">
        <f>Q652*J649</f>
        <v>79070.01999999999</v>
      </c>
      <c r="O652" s="21">
        <f t="shared" si="52"/>
        <v>2110664.02</v>
      </c>
      <c r="P652" s="21">
        <v>426</v>
      </c>
      <c r="Q652" s="21">
        <v>16.579999999999998</v>
      </c>
      <c r="R652" s="14" t="s">
        <v>41</v>
      </c>
      <c r="S652" s="14" t="s">
        <v>270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366"/>
    </row>
    <row r="653" spans="1:128" s="29" customFormat="1" ht="56.25">
      <c r="B653" s="15">
        <v>25</v>
      </c>
      <c r="C653" s="16"/>
      <c r="D653" s="68"/>
      <c r="E653" s="68"/>
      <c r="F653" s="68"/>
      <c r="G653" s="14"/>
      <c r="H653" s="68"/>
      <c r="I653" s="68"/>
      <c r="J653" s="367"/>
      <c r="K653" s="368"/>
      <c r="L653" s="22" t="s">
        <v>88</v>
      </c>
      <c r="M653" s="21">
        <f>P653*J649</f>
        <v>685162.23</v>
      </c>
      <c r="N653" s="21">
        <f>Q653*J649</f>
        <v>70581.2</v>
      </c>
      <c r="O653" s="21">
        <f t="shared" si="52"/>
        <v>755743.42999999993</v>
      </c>
      <c r="P653" s="21">
        <v>143.66999999999999</v>
      </c>
      <c r="Q653" s="21">
        <v>14.8</v>
      </c>
      <c r="R653" s="14" t="s">
        <v>41</v>
      </c>
      <c r="S653" s="14" t="s">
        <v>270</v>
      </c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366"/>
    </row>
    <row r="654" spans="1:128" s="29" customFormat="1" ht="56.25">
      <c r="B654" s="15">
        <v>26</v>
      </c>
      <c r="C654" s="16"/>
      <c r="D654" s="68"/>
      <c r="E654" s="68"/>
      <c r="F654" s="68"/>
      <c r="G654" s="14"/>
      <c r="H654" s="68"/>
      <c r="I654" s="68"/>
      <c r="J654" s="367"/>
      <c r="K654" s="368"/>
      <c r="L654" s="22" t="s">
        <v>42</v>
      </c>
      <c r="M654" s="21">
        <f>P654*J649</f>
        <v>169442.57</v>
      </c>
      <c r="N654" s="21">
        <f>J649*Q654</f>
        <v>54414.29</v>
      </c>
      <c r="O654" s="21">
        <f t="shared" si="52"/>
        <v>223856.86000000002</v>
      </c>
      <c r="P654" s="21">
        <v>35.53</v>
      </c>
      <c r="Q654" s="21">
        <v>11.41</v>
      </c>
      <c r="R654" s="14" t="s">
        <v>41</v>
      </c>
      <c r="S654" s="14" t="s">
        <v>270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366"/>
    </row>
    <row r="655" spans="1:128" s="29" customFormat="1" ht="37.5">
      <c r="A655" s="14" t="s">
        <v>306</v>
      </c>
      <c r="B655" s="15">
        <v>27</v>
      </c>
      <c r="C655" s="16">
        <v>17</v>
      </c>
      <c r="D655" s="22" t="s">
        <v>498</v>
      </c>
      <c r="E655" s="16">
        <v>1968</v>
      </c>
      <c r="F655" s="16" t="s">
        <v>37</v>
      </c>
      <c r="G655" s="14" t="s">
        <v>306</v>
      </c>
      <c r="H655" s="16" t="s">
        <v>38</v>
      </c>
      <c r="I655" s="16">
        <v>3</v>
      </c>
      <c r="J655" s="21">
        <v>2038.1</v>
      </c>
      <c r="K655" s="21">
        <v>1214.0999999999999</v>
      </c>
      <c r="L655" s="22" t="s">
        <v>234</v>
      </c>
      <c r="M655" s="21">
        <f>P655*J655</f>
        <v>2205631.8199999998</v>
      </c>
      <c r="N655" s="21">
        <f t="shared" ref="N655:N661" si="53">J655*Q655</f>
        <v>47202.396000000001</v>
      </c>
      <c r="O655" s="21">
        <f t="shared" si="52"/>
        <v>2252834.216</v>
      </c>
      <c r="P655" s="21">
        <v>1082.2</v>
      </c>
      <c r="Q655" s="21">
        <v>23.16</v>
      </c>
      <c r="R655" s="14" t="s">
        <v>41</v>
      </c>
      <c r="S655" s="14" t="s">
        <v>270</v>
      </c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366"/>
    </row>
    <row r="656" spans="1:128" s="29" customFormat="1" ht="37.5">
      <c r="A656" s="29" t="s">
        <v>306</v>
      </c>
      <c r="B656" s="15">
        <v>28</v>
      </c>
      <c r="C656" s="16">
        <v>18</v>
      </c>
      <c r="D656" s="22" t="s">
        <v>499</v>
      </c>
      <c r="E656" s="16">
        <v>1969</v>
      </c>
      <c r="F656" s="16" t="s">
        <v>37</v>
      </c>
      <c r="G656" s="14" t="s">
        <v>306</v>
      </c>
      <c r="H656" s="16" t="s">
        <v>87</v>
      </c>
      <c r="I656" s="16">
        <v>5</v>
      </c>
      <c r="J656" s="21">
        <v>5500.06</v>
      </c>
      <c r="K656" s="21">
        <v>3380</v>
      </c>
      <c r="L656" s="22" t="s">
        <v>234</v>
      </c>
      <c r="M656" s="21">
        <f>P656*J656</f>
        <v>5800968.2826000005</v>
      </c>
      <c r="N656" s="21">
        <f t="shared" si="53"/>
        <v>124136.35420000002</v>
      </c>
      <c r="O656" s="21">
        <f t="shared" si="52"/>
        <v>5925104.6368000004</v>
      </c>
      <c r="P656" s="21">
        <v>1054.71</v>
      </c>
      <c r="Q656" s="21">
        <v>22.57</v>
      </c>
      <c r="R656" s="14" t="s">
        <v>41</v>
      </c>
      <c r="S656" s="14" t="s">
        <v>270</v>
      </c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366"/>
    </row>
    <row r="657" spans="1:128" s="29" customFormat="1" ht="37.5">
      <c r="A657" s="14" t="s">
        <v>306</v>
      </c>
      <c r="B657" s="15">
        <v>29</v>
      </c>
      <c r="C657" s="16">
        <v>19</v>
      </c>
      <c r="D657" s="22" t="s">
        <v>500</v>
      </c>
      <c r="E657" s="16">
        <v>1964</v>
      </c>
      <c r="F657" s="16" t="s">
        <v>37</v>
      </c>
      <c r="G657" s="14" t="s">
        <v>306</v>
      </c>
      <c r="H657" s="16" t="s">
        <v>38</v>
      </c>
      <c r="I657" s="16">
        <v>5</v>
      </c>
      <c r="J657" s="21">
        <v>3478.1</v>
      </c>
      <c r="K657" s="21">
        <v>2562.6999999999998</v>
      </c>
      <c r="L657" s="22" t="s">
        <v>501</v>
      </c>
      <c r="M657" s="21">
        <f>J657*P657</f>
        <v>1481670.5999999999</v>
      </c>
      <c r="N657" s="21">
        <f t="shared" si="53"/>
        <v>57666.897999999994</v>
      </c>
      <c r="O657" s="21">
        <f t="shared" si="52"/>
        <v>1539337.4979999999</v>
      </c>
      <c r="P657" s="21">
        <v>426</v>
      </c>
      <c r="Q657" s="21">
        <v>16.579999999999998</v>
      </c>
      <c r="R657" s="14" t="s">
        <v>41</v>
      </c>
      <c r="S657" s="14" t="s">
        <v>270</v>
      </c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366"/>
    </row>
    <row r="658" spans="1:128" s="29" customFormat="1" ht="56.25">
      <c r="A658" s="14" t="s">
        <v>467</v>
      </c>
      <c r="B658" s="15">
        <v>30</v>
      </c>
      <c r="C658" s="16">
        <v>20</v>
      </c>
      <c r="D658" s="16" t="s">
        <v>502</v>
      </c>
      <c r="E658" s="16">
        <v>1992</v>
      </c>
      <c r="F658" s="16" t="s">
        <v>37</v>
      </c>
      <c r="G658" s="14" t="s">
        <v>467</v>
      </c>
      <c r="H658" s="16" t="s">
        <v>38</v>
      </c>
      <c r="I658" s="16">
        <v>10</v>
      </c>
      <c r="J658" s="21">
        <v>13653.17</v>
      </c>
      <c r="K658" s="21">
        <v>8109.19</v>
      </c>
      <c r="L658" s="22" t="s">
        <v>469</v>
      </c>
      <c r="M658" s="21">
        <f>P658*J658</f>
        <v>10283704.175700001</v>
      </c>
      <c r="N658" s="21">
        <f t="shared" si="53"/>
        <v>220089.10040000002</v>
      </c>
      <c r="O658" s="21">
        <f t="shared" si="52"/>
        <v>10503793.276100002</v>
      </c>
      <c r="P658" s="16">
        <v>753.21</v>
      </c>
      <c r="Q658" s="16">
        <v>16.12</v>
      </c>
      <c r="R658" s="14" t="s">
        <v>41</v>
      </c>
      <c r="S658" s="14" t="s">
        <v>270</v>
      </c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366"/>
    </row>
    <row r="659" spans="1:128" ht="37.5">
      <c r="A659" s="14" t="s">
        <v>306</v>
      </c>
      <c r="B659" s="15">
        <v>31</v>
      </c>
      <c r="C659" s="16">
        <v>21</v>
      </c>
      <c r="D659" s="22" t="s">
        <v>503</v>
      </c>
      <c r="E659" s="16">
        <v>1973</v>
      </c>
      <c r="F659" s="16" t="s">
        <v>37</v>
      </c>
      <c r="G659" s="14" t="s">
        <v>306</v>
      </c>
      <c r="H659" s="14" t="s">
        <v>38</v>
      </c>
      <c r="I659" s="16">
        <v>5</v>
      </c>
      <c r="J659" s="21">
        <f>K659*1.8</f>
        <v>8660.4660000000003</v>
      </c>
      <c r="K659" s="21">
        <v>4811.37</v>
      </c>
      <c r="L659" s="22" t="s">
        <v>46</v>
      </c>
      <c r="M659" s="386">
        <f>J659*P659</f>
        <v>1385674.56</v>
      </c>
      <c r="N659" s="92">
        <f t="shared" si="53"/>
        <v>134756.85096000001</v>
      </c>
      <c r="O659" s="92">
        <f t="shared" si="52"/>
        <v>1520431.41096</v>
      </c>
      <c r="P659" s="32">
        <v>160</v>
      </c>
      <c r="Q659" s="32">
        <v>15.56</v>
      </c>
      <c r="R659" s="14" t="s">
        <v>41</v>
      </c>
      <c r="S659" s="14" t="s">
        <v>270</v>
      </c>
    </row>
    <row r="660" spans="1:128" ht="37.5">
      <c r="A660" s="14" t="s">
        <v>306</v>
      </c>
      <c r="B660" s="15">
        <v>32</v>
      </c>
      <c r="C660" s="16">
        <v>22</v>
      </c>
      <c r="D660" s="22" t="s">
        <v>504</v>
      </c>
      <c r="E660" s="14">
        <v>1964</v>
      </c>
      <c r="F660" s="16" t="s">
        <v>37</v>
      </c>
      <c r="G660" s="14" t="s">
        <v>306</v>
      </c>
      <c r="H660" s="14" t="s">
        <v>38</v>
      </c>
      <c r="I660" s="14">
        <v>4</v>
      </c>
      <c r="J660" s="21">
        <f>K660*1.8</f>
        <v>2249.1</v>
      </c>
      <c r="K660" s="21">
        <v>1249.5</v>
      </c>
      <c r="L660" s="22" t="s">
        <v>46</v>
      </c>
      <c r="M660" s="51">
        <f>J660*P660</f>
        <v>359856</v>
      </c>
      <c r="N660" s="32">
        <f t="shared" si="53"/>
        <v>34995.995999999999</v>
      </c>
      <c r="O660" s="32">
        <f t="shared" si="52"/>
        <v>394851.99599999998</v>
      </c>
      <c r="P660" s="32">
        <v>160</v>
      </c>
      <c r="Q660" s="32">
        <v>15.56</v>
      </c>
      <c r="R660" s="14" t="s">
        <v>41</v>
      </c>
      <c r="S660" s="14" t="s">
        <v>270</v>
      </c>
    </row>
    <row r="661" spans="1:128" ht="37.5">
      <c r="A661" s="14" t="s">
        <v>306</v>
      </c>
      <c r="B661" s="15">
        <v>33</v>
      </c>
      <c r="C661" s="16">
        <v>23</v>
      </c>
      <c r="D661" s="22" t="s">
        <v>505</v>
      </c>
      <c r="E661" s="16">
        <v>1961</v>
      </c>
      <c r="F661" s="16" t="s">
        <v>37</v>
      </c>
      <c r="G661" s="14" t="s">
        <v>306</v>
      </c>
      <c r="H661" s="16" t="s">
        <v>38</v>
      </c>
      <c r="I661" s="14">
        <v>4</v>
      </c>
      <c r="J661" s="21">
        <v>3695.1</v>
      </c>
      <c r="K661" s="21">
        <v>2129.3000000000002</v>
      </c>
      <c r="L661" s="22" t="s">
        <v>46</v>
      </c>
      <c r="M661" s="51">
        <f>P661*J661</f>
        <v>591216</v>
      </c>
      <c r="N661" s="32">
        <f t="shared" si="53"/>
        <v>57495.756000000001</v>
      </c>
      <c r="O661" s="32">
        <f t="shared" si="52"/>
        <v>648711.75600000005</v>
      </c>
      <c r="P661" s="32">
        <v>160</v>
      </c>
      <c r="Q661" s="32">
        <v>15.56</v>
      </c>
      <c r="R661" s="14" t="s">
        <v>41</v>
      </c>
      <c r="S661" s="14" t="s">
        <v>270</v>
      </c>
    </row>
    <row r="662" spans="1:128">
      <c r="A662" s="14"/>
      <c r="B662" s="15">
        <v>34</v>
      </c>
      <c r="C662" s="16"/>
      <c r="D662" s="22"/>
      <c r="E662" s="16"/>
      <c r="F662" s="16"/>
      <c r="G662" s="14"/>
      <c r="H662" s="16"/>
      <c r="I662" s="14"/>
      <c r="J662" s="21"/>
      <c r="K662" s="21"/>
      <c r="L662" s="22" t="s">
        <v>234</v>
      </c>
      <c r="M662" s="51">
        <f>P662*J661</f>
        <v>3998837.22</v>
      </c>
      <c r="N662" s="32">
        <f>Q662*J661</f>
        <v>85578.516000000003</v>
      </c>
      <c r="O662" s="32">
        <f t="shared" si="52"/>
        <v>4084415.736</v>
      </c>
      <c r="P662" s="21">
        <v>1082.2</v>
      </c>
      <c r="Q662" s="21">
        <v>23.16</v>
      </c>
      <c r="R662" s="14" t="s">
        <v>41</v>
      </c>
      <c r="S662" s="14" t="s">
        <v>270</v>
      </c>
    </row>
    <row r="663" spans="1:128" ht="37.5">
      <c r="A663" s="14" t="s">
        <v>306</v>
      </c>
      <c r="B663" s="15">
        <v>35</v>
      </c>
      <c r="C663" s="16">
        <v>24</v>
      </c>
      <c r="D663" s="22" t="s">
        <v>204</v>
      </c>
      <c r="E663" s="16">
        <v>1958</v>
      </c>
      <c r="F663" s="16" t="s">
        <v>37</v>
      </c>
      <c r="G663" s="14" t="s">
        <v>306</v>
      </c>
      <c r="H663" s="14" t="s">
        <v>38</v>
      </c>
      <c r="I663" s="14">
        <v>4</v>
      </c>
      <c r="J663" s="21">
        <v>5280.2</v>
      </c>
      <c r="K663" s="21">
        <v>2909.5</v>
      </c>
      <c r="L663" s="22" t="s">
        <v>46</v>
      </c>
      <c r="M663" s="51">
        <f>J663*P663</f>
        <v>844832</v>
      </c>
      <c r="N663" s="32">
        <f>J663*Q663</f>
        <v>82159.911999999997</v>
      </c>
      <c r="O663" s="32">
        <f t="shared" si="52"/>
        <v>926991.91200000001</v>
      </c>
      <c r="P663" s="32">
        <v>160</v>
      </c>
      <c r="Q663" s="32">
        <v>15.56</v>
      </c>
      <c r="R663" s="14" t="s">
        <v>41</v>
      </c>
      <c r="S663" s="14" t="s">
        <v>270</v>
      </c>
    </row>
    <row r="664" spans="1:128" ht="37.5">
      <c r="A664" s="14" t="s">
        <v>306</v>
      </c>
      <c r="B664" s="15">
        <v>36</v>
      </c>
      <c r="C664" s="16">
        <v>25</v>
      </c>
      <c r="D664" s="22" t="s">
        <v>506</v>
      </c>
      <c r="E664" s="16">
        <v>1966</v>
      </c>
      <c r="F664" s="16" t="s">
        <v>37</v>
      </c>
      <c r="G664" s="14" t="s">
        <v>306</v>
      </c>
      <c r="H664" s="14" t="s">
        <v>38</v>
      </c>
      <c r="I664" s="14">
        <v>5</v>
      </c>
      <c r="J664" s="21">
        <f>K664*1.8</f>
        <v>6272.1</v>
      </c>
      <c r="K664" s="21">
        <v>3484.5</v>
      </c>
      <c r="L664" s="22" t="s">
        <v>46</v>
      </c>
      <c r="M664" s="51">
        <f>J664*P664</f>
        <v>1003536</v>
      </c>
      <c r="N664" s="32">
        <f>J664*Q664</f>
        <v>97593.876000000004</v>
      </c>
      <c r="O664" s="32">
        <f t="shared" si="52"/>
        <v>1101129.8759999999</v>
      </c>
      <c r="P664" s="32">
        <v>160</v>
      </c>
      <c r="Q664" s="32">
        <v>15.56</v>
      </c>
      <c r="R664" s="14" t="s">
        <v>41</v>
      </c>
      <c r="S664" s="14" t="s">
        <v>270</v>
      </c>
    </row>
    <row r="665" spans="1:128" ht="37.5">
      <c r="A665" s="14" t="s">
        <v>306</v>
      </c>
      <c r="B665" s="15">
        <v>37</v>
      </c>
      <c r="C665" s="16">
        <v>26</v>
      </c>
      <c r="D665" s="22" t="s">
        <v>507</v>
      </c>
      <c r="E665" s="16">
        <v>1962</v>
      </c>
      <c r="F665" s="16" t="s">
        <v>37</v>
      </c>
      <c r="G665" s="14" t="s">
        <v>306</v>
      </c>
      <c r="H665" s="14" t="s">
        <v>38</v>
      </c>
      <c r="I665" s="14">
        <v>4</v>
      </c>
      <c r="J665" s="21">
        <v>2095.4</v>
      </c>
      <c r="K665" s="21">
        <v>1199.5</v>
      </c>
      <c r="L665" s="22" t="s">
        <v>46</v>
      </c>
      <c r="M665" s="51">
        <f>J665*P665</f>
        <v>335264</v>
      </c>
      <c r="N665" s="32">
        <f>J665*Q665</f>
        <v>32604.424000000003</v>
      </c>
      <c r="O665" s="32">
        <f t="shared" si="52"/>
        <v>367868.424</v>
      </c>
      <c r="P665" s="32">
        <v>160</v>
      </c>
      <c r="Q665" s="32">
        <v>15.56</v>
      </c>
      <c r="R665" s="14" t="s">
        <v>41</v>
      </c>
      <c r="S665" s="14" t="s">
        <v>270</v>
      </c>
    </row>
    <row r="666" spans="1:128" ht="37.5">
      <c r="A666" s="14" t="s">
        <v>306</v>
      </c>
      <c r="B666" s="15">
        <v>38</v>
      </c>
      <c r="C666" s="16">
        <v>27</v>
      </c>
      <c r="D666" s="22" t="s">
        <v>508</v>
      </c>
      <c r="E666" s="16">
        <v>1958</v>
      </c>
      <c r="F666" s="16" t="s">
        <v>37</v>
      </c>
      <c r="G666" s="14" t="s">
        <v>306</v>
      </c>
      <c r="H666" s="14" t="s">
        <v>38</v>
      </c>
      <c r="I666" s="14">
        <v>4</v>
      </c>
      <c r="J666" s="21">
        <f>K666*1.8</f>
        <v>3581.1</v>
      </c>
      <c r="K666" s="21">
        <v>1989.5</v>
      </c>
      <c r="L666" s="22" t="s">
        <v>46</v>
      </c>
      <c r="M666" s="51">
        <f>J666*P666</f>
        <v>572976</v>
      </c>
      <c r="N666" s="32">
        <f>J666*Q666</f>
        <v>55721.915999999997</v>
      </c>
      <c r="O666" s="32">
        <f t="shared" si="52"/>
        <v>628697.91599999997</v>
      </c>
      <c r="P666" s="32">
        <v>160</v>
      </c>
      <c r="Q666" s="32">
        <v>15.56</v>
      </c>
      <c r="R666" s="14" t="s">
        <v>41</v>
      </c>
      <c r="S666" s="14" t="s">
        <v>270</v>
      </c>
    </row>
    <row r="667" spans="1:128" ht="37.5">
      <c r="A667" s="14" t="s">
        <v>306</v>
      </c>
      <c r="B667" s="15">
        <v>39</v>
      </c>
      <c r="C667" s="16">
        <v>28</v>
      </c>
      <c r="D667" s="22" t="s">
        <v>509</v>
      </c>
      <c r="E667" s="16">
        <v>1962</v>
      </c>
      <c r="F667" s="16" t="s">
        <v>37</v>
      </c>
      <c r="G667" s="14" t="s">
        <v>306</v>
      </c>
      <c r="H667" s="16" t="s">
        <v>38</v>
      </c>
      <c r="I667" s="14">
        <v>4</v>
      </c>
      <c r="J667" s="21">
        <v>2191.1</v>
      </c>
      <c r="K667" s="21">
        <v>1191.2</v>
      </c>
      <c r="L667" s="22" t="s">
        <v>46</v>
      </c>
      <c r="M667" s="51">
        <f>J667*P667</f>
        <v>350576</v>
      </c>
      <c r="N667" s="32">
        <f>J667*Q667</f>
        <v>34093.516000000003</v>
      </c>
      <c r="O667" s="32">
        <f t="shared" si="52"/>
        <v>384669.516</v>
      </c>
      <c r="P667" s="32">
        <v>160</v>
      </c>
      <c r="Q667" s="32">
        <v>15.56</v>
      </c>
      <c r="R667" s="14" t="s">
        <v>41</v>
      </c>
      <c r="S667" s="14" t="s">
        <v>270</v>
      </c>
    </row>
    <row r="668" spans="1:128" s="29" customFormat="1" ht="37.5">
      <c r="A668" s="359" t="s">
        <v>306</v>
      </c>
      <c r="B668" s="15">
        <v>40</v>
      </c>
      <c r="C668" s="16">
        <v>29</v>
      </c>
      <c r="D668" s="68" t="s">
        <v>511</v>
      </c>
      <c r="E668" s="16">
        <v>1963</v>
      </c>
      <c r="F668" s="16" t="s">
        <v>37</v>
      </c>
      <c r="G668" s="14" t="s">
        <v>306</v>
      </c>
      <c r="H668" s="16" t="s">
        <v>38</v>
      </c>
      <c r="I668" s="16">
        <v>5</v>
      </c>
      <c r="J668" s="21">
        <v>4633.1000000000004</v>
      </c>
      <c r="K668" s="21">
        <v>2826.83</v>
      </c>
      <c r="L668" s="69" t="s">
        <v>234</v>
      </c>
      <c r="M668" s="21">
        <f>P668*J668</f>
        <v>5013940.82</v>
      </c>
      <c r="N668" s="21">
        <f>Q668*J668</f>
        <v>107302.59600000001</v>
      </c>
      <c r="O668" s="21">
        <f t="shared" si="52"/>
        <v>5121243.4160000002</v>
      </c>
      <c r="P668" s="21">
        <v>1082.2</v>
      </c>
      <c r="Q668" s="21">
        <v>23.16</v>
      </c>
      <c r="R668" s="14" t="s">
        <v>41</v>
      </c>
      <c r="S668" s="14" t="s">
        <v>270</v>
      </c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366"/>
    </row>
    <row r="669" spans="1:128" s="29" customFormat="1">
      <c r="A669" s="359"/>
      <c r="B669" s="15">
        <v>41</v>
      </c>
      <c r="C669" s="16"/>
      <c r="D669" s="68"/>
      <c r="E669" s="16"/>
      <c r="F669" s="16"/>
      <c r="G669" s="14"/>
      <c r="H669" s="16"/>
      <c r="I669" s="16"/>
      <c r="J669" s="21"/>
      <c r="K669" s="21"/>
      <c r="L669" s="69" t="s">
        <v>108</v>
      </c>
      <c r="M669" s="21">
        <f>P669*J668</f>
        <v>815518.2620000001</v>
      </c>
      <c r="N669" s="21">
        <f>J668*Q669</f>
        <v>17513.118000000002</v>
      </c>
      <c r="O669" s="21">
        <f t="shared" si="52"/>
        <v>833031.38000000012</v>
      </c>
      <c r="P669" s="21">
        <v>176.02</v>
      </c>
      <c r="Q669" s="21">
        <v>3.78</v>
      </c>
      <c r="R669" s="14" t="s">
        <v>41</v>
      </c>
      <c r="S669" s="14" t="s">
        <v>270</v>
      </c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366"/>
    </row>
    <row r="670" spans="1:128" ht="37.5">
      <c r="A670" s="14" t="s">
        <v>306</v>
      </c>
      <c r="B670" s="15">
        <v>42</v>
      </c>
      <c r="C670" s="16">
        <v>30</v>
      </c>
      <c r="D670" s="68" t="s">
        <v>512</v>
      </c>
      <c r="E670" s="16">
        <v>1964</v>
      </c>
      <c r="F670" s="16" t="s">
        <v>37</v>
      </c>
      <c r="G670" s="14" t="s">
        <v>306</v>
      </c>
      <c r="H670" s="16" t="s">
        <v>38</v>
      </c>
      <c r="I670" s="16">
        <v>5</v>
      </c>
      <c r="J670" s="21">
        <v>4117.2</v>
      </c>
      <c r="K670" s="21">
        <v>2559</v>
      </c>
      <c r="L670" s="69" t="s">
        <v>234</v>
      </c>
      <c r="M670" s="32">
        <f>P670*J670</f>
        <v>4455633.84</v>
      </c>
      <c r="N670" s="32">
        <f t="shared" ref="N670:N677" si="54">J670*Q670</f>
        <v>95354.351999999999</v>
      </c>
      <c r="O670" s="32">
        <f t="shared" si="52"/>
        <v>4550988.1919999998</v>
      </c>
      <c r="P670" s="32">
        <v>1082.2</v>
      </c>
      <c r="Q670" s="32">
        <v>23.16</v>
      </c>
      <c r="R670" s="14" t="s">
        <v>41</v>
      </c>
      <c r="S670" s="14" t="s">
        <v>270</v>
      </c>
      <c r="T670" s="222"/>
    </row>
    <row r="671" spans="1:128" ht="37.5">
      <c r="A671" s="14" t="s">
        <v>306</v>
      </c>
      <c r="B671" s="15">
        <v>43</v>
      </c>
      <c r="C671" s="16">
        <v>31</v>
      </c>
      <c r="D671" s="68" t="s">
        <v>513</v>
      </c>
      <c r="E671" s="16">
        <v>1964</v>
      </c>
      <c r="F671" s="16" t="s">
        <v>37</v>
      </c>
      <c r="G671" s="14" t="s">
        <v>306</v>
      </c>
      <c r="H671" s="16" t="s">
        <v>38</v>
      </c>
      <c r="I671" s="16">
        <v>4</v>
      </c>
      <c r="J671" s="21">
        <v>2465.4</v>
      </c>
      <c r="K671" s="21">
        <v>1579.4</v>
      </c>
      <c r="L671" s="69" t="s">
        <v>234</v>
      </c>
      <c r="M671" s="32">
        <f>P671*J671</f>
        <v>2668055.8800000004</v>
      </c>
      <c r="N671" s="32">
        <f t="shared" si="54"/>
        <v>57098.664000000004</v>
      </c>
      <c r="O671" s="32">
        <f t="shared" si="52"/>
        <v>2725154.5440000002</v>
      </c>
      <c r="P671" s="32">
        <v>1082.2</v>
      </c>
      <c r="Q671" s="32">
        <v>23.16</v>
      </c>
      <c r="R671" s="14" t="s">
        <v>41</v>
      </c>
      <c r="S671" s="14" t="s">
        <v>270</v>
      </c>
      <c r="T671" s="222"/>
    </row>
    <row r="672" spans="1:128" ht="37.5">
      <c r="A672" s="14" t="s">
        <v>306</v>
      </c>
      <c r="B672" s="15">
        <v>44</v>
      </c>
      <c r="C672" s="16">
        <v>32</v>
      </c>
      <c r="D672" s="68" t="s">
        <v>514</v>
      </c>
      <c r="E672" s="16">
        <v>1964</v>
      </c>
      <c r="F672" s="16" t="s">
        <v>37</v>
      </c>
      <c r="G672" s="14" t="s">
        <v>306</v>
      </c>
      <c r="H672" s="16" t="s">
        <v>38</v>
      </c>
      <c r="I672" s="16">
        <v>5</v>
      </c>
      <c r="J672" s="21">
        <v>3891.9</v>
      </c>
      <c r="K672" s="21">
        <v>2444.6</v>
      </c>
      <c r="L672" s="69" t="s">
        <v>234</v>
      </c>
      <c r="M672" s="32">
        <f>P672*J672</f>
        <v>4211814.1800000006</v>
      </c>
      <c r="N672" s="32">
        <f t="shared" si="54"/>
        <v>90136.40400000001</v>
      </c>
      <c r="O672" s="32">
        <f t="shared" si="52"/>
        <v>4301950.5840000007</v>
      </c>
      <c r="P672" s="32">
        <v>1082.2</v>
      </c>
      <c r="Q672" s="32">
        <v>23.16</v>
      </c>
      <c r="R672" s="14" t="s">
        <v>41</v>
      </c>
      <c r="S672" s="14" t="s">
        <v>270</v>
      </c>
      <c r="T672" s="222"/>
    </row>
    <row r="673" spans="1:128" ht="37.5">
      <c r="A673" s="14" t="s">
        <v>306</v>
      </c>
      <c r="B673" s="15">
        <v>45</v>
      </c>
      <c r="C673" s="16">
        <v>33</v>
      </c>
      <c r="D673" s="68" t="s">
        <v>515</v>
      </c>
      <c r="E673" s="16">
        <v>1962</v>
      </c>
      <c r="F673" s="16" t="s">
        <v>37</v>
      </c>
      <c r="G673" s="14" t="s">
        <v>306</v>
      </c>
      <c r="H673" s="16" t="s">
        <v>38</v>
      </c>
      <c r="I673" s="16">
        <v>5</v>
      </c>
      <c r="J673" s="21">
        <v>2516</v>
      </c>
      <c r="K673" s="21">
        <v>2169.4</v>
      </c>
      <c r="L673" s="69" t="s">
        <v>234</v>
      </c>
      <c r="M673" s="32">
        <f>P673*J673</f>
        <v>2722815.2</v>
      </c>
      <c r="N673" s="32">
        <f t="shared" si="54"/>
        <v>58270.559999999998</v>
      </c>
      <c r="O673" s="32">
        <f t="shared" si="52"/>
        <v>2781085.7600000002</v>
      </c>
      <c r="P673" s="32">
        <v>1082.2</v>
      </c>
      <c r="Q673" s="32">
        <v>23.16</v>
      </c>
      <c r="R673" s="14" t="s">
        <v>41</v>
      </c>
      <c r="S673" s="14" t="s">
        <v>270</v>
      </c>
      <c r="T673" s="222"/>
    </row>
    <row r="674" spans="1:128" ht="37.5">
      <c r="A674" s="14" t="s">
        <v>306</v>
      </c>
      <c r="B674" s="15">
        <v>46</v>
      </c>
      <c r="C674" s="16">
        <v>34</v>
      </c>
      <c r="D674" s="68" t="s">
        <v>516</v>
      </c>
      <c r="E674" s="16">
        <v>1962</v>
      </c>
      <c r="F674" s="16" t="s">
        <v>37</v>
      </c>
      <c r="G674" s="14" t="s">
        <v>306</v>
      </c>
      <c r="H674" s="16" t="s">
        <v>38</v>
      </c>
      <c r="I674" s="16">
        <v>3</v>
      </c>
      <c r="J674" s="21">
        <v>2718.9</v>
      </c>
      <c r="K674" s="21">
        <v>1494.5</v>
      </c>
      <c r="L674" s="69" t="s">
        <v>234</v>
      </c>
      <c r="M674" s="32">
        <f>P674*J674</f>
        <v>2942393.58</v>
      </c>
      <c r="N674" s="32">
        <f t="shared" si="54"/>
        <v>62969.724000000002</v>
      </c>
      <c r="O674" s="32">
        <f t="shared" si="52"/>
        <v>3005363.304</v>
      </c>
      <c r="P674" s="32">
        <v>1082.2</v>
      </c>
      <c r="Q674" s="32">
        <v>23.16</v>
      </c>
      <c r="R674" s="14" t="s">
        <v>41</v>
      </c>
      <c r="S674" s="14" t="s">
        <v>270</v>
      </c>
      <c r="T674" s="222"/>
    </row>
    <row r="675" spans="1:128" ht="37.5">
      <c r="A675" s="14" t="s">
        <v>306</v>
      </c>
      <c r="B675" s="15">
        <v>47</v>
      </c>
      <c r="C675" s="16">
        <v>35</v>
      </c>
      <c r="D675" s="22" t="s">
        <v>517</v>
      </c>
      <c r="E675" s="16">
        <v>1955</v>
      </c>
      <c r="F675" s="16" t="s">
        <v>37</v>
      </c>
      <c r="G675" s="14" t="s">
        <v>306</v>
      </c>
      <c r="H675" s="14" t="s">
        <v>38</v>
      </c>
      <c r="I675" s="14">
        <v>4</v>
      </c>
      <c r="J675" s="21">
        <f>K675*1.8</f>
        <v>3924.5400000000004</v>
      </c>
      <c r="K675" s="21">
        <v>2180.3000000000002</v>
      </c>
      <c r="L675" s="22" t="s">
        <v>46</v>
      </c>
      <c r="M675" s="51">
        <f>J675*P675</f>
        <v>627926.4</v>
      </c>
      <c r="N675" s="32">
        <f t="shared" si="54"/>
        <v>61065.842400000009</v>
      </c>
      <c r="O675" s="32">
        <f t="shared" si="52"/>
        <v>688992.24239999999</v>
      </c>
      <c r="P675" s="32">
        <v>160</v>
      </c>
      <c r="Q675" s="32">
        <v>15.56</v>
      </c>
      <c r="R675" s="14" t="s">
        <v>41</v>
      </c>
      <c r="S675" s="14" t="s">
        <v>270</v>
      </c>
    </row>
    <row r="676" spans="1:128" ht="37.5">
      <c r="A676" s="14" t="s">
        <v>306</v>
      </c>
      <c r="B676" s="15">
        <v>48</v>
      </c>
      <c r="C676" s="16">
        <v>36</v>
      </c>
      <c r="D676" s="22" t="s">
        <v>518</v>
      </c>
      <c r="E676" s="16">
        <v>1958</v>
      </c>
      <c r="F676" s="16" t="s">
        <v>37</v>
      </c>
      <c r="G676" s="14" t="s">
        <v>306</v>
      </c>
      <c r="H676" s="14" t="s">
        <v>38</v>
      </c>
      <c r="I676" s="14">
        <v>4</v>
      </c>
      <c r="J676" s="21">
        <f>K676*1.8</f>
        <v>6465.2400000000007</v>
      </c>
      <c r="K676" s="21">
        <v>3591.8</v>
      </c>
      <c r="L676" s="22" t="s">
        <v>46</v>
      </c>
      <c r="M676" s="51">
        <f>J676*P676</f>
        <v>1034438.4000000001</v>
      </c>
      <c r="N676" s="32">
        <f t="shared" si="54"/>
        <v>100599.13440000001</v>
      </c>
      <c r="O676" s="32">
        <f t="shared" si="52"/>
        <v>1135037.5344000002</v>
      </c>
      <c r="P676" s="32">
        <v>160</v>
      </c>
      <c r="Q676" s="32">
        <v>15.56</v>
      </c>
      <c r="R676" s="14" t="s">
        <v>41</v>
      </c>
      <c r="S676" s="14" t="s">
        <v>270</v>
      </c>
    </row>
    <row r="677" spans="1:128" ht="37.5">
      <c r="A677" s="14" t="s">
        <v>306</v>
      </c>
      <c r="B677" s="15">
        <v>49</v>
      </c>
      <c r="C677" s="16">
        <v>37</v>
      </c>
      <c r="D677" s="22" t="s">
        <v>519</v>
      </c>
      <c r="E677" s="16">
        <v>1955</v>
      </c>
      <c r="F677" s="16" t="s">
        <v>37</v>
      </c>
      <c r="G677" s="14" t="s">
        <v>306</v>
      </c>
      <c r="H677" s="14" t="s">
        <v>38</v>
      </c>
      <c r="I677" s="14">
        <v>4</v>
      </c>
      <c r="J677" s="21">
        <f>K677*1.8</f>
        <v>3534.3</v>
      </c>
      <c r="K677" s="21">
        <v>1963.5</v>
      </c>
      <c r="L677" s="22" t="s">
        <v>46</v>
      </c>
      <c r="M677" s="51">
        <f>J677*P677</f>
        <v>565488</v>
      </c>
      <c r="N677" s="32">
        <f t="shared" si="54"/>
        <v>54993.708000000006</v>
      </c>
      <c r="O677" s="32">
        <f t="shared" si="52"/>
        <v>620481.70799999998</v>
      </c>
      <c r="P677" s="32">
        <v>160</v>
      </c>
      <c r="Q677" s="32">
        <v>15.56</v>
      </c>
      <c r="R677" s="14" t="s">
        <v>41</v>
      </c>
      <c r="S677" s="14" t="s">
        <v>270</v>
      </c>
    </row>
    <row r="678" spans="1:128" s="29" customFormat="1" ht="37.5">
      <c r="A678" s="29" t="s">
        <v>323</v>
      </c>
      <c r="B678" s="15">
        <v>50</v>
      </c>
      <c r="C678" s="16">
        <v>38</v>
      </c>
      <c r="D678" s="22" t="s">
        <v>520</v>
      </c>
      <c r="E678" s="16">
        <v>1955</v>
      </c>
      <c r="F678" s="16" t="s">
        <v>37</v>
      </c>
      <c r="G678" s="14" t="s">
        <v>323</v>
      </c>
      <c r="H678" s="16" t="s">
        <v>38</v>
      </c>
      <c r="I678" s="16">
        <v>2</v>
      </c>
      <c r="J678" s="21">
        <v>1525.5</v>
      </c>
      <c r="K678" s="21">
        <v>866</v>
      </c>
      <c r="L678" s="22" t="s">
        <v>234</v>
      </c>
      <c r="M678" s="21">
        <f>P678*J678</f>
        <v>2288250</v>
      </c>
      <c r="N678" s="21">
        <f>Q678*J678</f>
        <v>62179.38</v>
      </c>
      <c r="O678" s="21">
        <f t="shared" si="52"/>
        <v>2350429.38</v>
      </c>
      <c r="P678" s="21">
        <v>1500</v>
      </c>
      <c r="Q678" s="21">
        <v>40.76</v>
      </c>
      <c r="R678" s="14" t="s">
        <v>41</v>
      </c>
      <c r="S678" s="14" t="s">
        <v>270</v>
      </c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366"/>
    </row>
    <row r="679" spans="1:128" s="29" customFormat="1" ht="37.5">
      <c r="A679" s="14" t="s">
        <v>306</v>
      </c>
      <c r="B679" s="15">
        <v>51</v>
      </c>
      <c r="C679" s="16">
        <v>39</v>
      </c>
      <c r="D679" s="22" t="s">
        <v>521</v>
      </c>
      <c r="E679" s="16">
        <v>1962</v>
      </c>
      <c r="F679" s="16" t="s">
        <v>37</v>
      </c>
      <c r="G679" s="14" t="s">
        <v>306</v>
      </c>
      <c r="H679" s="16" t="s">
        <v>38</v>
      </c>
      <c r="I679" s="16">
        <v>4</v>
      </c>
      <c r="J679" s="21">
        <v>3173.2</v>
      </c>
      <c r="K679" s="21">
        <v>1927.9</v>
      </c>
      <c r="L679" s="69" t="s">
        <v>234</v>
      </c>
      <c r="M679" s="21">
        <f>P679*J679</f>
        <v>3434037.04</v>
      </c>
      <c r="N679" s="21">
        <f t="shared" ref="N679:N688" si="55">J679*Q679</f>
        <v>73491.311999999991</v>
      </c>
      <c r="O679" s="21">
        <f t="shared" si="52"/>
        <v>3507528.352</v>
      </c>
      <c r="P679" s="32">
        <v>1082.2</v>
      </c>
      <c r="Q679" s="32">
        <v>23.16</v>
      </c>
      <c r="R679" s="14" t="s">
        <v>41</v>
      </c>
      <c r="S679" s="14" t="s">
        <v>270</v>
      </c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366"/>
    </row>
    <row r="680" spans="1:128" s="29" customFormat="1" ht="37.5">
      <c r="A680" s="14" t="s">
        <v>306</v>
      </c>
      <c r="B680" s="15">
        <v>52</v>
      </c>
      <c r="C680" s="16">
        <v>40</v>
      </c>
      <c r="D680" s="22" t="s">
        <v>522</v>
      </c>
      <c r="E680" s="16">
        <v>1974</v>
      </c>
      <c r="F680" s="16" t="s">
        <v>37</v>
      </c>
      <c r="G680" s="14" t="s">
        <v>306</v>
      </c>
      <c r="H680" s="16" t="s">
        <v>38</v>
      </c>
      <c r="I680" s="16">
        <v>5</v>
      </c>
      <c r="J680" s="21">
        <v>5767.7</v>
      </c>
      <c r="K680" s="21">
        <v>3853.4</v>
      </c>
      <c r="L680" s="69" t="s">
        <v>234</v>
      </c>
      <c r="M680" s="21">
        <f>P680*J680</f>
        <v>6241804.9400000004</v>
      </c>
      <c r="N680" s="21">
        <f t="shared" si="55"/>
        <v>133579.932</v>
      </c>
      <c r="O680" s="21">
        <f t="shared" si="52"/>
        <v>6375384.8720000004</v>
      </c>
      <c r="P680" s="32">
        <v>1082.2</v>
      </c>
      <c r="Q680" s="32">
        <v>23.16</v>
      </c>
      <c r="R680" s="14" t="s">
        <v>41</v>
      </c>
      <c r="S680" s="14" t="s">
        <v>270</v>
      </c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366"/>
    </row>
    <row r="681" spans="1:128" ht="37.5">
      <c r="A681" s="14" t="s">
        <v>323</v>
      </c>
      <c r="B681" s="15">
        <v>53</v>
      </c>
      <c r="C681" s="16">
        <v>41</v>
      </c>
      <c r="D681" s="22" t="s">
        <v>523</v>
      </c>
      <c r="E681" s="16">
        <v>1927</v>
      </c>
      <c r="F681" s="16" t="s">
        <v>37</v>
      </c>
      <c r="G681" s="14" t="s">
        <v>323</v>
      </c>
      <c r="H681" s="16" t="s">
        <v>67</v>
      </c>
      <c r="I681" s="16">
        <v>2</v>
      </c>
      <c r="J681" s="21">
        <v>653.29999999999995</v>
      </c>
      <c r="K681" s="21">
        <v>324.89999999999998</v>
      </c>
      <c r="L681" s="22" t="s">
        <v>46</v>
      </c>
      <c r="M681" s="386">
        <f>J681*P681</f>
        <v>158013.671</v>
      </c>
      <c r="N681" s="32">
        <f t="shared" si="55"/>
        <v>10361.338</v>
      </c>
      <c r="O681" s="92">
        <f t="shared" si="52"/>
        <v>168375.00899999999</v>
      </c>
      <c r="P681" s="90">
        <v>241.87</v>
      </c>
      <c r="Q681" s="32">
        <v>15.86</v>
      </c>
      <c r="R681" s="14" t="s">
        <v>41</v>
      </c>
      <c r="S681" s="14" t="s">
        <v>270</v>
      </c>
    </row>
    <row r="682" spans="1:128" ht="37.5">
      <c r="A682" s="14" t="s">
        <v>323</v>
      </c>
      <c r="B682" s="15">
        <v>54</v>
      </c>
      <c r="C682" s="16">
        <v>42</v>
      </c>
      <c r="D682" s="22" t="s">
        <v>524</v>
      </c>
      <c r="E682" s="16">
        <v>1939</v>
      </c>
      <c r="F682" s="16" t="s">
        <v>37</v>
      </c>
      <c r="G682" s="14" t="s">
        <v>323</v>
      </c>
      <c r="H682" s="16" t="s">
        <v>67</v>
      </c>
      <c r="I682" s="16">
        <v>2</v>
      </c>
      <c r="J682" s="21">
        <v>839</v>
      </c>
      <c r="K682" s="21">
        <v>465</v>
      </c>
      <c r="L682" s="22" t="s">
        <v>46</v>
      </c>
      <c r="M682" s="386">
        <f>J682*P682</f>
        <v>202928.93</v>
      </c>
      <c r="N682" s="32">
        <f t="shared" si="55"/>
        <v>13306.539999999999</v>
      </c>
      <c r="O682" s="92">
        <f t="shared" si="52"/>
        <v>216235.47</v>
      </c>
      <c r="P682" s="90">
        <v>241.87</v>
      </c>
      <c r="Q682" s="32">
        <v>15.86</v>
      </c>
      <c r="R682" s="14" t="s">
        <v>41</v>
      </c>
      <c r="S682" s="14" t="s">
        <v>270</v>
      </c>
    </row>
    <row r="683" spans="1:128" s="11" customFormat="1" ht="56.25">
      <c r="A683" s="14" t="s">
        <v>467</v>
      </c>
      <c r="B683" s="15">
        <v>55</v>
      </c>
      <c r="C683" s="16">
        <v>43</v>
      </c>
      <c r="D683" s="68" t="s">
        <v>525</v>
      </c>
      <c r="E683" s="16">
        <v>1994</v>
      </c>
      <c r="F683" s="16" t="s">
        <v>37</v>
      </c>
      <c r="G683" s="14" t="s">
        <v>467</v>
      </c>
      <c r="H683" s="16" t="s">
        <v>87</v>
      </c>
      <c r="I683" s="16">
        <v>10</v>
      </c>
      <c r="J683" s="21">
        <f>K683*1.8</f>
        <v>4115.34</v>
      </c>
      <c r="K683" s="21">
        <v>2286.3000000000002</v>
      </c>
      <c r="L683" s="68" t="s">
        <v>526</v>
      </c>
      <c r="M683" s="51">
        <f>J683*P683</f>
        <v>3099715.2414000002</v>
      </c>
      <c r="N683" s="32">
        <f t="shared" si="55"/>
        <v>66339.280800000008</v>
      </c>
      <c r="O683" s="32">
        <f t="shared" si="52"/>
        <v>3166054.5222</v>
      </c>
      <c r="P683" s="32">
        <v>753.21</v>
      </c>
      <c r="Q683" s="32">
        <v>16.12</v>
      </c>
      <c r="R683" s="14" t="s">
        <v>41</v>
      </c>
      <c r="S683" s="14" t="s">
        <v>270</v>
      </c>
    </row>
    <row r="684" spans="1:128" s="11" customFormat="1" ht="56.25">
      <c r="A684" s="14" t="s">
        <v>467</v>
      </c>
      <c r="B684" s="15">
        <v>56</v>
      </c>
      <c r="C684" s="16">
        <v>44</v>
      </c>
      <c r="D684" s="68" t="s">
        <v>527</v>
      </c>
      <c r="E684" s="16">
        <v>1994</v>
      </c>
      <c r="F684" s="16" t="s">
        <v>37</v>
      </c>
      <c r="G684" s="14" t="s">
        <v>467</v>
      </c>
      <c r="H684" s="16" t="s">
        <v>87</v>
      </c>
      <c r="I684" s="16">
        <v>10</v>
      </c>
      <c r="J684" s="21">
        <f>K684*1.8</f>
        <v>3951.3599999999997</v>
      </c>
      <c r="K684" s="21">
        <v>2195.1999999999998</v>
      </c>
      <c r="L684" s="68" t="s">
        <v>526</v>
      </c>
      <c r="M684" s="51">
        <f>J684*P684</f>
        <v>2976203.8655999997</v>
      </c>
      <c r="N684" s="32">
        <f t="shared" si="55"/>
        <v>63695.923199999997</v>
      </c>
      <c r="O684" s="32">
        <f t="shared" si="52"/>
        <v>3039899.7887999997</v>
      </c>
      <c r="P684" s="32">
        <v>753.21</v>
      </c>
      <c r="Q684" s="32">
        <v>16.12</v>
      </c>
      <c r="R684" s="14" t="s">
        <v>41</v>
      </c>
      <c r="S684" s="14" t="s">
        <v>270</v>
      </c>
    </row>
    <row r="685" spans="1:128" s="29" customFormat="1" ht="37.5">
      <c r="A685" s="29" t="s">
        <v>287</v>
      </c>
      <c r="B685" s="15">
        <v>57</v>
      </c>
      <c r="C685" s="16">
        <v>45</v>
      </c>
      <c r="D685" s="68" t="s">
        <v>528</v>
      </c>
      <c r="E685" s="16">
        <v>1965</v>
      </c>
      <c r="F685" s="16" t="s">
        <v>37</v>
      </c>
      <c r="G685" s="14" t="s">
        <v>287</v>
      </c>
      <c r="H685" s="16" t="s">
        <v>38</v>
      </c>
      <c r="I685" s="16">
        <v>4</v>
      </c>
      <c r="J685" s="21">
        <v>3365.63</v>
      </c>
      <c r="K685" s="21">
        <v>1978.9</v>
      </c>
      <c r="L685" s="68" t="s">
        <v>234</v>
      </c>
      <c r="M685" s="21">
        <f>P685*J685</f>
        <v>3815984.9503000001</v>
      </c>
      <c r="N685" s="21">
        <f t="shared" si="55"/>
        <v>83635.905500000008</v>
      </c>
      <c r="O685" s="21">
        <f t="shared" si="52"/>
        <v>3899620.8558</v>
      </c>
      <c r="P685" s="21">
        <v>1133.81</v>
      </c>
      <c r="Q685" s="16">
        <v>24.85</v>
      </c>
      <c r="R685" s="14" t="s">
        <v>41</v>
      </c>
      <c r="S685" s="14" t="s">
        <v>270</v>
      </c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366"/>
    </row>
    <row r="686" spans="1:128" s="29" customFormat="1" ht="37.5">
      <c r="A686" s="29" t="s">
        <v>306</v>
      </c>
      <c r="B686" s="15">
        <v>58</v>
      </c>
      <c r="C686" s="16">
        <v>46</v>
      </c>
      <c r="D686" s="68" t="s">
        <v>529</v>
      </c>
      <c r="E686" s="16">
        <v>1984</v>
      </c>
      <c r="F686" s="16" t="s">
        <v>37</v>
      </c>
      <c r="G686" s="14" t="s">
        <v>306</v>
      </c>
      <c r="H686" s="16" t="s">
        <v>87</v>
      </c>
      <c r="I686" s="16">
        <v>5</v>
      </c>
      <c r="J686" s="21">
        <v>6935.98</v>
      </c>
      <c r="K686" s="21">
        <v>4130.46</v>
      </c>
      <c r="L686" s="68" t="s">
        <v>234</v>
      </c>
      <c r="M686" s="21">
        <f>P686*J686</f>
        <v>7315447.4657999994</v>
      </c>
      <c r="N686" s="21">
        <f t="shared" si="55"/>
        <v>156545.0686</v>
      </c>
      <c r="O686" s="21">
        <f t="shared" si="52"/>
        <v>7471992.5343999993</v>
      </c>
      <c r="P686" s="21">
        <v>1054.71</v>
      </c>
      <c r="Q686" s="16">
        <v>22.57</v>
      </c>
      <c r="R686" s="14" t="s">
        <v>41</v>
      </c>
      <c r="S686" s="14" t="s">
        <v>270</v>
      </c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366"/>
    </row>
    <row r="687" spans="1:128" ht="56.25">
      <c r="A687" s="14" t="s">
        <v>474</v>
      </c>
      <c r="B687" s="15">
        <v>59</v>
      </c>
      <c r="C687" s="16">
        <v>47</v>
      </c>
      <c r="D687" s="22" t="s">
        <v>530</v>
      </c>
      <c r="E687" s="16" t="s">
        <v>531</v>
      </c>
      <c r="F687" s="16" t="s">
        <v>37</v>
      </c>
      <c r="G687" s="14" t="s">
        <v>474</v>
      </c>
      <c r="H687" s="16" t="s">
        <v>87</v>
      </c>
      <c r="I687" s="16" t="s">
        <v>532</v>
      </c>
      <c r="J687" s="21">
        <f>K687*1.8</f>
        <v>18730.710000000003</v>
      </c>
      <c r="K687" s="21">
        <v>10405.950000000001</v>
      </c>
      <c r="L687" s="68" t="s">
        <v>469</v>
      </c>
      <c r="M687" s="21">
        <f>J687*P687</f>
        <v>15043944.350700002</v>
      </c>
      <c r="N687" s="21">
        <f t="shared" si="55"/>
        <v>321980.90490000008</v>
      </c>
      <c r="O687" s="32">
        <f t="shared" si="52"/>
        <v>15365925.255600002</v>
      </c>
      <c r="P687" s="21">
        <v>803.17</v>
      </c>
      <c r="Q687" s="21">
        <v>17.190000000000001</v>
      </c>
      <c r="R687" s="14" t="s">
        <v>41</v>
      </c>
      <c r="S687" s="14" t="s">
        <v>270</v>
      </c>
    </row>
    <row r="688" spans="1:128" s="109" customFormat="1" ht="37.5">
      <c r="A688" s="14" t="s">
        <v>306</v>
      </c>
      <c r="B688" s="15">
        <v>60</v>
      </c>
      <c r="C688" s="16">
        <v>48</v>
      </c>
      <c r="D688" s="68" t="s">
        <v>533</v>
      </c>
      <c r="E688" s="16">
        <v>1977</v>
      </c>
      <c r="F688" s="16" t="s">
        <v>37</v>
      </c>
      <c r="G688" s="14" t="s">
        <v>306</v>
      </c>
      <c r="H688" s="16" t="s">
        <v>87</v>
      </c>
      <c r="I688" s="16">
        <v>5</v>
      </c>
      <c r="J688" s="21">
        <v>5956.5</v>
      </c>
      <c r="K688" s="21">
        <v>3780</v>
      </c>
      <c r="L688" s="68" t="s">
        <v>234</v>
      </c>
      <c r="M688" s="21">
        <f>P688*J688</f>
        <v>6282380.1150000002</v>
      </c>
      <c r="N688" s="21">
        <f t="shared" si="55"/>
        <v>134438.20499999999</v>
      </c>
      <c r="O688" s="21">
        <f t="shared" si="52"/>
        <v>6416818.3200000003</v>
      </c>
      <c r="P688" s="21">
        <v>1054.71</v>
      </c>
      <c r="Q688" s="21">
        <v>22.57</v>
      </c>
      <c r="R688" s="14" t="s">
        <v>41</v>
      </c>
      <c r="S688" s="14" t="s">
        <v>270</v>
      </c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369"/>
    </row>
    <row r="689" spans="1:128" s="109" customFormat="1" ht="37.5">
      <c r="B689" s="15">
        <v>61</v>
      </c>
      <c r="C689" s="16"/>
      <c r="D689" s="68"/>
      <c r="E689" s="16"/>
      <c r="F689" s="16"/>
      <c r="G689" s="14"/>
      <c r="H689" s="16"/>
      <c r="I689" s="16"/>
      <c r="J689" s="21"/>
      <c r="K689" s="21"/>
      <c r="L689" s="68" t="s">
        <v>46</v>
      </c>
      <c r="M689" s="21">
        <f>P689*J688</f>
        <v>915633.18</v>
      </c>
      <c r="N689" s="21">
        <f>J688*Q689</f>
        <v>92385.315000000002</v>
      </c>
      <c r="O689" s="21">
        <f t="shared" si="52"/>
        <v>1008018.4950000001</v>
      </c>
      <c r="P689" s="21">
        <v>153.72</v>
      </c>
      <c r="Q689" s="21">
        <v>15.51</v>
      </c>
      <c r="R689" s="14" t="s">
        <v>41</v>
      </c>
      <c r="S689" s="14" t="s">
        <v>270</v>
      </c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369"/>
    </row>
    <row r="690" spans="1:128" ht="37.5">
      <c r="A690" s="109"/>
      <c r="B690" s="15">
        <v>62</v>
      </c>
      <c r="C690" s="16"/>
      <c r="D690" s="22"/>
      <c r="E690" s="16"/>
      <c r="F690" s="16"/>
      <c r="G690" s="14"/>
      <c r="H690" s="16"/>
      <c r="I690" s="16"/>
      <c r="J690" s="21"/>
      <c r="K690" s="21"/>
      <c r="L690" s="68" t="s">
        <v>49</v>
      </c>
      <c r="M690" s="21">
        <f>P690*J688</f>
        <v>2470577.5049999999</v>
      </c>
      <c r="N690" s="21">
        <f>J688*Q690</f>
        <v>97329.21</v>
      </c>
      <c r="O690" s="21">
        <f t="shared" si="52"/>
        <v>2567906.7149999999</v>
      </c>
      <c r="P690" s="21">
        <v>414.77</v>
      </c>
      <c r="Q690" s="21">
        <v>16.34</v>
      </c>
      <c r="R690" s="14" t="s">
        <v>41</v>
      </c>
      <c r="S690" s="14" t="s">
        <v>270</v>
      </c>
    </row>
    <row r="691" spans="1:128" ht="56.25">
      <c r="A691" s="109"/>
      <c r="B691" s="15">
        <v>63</v>
      </c>
      <c r="C691" s="16"/>
      <c r="D691" s="22"/>
      <c r="E691" s="16"/>
      <c r="F691" s="16"/>
      <c r="G691" s="14"/>
      <c r="H691" s="16"/>
      <c r="I691" s="16"/>
      <c r="J691" s="21"/>
      <c r="K691" s="21"/>
      <c r="L691" s="68" t="s">
        <v>88</v>
      </c>
      <c r="M691" s="21">
        <f>P691*J688</f>
        <v>833790.87</v>
      </c>
      <c r="N691" s="21">
        <f>J688*Q691</f>
        <v>87679.680000000008</v>
      </c>
      <c r="O691" s="21">
        <f t="shared" si="52"/>
        <v>921470.55</v>
      </c>
      <c r="P691" s="21">
        <v>139.97999999999999</v>
      </c>
      <c r="Q691" s="21">
        <v>14.72</v>
      </c>
      <c r="R691" s="14" t="s">
        <v>41</v>
      </c>
      <c r="S691" s="14" t="s">
        <v>270</v>
      </c>
    </row>
    <row r="692" spans="1:128" ht="56.25">
      <c r="A692" s="109"/>
      <c r="B692" s="15">
        <v>64</v>
      </c>
      <c r="C692" s="16"/>
      <c r="D692" s="22"/>
      <c r="E692" s="16"/>
      <c r="F692" s="16"/>
      <c r="G692" s="14"/>
      <c r="H692" s="16"/>
      <c r="I692" s="16"/>
      <c r="J692" s="21"/>
      <c r="K692" s="21"/>
      <c r="L692" s="68" t="s">
        <v>39</v>
      </c>
      <c r="M692" s="21">
        <f>P692*J688</f>
        <v>331479.22499999998</v>
      </c>
      <c r="N692" s="21">
        <f>J688*Q692</f>
        <v>76957.98</v>
      </c>
      <c r="O692" s="21">
        <f t="shared" si="52"/>
        <v>408437.20499999996</v>
      </c>
      <c r="P692" s="21">
        <v>55.65</v>
      </c>
      <c r="Q692" s="21">
        <v>12.92</v>
      </c>
      <c r="R692" s="14" t="s">
        <v>41</v>
      </c>
      <c r="S692" s="14" t="s">
        <v>270</v>
      </c>
    </row>
    <row r="693" spans="1:128" ht="56.25">
      <c r="A693" s="109"/>
      <c r="B693" s="15">
        <v>65</v>
      </c>
      <c r="C693" s="16"/>
      <c r="D693" s="22"/>
      <c r="E693" s="16"/>
      <c r="F693" s="16"/>
      <c r="G693" s="14"/>
      <c r="H693" s="16"/>
      <c r="I693" s="16"/>
      <c r="J693" s="21"/>
      <c r="K693" s="21"/>
      <c r="L693" s="68" t="s">
        <v>42</v>
      </c>
      <c r="M693" s="21">
        <f>P693*J688</f>
        <v>206214.03</v>
      </c>
      <c r="N693" s="21">
        <f>J688*Q693</f>
        <v>67904.100000000006</v>
      </c>
      <c r="O693" s="21">
        <f t="shared" ref="O693:O756" si="56">M693+N693</f>
        <v>274118.13</v>
      </c>
      <c r="P693" s="21">
        <v>34.619999999999997</v>
      </c>
      <c r="Q693" s="21">
        <v>11.4</v>
      </c>
      <c r="R693" s="14" t="s">
        <v>41</v>
      </c>
      <c r="S693" s="14" t="s">
        <v>270</v>
      </c>
    </row>
    <row r="694" spans="1:128" ht="37.5">
      <c r="A694" s="14" t="s">
        <v>306</v>
      </c>
      <c r="B694" s="15">
        <v>66</v>
      </c>
      <c r="C694" s="16">
        <v>49</v>
      </c>
      <c r="D694" s="22" t="s">
        <v>534</v>
      </c>
      <c r="E694" s="16">
        <v>1980</v>
      </c>
      <c r="F694" s="16" t="s">
        <v>37</v>
      </c>
      <c r="G694" s="14" t="s">
        <v>306</v>
      </c>
      <c r="H694" s="16" t="s">
        <v>38</v>
      </c>
      <c r="I694" s="16">
        <v>5</v>
      </c>
      <c r="J694" s="21">
        <f>K694*1.8</f>
        <v>5756.2920000000004</v>
      </c>
      <c r="K694" s="21">
        <v>3197.94</v>
      </c>
      <c r="L694" s="22" t="s">
        <v>46</v>
      </c>
      <c r="M694" s="51">
        <f>P694*J694</f>
        <v>921006.72000000009</v>
      </c>
      <c r="N694" s="32">
        <f>J694*Q694</f>
        <v>89567.903520000007</v>
      </c>
      <c r="O694" s="32">
        <f t="shared" si="56"/>
        <v>1010574.6235200001</v>
      </c>
      <c r="P694" s="32">
        <v>160</v>
      </c>
      <c r="Q694" s="32">
        <v>15.56</v>
      </c>
      <c r="R694" s="14" t="s">
        <v>41</v>
      </c>
      <c r="S694" s="14" t="s">
        <v>270</v>
      </c>
    </row>
    <row r="695" spans="1:128" ht="37.5">
      <c r="A695" s="14" t="s">
        <v>306</v>
      </c>
      <c r="B695" s="15">
        <v>67</v>
      </c>
      <c r="C695" s="16">
        <v>50</v>
      </c>
      <c r="D695" s="22" t="s">
        <v>535</v>
      </c>
      <c r="E695" s="16">
        <v>1981</v>
      </c>
      <c r="F695" s="16" t="s">
        <v>37</v>
      </c>
      <c r="G695" s="14" t="s">
        <v>306</v>
      </c>
      <c r="H695" s="62" t="s">
        <v>38</v>
      </c>
      <c r="I695" s="60">
        <v>5</v>
      </c>
      <c r="J695" s="21">
        <v>5090.6000000000004</v>
      </c>
      <c r="K695" s="21">
        <v>3230.6</v>
      </c>
      <c r="L695" s="22" t="s">
        <v>46</v>
      </c>
      <c r="M695" s="51">
        <f>J695*P695</f>
        <v>814496</v>
      </c>
      <c r="N695" s="32">
        <f>J695*Q695</f>
        <v>79209.736000000004</v>
      </c>
      <c r="O695" s="32">
        <f t="shared" si="56"/>
        <v>893705.73600000003</v>
      </c>
      <c r="P695" s="32">
        <v>160</v>
      </c>
      <c r="Q695" s="32">
        <v>15.56</v>
      </c>
      <c r="R695" s="14" t="s">
        <v>41</v>
      </c>
      <c r="S695" s="14" t="s">
        <v>270</v>
      </c>
    </row>
    <row r="696" spans="1:128" ht="37.5">
      <c r="A696" s="14" t="s">
        <v>306</v>
      </c>
      <c r="B696" s="15">
        <v>68</v>
      </c>
      <c r="C696" s="16">
        <v>51</v>
      </c>
      <c r="D696" s="22" t="s">
        <v>536</v>
      </c>
      <c r="E696" s="16">
        <v>1983</v>
      </c>
      <c r="F696" s="16" t="s">
        <v>37</v>
      </c>
      <c r="G696" s="14" t="s">
        <v>306</v>
      </c>
      <c r="H696" s="16" t="s">
        <v>38</v>
      </c>
      <c r="I696" s="16">
        <v>5</v>
      </c>
      <c r="J696" s="21">
        <f>K696*1.8</f>
        <v>7017.4440000000004</v>
      </c>
      <c r="K696" s="21">
        <v>3898.58</v>
      </c>
      <c r="L696" s="22" t="s">
        <v>46</v>
      </c>
      <c r="M696" s="51">
        <f>P696*J696</f>
        <v>1122791.04</v>
      </c>
      <c r="N696" s="32">
        <f>Q696*J696</f>
        <v>109191.42864000001</v>
      </c>
      <c r="O696" s="32">
        <f t="shared" si="56"/>
        <v>1231982.4686400001</v>
      </c>
      <c r="P696" s="32">
        <v>160</v>
      </c>
      <c r="Q696" s="32">
        <v>15.56</v>
      </c>
      <c r="R696" s="14" t="s">
        <v>41</v>
      </c>
      <c r="S696" s="14" t="s">
        <v>270</v>
      </c>
    </row>
    <row r="697" spans="1:128">
      <c r="A697" s="14"/>
      <c r="B697" s="15">
        <v>69</v>
      </c>
      <c r="C697" s="16"/>
      <c r="D697" s="22"/>
      <c r="E697" s="16"/>
      <c r="F697" s="16"/>
      <c r="G697" s="14"/>
      <c r="H697" s="16"/>
      <c r="I697" s="16"/>
      <c r="J697" s="21"/>
      <c r="K697" s="21"/>
      <c r="L697" s="22" t="s">
        <v>108</v>
      </c>
      <c r="M697" s="51">
        <f>P697*J696</f>
        <v>1235210.49288</v>
      </c>
      <c r="N697" s="32">
        <f>Q697*J696</f>
        <v>26525.938320000001</v>
      </c>
      <c r="O697" s="32">
        <f t="shared" si="56"/>
        <v>1261736.4312</v>
      </c>
      <c r="P697" s="32">
        <v>176.02</v>
      </c>
      <c r="Q697" s="32">
        <v>3.78</v>
      </c>
      <c r="R697" s="14" t="s">
        <v>41</v>
      </c>
      <c r="S697" s="14" t="s">
        <v>270</v>
      </c>
    </row>
    <row r="698" spans="1:128" s="5" customFormat="1" ht="56.25">
      <c r="A698" s="32" t="s">
        <v>467</v>
      </c>
      <c r="B698" s="15">
        <v>70</v>
      </c>
      <c r="C698" s="16">
        <v>52</v>
      </c>
      <c r="D698" s="22" t="s">
        <v>537</v>
      </c>
      <c r="E698" s="16">
        <v>1990</v>
      </c>
      <c r="F698" s="16" t="s">
        <v>37</v>
      </c>
      <c r="G698" s="32" t="s">
        <v>467</v>
      </c>
      <c r="H698" s="16" t="s">
        <v>87</v>
      </c>
      <c r="I698" s="16">
        <v>10</v>
      </c>
      <c r="J698" s="21">
        <v>5841.4</v>
      </c>
      <c r="K698" s="21">
        <v>3909.6</v>
      </c>
      <c r="L698" s="22" t="s">
        <v>469</v>
      </c>
      <c r="M698" s="51">
        <f>J698*P698</f>
        <v>4399800.8940000003</v>
      </c>
      <c r="N698" s="32">
        <f>J698*Q698</f>
        <v>94163.368000000002</v>
      </c>
      <c r="O698" s="32">
        <f t="shared" si="56"/>
        <v>4493964.2620000001</v>
      </c>
      <c r="P698" s="21">
        <v>753.21</v>
      </c>
      <c r="Q698" s="21">
        <v>16.12</v>
      </c>
      <c r="R698" s="14" t="s">
        <v>41</v>
      </c>
      <c r="S698" s="14" t="s">
        <v>270</v>
      </c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128" s="29" customFormat="1" ht="37.5">
      <c r="A699" s="14" t="s">
        <v>306</v>
      </c>
      <c r="B699" s="15">
        <v>71</v>
      </c>
      <c r="C699" s="16">
        <v>53</v>
      </c>
      <c r="D699" s="68" t="s">
        <v>538</v>
      </c>
      <c r="E699" s="16">
        <v>1985</v>
      </c>
      <c r="F699" s="16" t="s">
        <v>37</v>
      </c>
      <c r="G699" s="14" t="s">
        <v>306</v>
      </c>
      <c r="H699" s="16" t="s">
        <v>38</v>
      </c>
      <c r="I699" s="16">
        <v>5</v>
      </c>
      <c r="J699" s="21">
        <v>7995.9</v>
      </c>
      <c r="K699" s="21">
        <v>2544.4</v>
      </c>
      <c r="L699" s="22" t="s">
        <v>539</v>
      </c>
      <c r="M699" s="21">
        <f>P699*J699</f>
        <v>8653162.9800000004</v>
      </c>
      <c r="N699" s="21">
        <f>Q699*J699</f>
        <v>185185.04399999999</v>
      </c>
      <c r="O699" s="21">
        <f t="shared" si="56"/>
        <v>8838348.0240000002</v>
      </c>
      <c r="P699" s="21">
        <v>1082.2</v>
      </c>
      <c r="Q699" s="21">
        <v>23.16</v>
      </c>
      <c r="R699" s="14" t="s">
        <v>41</v>
      </c>
      <c r="S699" s="14" t="s">
        <v>270</v>
      </c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366"/>
    </row>
    <row r="700" spans="1:128" s="29" customFormat="1" ht="37.5">
      <c r="B700" s="15">
        <v>72</v>
      </c>
      <c r="C700" s="16"/>
      <c r="D700" s="68"/>
      <c r="E700" s="16"/>
      <c r="F700" s="16"/>
      <c r="G700" s="14"/>
      <c r="H700" s="16"/>
      <c r="I700" s="16"/>
      <c r="J700" s="21"/>
      <c r="K700" s="21"/>
      <c r="L700" s="22" t="s">
        <v>49</v>
      </c>
      <c r="M700" s="21">
        <f>P700*J699</f>
        <v>3406253.4</v>
      </c>
      <c r="N700" s="21">
        <f>Q700*J699</f>
        <v>132572.02199999997</v>
      </c>
      <c r="O700" s="21">
        <f t="shared" si="56"/>
        <v>3538825.4219999998</v>
      </c>
      <c r="P700" s="21">
        <v>426</v>
      </c>
      <c r="Q700" s="21">
        <v>16.579999999999998</v>
      </c>
      <c r="R700" s="14" t="s">
        <v>41</v>
      </c>
      <c r="S700" s="14" t="s">
        <v>270</v>
      </c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366"/>
    </row>
    <row r="701" spans="1:128" s="29" customFormat="1" ht="56.25">
      <c r="B701" s="15">
        <v>73</v>
      </c>
      <c r="C701" s="16"/>
      <c r="D701" s="68"/>
      <c r="E701" s="68"/>
      <c r="F701" s="68"/>
      <c r="G701" s="14"/>
      <c r="H701" s="68"/>
      <c r="I701" s="68"/>
      <c r="J701" s="368"/>
      <c r="K701" s="368"/>
      <c r="L701" s="22" t="s">
        <v>88</v>
      </c>
      <c r="M701" s="21">
        <f>P701*J699</f>
        <v>1148770.9529999997</v>
      </c>
      <c r="N701" s="21">
        <f>Q701*J699</f>
        <v>118339.32</v>
      </c>
      <c r="O701" s="21">
        <f t="shared" si="56"/>
        <v>1267110.2729999998</v>
      </c>
      <c r="P701" s="21">
        <v>143.66999999999999</v>
      </c>
      <c r="Q701" s="21">
        <v>14.8</v>
      </c>
      <c r="R701" s="14" t="s">
        <v>41</v>
      </c>
      <c r="S701" s="14" t="s">
        <v>270</v>
      </c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366"/>
    </row>
    <row r="702" spans="1:128" s="29" customFormat="1" ht="56.25">
      <c r="B702" s="15">
        <v>74</v>
      </c>
      <c r="C702" s="16"/>
      <c r="D702" s="68"/>
      <c r="E702" s="68"/>
      <c r="F702" s="68"/>
      <c r="G702" s="14"/>
      <c r="H702" s="68"/>
      <c r="I702" s="68"/>
      <c r="J702" s="368"/>
      <c r="K702" s="368"/>
      <c r="L702" s="22" t="s">
        <v>39</v>
      </c>
      <c r="M702" s="21">
        <f>P702*J699</f>
        <v>456645.84899999999</v>
      </c>
      <c r="N702" s="21">
        <f>J699*Q702</f>
        <v>103546.90499999998</v>
      </c>
      <c r="O702" s="21">
        <f t="shared" si="56"/>
        <v>560192.75399999996</v>
      </c>
      <c r="P702" s="21">
        <v>57.11</v>
      </c>
      <c r="Q702" s="21">
        <v>12.95</v>
      </c>
      <c r="R702" s="14" t="s">
        <v>41</v>
      </c>
      <c r="S702" s="14" t="s">
        <v>270</v>
      </c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366"/>
    </row>
    <row r="703" spans="1:128" s="29" customFormat="1" ht="56.25">
      <c r="B703" s="15">
        <v>75</v>
      </c>
      <c r="C703" s="16"/>
      <c r="D703" s="68"/>
      <c r="E703" s="68"/>
      <c r="F703" s="68"/>
      <c r="G703" s="14"/>
      <c r="H703" s="68"/>
      <c r="I703" s="68"/>
      <c r="J703" s="368"/>
      <c r="K703" s="368"/>
      <c r="L703" s="22" t="s">
        <v>42</v>
      </c>
      <c r="M703" s="21">
        <f>J699*P703</f>
        <v>284094.32699999999</v>
      </c>
      <c r="N703" s="21">
        <f>Q703*J699</f>
        <v>91233.218999999997</v>
      </c>
      <c r="O703" s="21">
        <f t="shared" si="56"/>
        <v>375327.54599999997</v>
      </c>
      <c r="P703" s="21">
        <v>35.53</v>
      </c>
      <c r="Q703" s="21">
        <v>11.41</v>
      </c>
      <c r="R703" s="14" t="s">
        <v>41</v>
      </c>
      <c r="S703" s="14" t="s">
        <v>270</v>
      </c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366"/>
    </row>
    <row r="704" spans="1:128" s="29" customFormat="1" ht="37.5">
      <c r="B704" s="15">
        <v>76</v>
      </c>
      <c r="C704" s="16"/>
      <c r="D704" s="68"/>
      <c r="E704" s="68"/>
      <c r="F704" s="68"/>
      <c r="G704" s="14"/>
      <c r="H704" s="68"/>
      <c r="I704" s="68"/>
      <c r="J704" s="368"/>
      <c r="K704" s="368"/>
      <c r="L704" s="22" t="s">
        <v>46</v>
      </c>
      <c r="M704" s="21">
        <f>P704*J699</f>
        <v>1279344</v>
      </c>
      <c r="N704" s="21">
        <f>J699*Q704</f>
        <v>124416.204</v>
      </c>
      <c r="O704" s="21">
        <f t="shared" si="56"/>
        <v>1403760.2039999999</v>
      </c>
      <c r="P704" s="21">
        <v>160</v>
      </c>
      <c r="Q704" s="21">
        <v>15.56</v>
      </c>
      <c r="R704" s="14" t="s">
        <v>41</v>
      </c>
      <c r="S704" s="14" t="s">
        <v>270</v>
      </c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366"/>
    </row>
    <row r="705" spans="1:128" s="5" customFormat="1" ht="37.5">
      <c r="A705" s="14" t="s">
        <v>323</v>
      </c>
      <c r="B705" s="15">
        <v>77</v>
      </c>
      <c r="C705" s="16">
        <v>54</v>
      </c>
      <c r="D705" s="22" t="s">
        <v>540</v>
      </c>
      <c r="E705" s="16">
        <v>1956</v>
      </c>
      <c r="F705" s="16" t="s">
        <v>37</v>
      </c>
      <c r="G705" s="14" t="s">
        <v>323</v>
      </c>
      <c r="H705" s="16" t="s">
        <v>67</v>
      </c>
      <c r="I705" s="16">
        <v>2</v>
      </c>
      <c r="J705" s="21">
        <v>996.7</v>
      </c>
      <c r="K705" s="21">
        <v>620</v>
      </c>
      <c r="L705" s="22" t="s">
        <v>46</v>
      </c>
      <c r="M705" s="386">
        <f>J705*P705</f>
        <v>241071.82900000003</v>
      </c>
      <c r="N705" s="32">
        <f>J705*Q705</f>
        <v>15807.662</v>
      </c>
      <c r="O705" s="92">
        <f t="shared" si="56"/>
        <v>256879.49100000004</v>
      </c>
      <c r="P705" s="90">
        <v>241.87</v>
      </c>
      <c r="Q705" s="32">
        <v>15.86</v>
      </c>
      <c r="R705" s="14" t="s">
        <v>41</v>
      </c>
      <c r="S705" s="14" t="s">
        <v>270</v>
      </c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128" s="397" customFormat="1" ht="37.5">
      <c r="A706" s="387" t="s">
        <v>323</v>
      </c>
      <c r="B706" s="388">
        <v>78</v>
      </c>
      <c r="C706" s="389">
        <v>55</v>
      </c>
      <c r="D706" s="390" t="s">
        <v>541</v>
      </c>
      <c r="E706" s="389">
        <v>1964</v>
      </c>
      <c r="F706" s="389" t="s">
        <v>37</v>
      </c>
      <c r="G706" s="387" t="s">
        <v>323</v>
      </c>
      <c r="H706" s="389" t="s">
        <v>67</v>
      </c>
      <c r="I706" s="389">
        <v>2</v>
      </c>
      <c r="J706" s="82">
        <v>833.3</v>
      </c>
      <c r="K706" s="391">
        <v>496.2</v>
      </c>
      <c r="L706" s="390" t="s">
        <v>46</v>
      </c>
      <c r="M706" s="392">
        <f>J706*P706</f>
        <v>201550.27099999998</v>
      </c>
      <c r="N706" s="393">
        <v>7235.33</v>
      </c>
      <c r="O706" s="394">
        <f t="shared" si="56"/>
        <v>208785.60099999997</v>
      </c>
      <c r="P706" s="395">
        <v>241.87</v>
      </c>
      <c r="Q706" s="393">
        <v>15.86</v>
      </c>
      <c r="R706" s="387" t="s">
        <v>41</v>
      </c>
      <c r="S706" s="387" t="s">
        <v>270</v>
      </c>
      <c r="T706" s="396" t="s">
        <v>1088</v>
      </c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</row>
    <row r="707" spans="1:128" s="5" customFormat="1" ht="37.5">
      <c r="A707" s="14" t="s">
        <v>323</v>
      </c>
      <c r="B707" s="15">
        <v>79</v>
      </c>
      <c r="C707" s="16">
        <v>56</v>
      </c>
      <c r="D707" s="22" t="s">
        <v>542</v>
      </c>
      <c r="E707" s="16" t="s">
        <v>37</v>
      </c>
      <c r="F707" s="16" t="s">
        <v>37</v>
      </c>
      <c r="G707" s="14" t="s">
        <v>323</v>
      </c>
      <c r="H707" s="16" t="s">
        <v>67</v>
      </c>
      <c r="I707" s="16">
        <v>2</v>
      </c>
      <c r="J707" s="21">
        <v>912.4</v>
      </c>
      <c r="K707" s="21">
        <v>496.2</v>
      </c>
      <c r="L707" s="22" t="s">
        <v>46</v>
      </c>
      <c r="M707" s="386">
        <f>J707*P707</f>
        <v>220682.18799999999</v>
      </c>
      <c r="N707" s="32">
        <f>J707*Q707</f>
        <v>14470.663999999999</v>
      </c>
      <c r="O707" s="92">
        <f t="shared" si="56"/>
        <v>235152.85199999998</v>
      </c>
      <c r="P707" s="90">
        <v>241.87</v>
      </c>
      <c r="Q707" s="32">
        <v>15.86</v>
      </c>
      <c r="R707" s="14" t="s">
        <v>41</v>
      </c>
      <c r="S707" s="14" t="s">
        <v>270</v>
      </c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128" s="5" customFormat="1" ht="37.5">
      <c r="A708" s="14" t="s">
        <v>323</v>
      </c>
      <c r="B708" s="15">
        <v>80</v>
      </c>
      <c r="C708" s="16">
        <v>57</v>
      </c>
      <c r="D708" s="22" t="s">
        <v>543</v>
      </c>
      <c r="E708" s="16">
        <v>1976</v>
      </c>
      <c r="F708" s="16" t="s">
        <v>37</v>
      </c>
      <c r="G708" s="14" t="s">
        <v>323</v>
      </c>
      <c r="H708" s="16" t="s">
        <v>67</v>
      </c>
      <c r="I708" s="16">
        <v>2</v>
      </c>
      <c r="J708" s="21">
        <v>1025.4000000000001</v>
      </c>
      <c r="K708" s="21">
        <v>515.4</v>
      </c>
      <c r="L708" s="22" t="s">
        <v>46</v>
      </c>
      <c r="M708" s="386">
        <f>J708*P708</f>
        <v>248013.49800000002</v>
      </c>
      <c r="N708" s="32">
        <f>J708*Q708</f>
        <v>16262.844000000001</v>
      </c>
      <c r="O708" s="92">
        <f t="shared" si="56"/>
        <v>264276.342</v>
      </c>
      <c r="P708" s="90">
        <v>241.87</v>
      </c>
      <c r="Q708" s="32">
        <v>15.86</v>
      </c>
      <c r="R708" s="14" t="s">
        <v>41</v>
      </c>
      <c r="S708" s="14" t="s">
        <v>270</v>
      </c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128" s="5" customFormat="1" ht="37.5">
      <c r="A709" s="14" t="s">
        <v>323</v>
      </c>
      <c r="B709" s="15">
        <v>81</v>
      </c>
      <c r="C709" s="16">
        <v>58</v>
      </c>
      <c r="D709" s="22" t="s">
        <v>544</v>
      </c>
      <c r="E709" s="16">
        <v>1937</v>
      </c>
      <c r="F709" s="16" t="s">
        <v>37</v>
      </c>
      <c r="G709" s="14" t="s">
        <v>323</v>
      </c>
      <c r="H709" s="16" t="s">
        <v>67</v>
      </c>
      <c r="I709" s="16">
        <v>2</v>
      </c>
      <c r="J709" s="21">
        <v>1052.0999999999999</v>
      </c>
      <c r="K709" s="21">
        <v>576.4</v>
      </c>
      <c r="L709" s="22" t="s">
        <v>46</v>
      </c>
      <c r="M709" s="386">
        <f>J709*P709</f>
        <v>254471.427</v>
      </c>
      <c r="N709" s="32">
        <f>J709*Q709</f>
        <v>16686.305999999997</v>
      </c>
      <c r="O709" s="92">
        <f t="shared" si="56"/>
        <v>271157.73300000001</v>
      </c>
      <c r="P709" s="90">
        <v>241.87</v>
      </c>
      <c r="Q709" s="32">
        <v>15.86</v>
      </c>
      <c r="R709" s="14" t="s">
        <v>41</v>
      </c>
      <c r="S709" s="14" t="s">
        <v>270</v>
      </c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128" s="5" customFormat="1" ht="37.5">
      <c r="A710" s="14" t="s">
        <v>306</v>
      </c>
      <c r="B710" s="15">
        <v>82</v>
      </c>
      <c r="C710" s="16">
        <v>59</v>
      </c>
      <c r="D710" s="22" t="s">
        <v>545</v>
      </c>
      <c r="E710" s="16">
        <v>1959</v>
      </c>
      <c r="F710" s="16" t="s">
        <v>37</v>
      </c>
      <c r="G710" s="14" t="s">
        <v>306</v>
      </c>
      <c r="H710" s="16" t="s">
        <v>38</v>
      </c>
      <c r="I710" s="16">
        <v>4</v>
      </c>
      <c r="J710" s="21">
        <v>1923</v>
      </c>
      <c r="K710" s="21">
        <v>1302.7</v>
      </c>
      <c r="L710" s="22" t="s">
        <v>46</v>
      </c>
      <c r="M710" s="51">
        <f>P710*J710</f>
        <v>307680</v>
      </c>
      <c r="N710" s="32">
        <f>Q710*J710</f>
        <v>29921.88</v>
      </c>
      <c r="O710" s="32">
        <f t="shared" si="56"/>
        <v>337601.88</v>
      </c>
      <c r="P710" s="32">
        <v>160</v>
      </c>
      <c r="Q710" s="32">
        <v>15.56</v>
      </c>
      <c r="R710" s="14" t="s">
        <v>41</v>
      </c>
      <c r="S710" s="14" t="s">
        <v>270</v>
      </c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128" s="5" customFormat="1" ht="37.5">
      <c r="A711" s="14" t="s">
        <v>306</v>
      </c>
      <c r="B711" s="15">
        <v>83</v>
      </c>
      <c r="C711" s="16">
        <v>60</v>
      </c>
      <c r="D711" s="22" t="s">
        <v>546</v>
      </c>
      <c r="E711" s="16">
        <v>1979</v>
      </c>
      <c r="F711" s="16" t="s">
        <v>37</v>
      </c>
      <c r="G711" s="14" t="s">
        <v>306</v>
      </c>
      <c r="H711" s="14" t="s">
        <v>38</v>
      </c>
      <c r="I711" s="16">
        <v>5</v>
      </c>
      <c r="J711" s="21">
        <f>K711*1.8</f>
        <v>5602.2659999999996</v>
      </c>
      <c r="K711" s="21">
        <v>3112.37</v>
      </c>
      <c r="L711" s="22" t="s">
        <v>46</v>
      </c>
      <c r="M711" s="51">
        <f>J711*P711</f>
        <v>896362.55999999994</v>
      </c>
      <c r="N711" s="32">
        <f>J711*Q711</f>
        <v>87171.258959999992</v>
      </c>
      <c r="O711" s="32">
        <f t="shared" si="56"/>
        <v>983533.81895999995</v>
      </c>
      <c r="P711" s="32">
        <v>160</v>
      </c>
      <c r="Q711" s="32">
        <v>15.56</v>
      </c>
      <c r="R711" s="14" t="s">
        <v>41</v>
      </c>
      <c r="S711" s="14" t="s">
        <v>270</v>
      </c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128" s="397" customFormat="1" ht="37.5">
      <c r="A712" s="387" t="s">
        <v>306</v>
      </c>
      <c r="B712" s="388">
        <v>84</v>
      </c>
      <c r="C712" s="389">
        <v>61</v>
      </c>
      <c r="D712" s="390" t="s">
        <v>547</v>
      </c>
      <c r="E712" s="389">
        <v>1984</v>
      </c>
      <c r="F712" s="389" t="s">
        <v>37</v>
      </c>
      <c r="G712" s="387" t="s">
        <v>306</v>
      </c>
      <c r="H712" s="387" t="s">
        <v>38</v>
      </c>
      <c r="I712" s="389">
        <v>5</v>
      </c>
      <c r="J712" s="84">
        <v>11318.9</v>
      </c>
      <c r="K712" s="391">
        <v>131.30000000000001</v>
      </c>
      <c r="L712" s="390" t="s">
        <v>46</v>
      </c>
      <c r="M712" s="398">
        <f>J712*P712</f>
        <v>1811024</v>
      </c>
      <c r="N712" s="393">
        <v>148742.71</v>
      </c>
      <c r="O712" s="393">
        <f t="shared" si="56"/>
        <v>1959766.71</v>
      </c>
      <c r="P712" s="393">
        <v>160</v>
      </c>
      <c r="Q712" s="393">
        <v>15.56</v>
      </c>
      <c r="R712" s="387" t="s">
        <v>41</v>
      </c>
      <c r="S712" s="387" t="s">
        <v>270</v>
      </c>
      <c r="T712" s="399" t="s">
        <v>1088</v>
      </c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</row>
    <row r="713" spans="1:128" s="5" customFormat="1" ht="37.5">
      <c r="A713" s="623" t="s">
        <v>306</v>
      </c>
      <c r="B713" s="15">
        <v>85</v>
      </c>
      <c r="C713" s="16">
        <v>62</v>
      </c>
      <c r="D713" s="22" t="s">
        <v>548</v>
      </c>
      <c r="E713" s="16">
        <v>1978</v>
      </c>
      <c r="F713" s="16" t="s">
        <v>37</v>
      </c>
      <c r="G713" s="14" t="s">
        <v>306</v>
      </c>
      <c r="H713" s="14" t="s">
        <v>38</v>
      </c>
      <c r="I713" s="16">
        <v>5</v>
      </c>
      <c r="J713" s="21">
        <f>K713*1.8</f>
        <v>5512.482</v>
      </c>
      <c r="K713" s="21">
        <v>3062.49</v>
      </c>
      <c r="L713" s="22" t="s">
        <v>46</v>
      </c>
      <c r="M713" s="51">
        <f>J713*P713</f>
        <v>881997.12</v>
      </c>
      <c r="N713" s="32">
        <f>J713*Q713</f>
        <v>85774.219920000003</v>
      </c>
      <c r="O713" s="32">
        <f t="shared" si="56"/>
        <v>967771.33991999994</v>
      </c>
      <c r="P713" s="32">
        <v>160</v>
      </c>
      <c r="Q713" s="32">
        <v>15.56</v>
      </c>
      <c r="R713" s="14" t="s">
        <v>41</v>
      </c>
      <c r="S713" s="14" t="s">
        <v>270</v>
      </c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128" s="5" customFormat="1">
      <c r="A714" s="623"/>
      <c r="B714" s="15">
        <v>86</v>
      </c>
      <c r="C714" s="16"/>
      <c r="D714" s="22"/>
      <c r="E714" s="16"/>
      <c r="F714" s="254"/>
      <c r="G714" s="14"/>
      <c r="H714" s="14"/>
      <c r="I714" s="16"/>
      <c r="J714" s="21"/>
      <c r="K714" s="21"/>
      <c r="L714" s="22" t="s">
        <v>234</v>
      </c>
      <c r="M714" s="51">
        <f>J713*P714</f>
        <v>5965608.0203999998</v>
      </c>
      <c r="N714" s="32">
        <f>J713*Q714</f>
        <v>127669.08312</v>
      </c>
      <c r="O714" s="32">
        <f t="shared" si="56"/>
        <v>6093277.1035199994</v>
      </c>
      <c r="P714" s="32">
        <v>1082.2</v>
      </c>
      <c r="Q714" s="32">
        <v>23.16</v>
      </c>
      <c r="R714" s="14" t="s">
        <v>41</v>
      </c>
      <c r="S714" s="14" t="s">
        <v>270</v>
      </c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128" s="7" customFormat="1" ht="37.5">
      <c r="A715" s="14" t="s">
        <v>306</v>
      </c>
      <c r="B715" s="15">
        <v>87</v>
      </c>
      <c r="C715" s="16">
        <v>63</v>
      </c>
      <c r="D715" s="22" t="s">
        <v>549</v>
      </c>
      <c r="E715" s="16">
        <v>1964</v>
      </c>
      <c r="F715" s="16" t="s">
        <v>37</v>
      </c>
      <c r="G715" s="14" t="s">
        <v>306</v>
      </c>
      <c r="H715" s="62" t="s">
        <v>38</v>
      </c>
      <c r="I715" s="60">
        <v>4</v>
      </c>
      <c r="J715" s="21">
        <v>2183.6999999999998</v>
      </c>
      <c r="K715" s="21">
        <v>1261.9000000000001</v>
      </c>
      <c r="L715" s="22" t="s">
        <v>46</v>
      </c>
      <c r="M715" s="51">
        <f>P715*J715</f>
        <v>349392</v>
      </c>
      <c r="N715" s="32">
        <f>J715*Q715</f>
        <v>33978.371999999996</v>
      </c>
      <c r="O715" s="32">
        <f t="shared" si="56"/>
        <v>383370.37199999997</v>
      </c>
      <c r="P715" s="32">
        <v>160</v>
      </c>
      <c r="Q715" s="32">
        <v>15.56</v>
      </c>
      <c r="R715" s="14" t="s">
        <v>41</v>
      </c>
      <c r="S715" s="14" t="s">
        <v>270</v>
      </c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128" s="7" customFormat="1" ht="37.5">
      <c r="A716" s="14" t="s">
        <v>306</v>
      </c>
      <c r="B716" s="15">
        <v>88</v>
      </c>
      <c r="C716" s="16">
        <v>64</v>
      </c>
      <c r="D716" s="22" t="s">
        <v>550</v>
      </c>
      <c r="E716" s="16">
        <v>1980</v>
      </c>
      <c r="F716" s="16" t="s">
        <v>37</v>
      </c>
      <c r="G716" s="14" t="s">
        <v>306</v>
      </c>
      <c r="H716" s="14" t="s">
        <v>551</v>
      </c>
      <c r="I716" s="16">
        <v>5</v>
      </c>
      <c r="J716" s="21">
        <v>6101.7</v>
      </c>
      <c r="K716" s="21">
        <v>3261.62</v>
      </c>
      <c r="L716" s="22" t="s">
        <v>46</v>
      </c>
      <c r="M716" s="51">
        <f>P716*J716</f>
        <v>976272</v>
      </c>
      <c r="N716" s="32">
        <f>J716*Q716</f>
        <v>94942.452000000005</v>
      </c>
      <c r="O716" s="32">
        <f t="shared" si="56"/>
        <v>1071214.452</v>
      </c>
      <c r="P716" s="32">
        <v>160</v>
      </c>
      <c r="Q716" s="32">
        <v>15.56</v>
      </c>
      <c r="R716" s="14" t="s">
        <v>41</v>
      </c>
      <c r="S716" s="14" t="s">
        <v>270</v>
      </c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128" s="7" customFormat="1" ht="37.5">
      <c r="A717" s="14" t="s">
        <v>306</v>
      </c>
      <c r="B717" s="15">
        <v>89</v>
      </c>
      <c r="C717" s="16">
        <v>65</v>
      </c>
      <c r="D717" s="22" t="s">
        <v>552</v>
      </c>
      <c r="E717" s="16">
        <v>1963</v>
      </c>
      <c r="F717" s="16" t="s">
        <v>37</v>
      </c>
      <c r="G717" s="14" t="s">
        <v>306</v>
      </c>
      <c r="H717" s="62" t="s">
        <v>38</v>
      </c>
      <c r="I717" s="60">
        <v>4</v>
      </c>
      <c r="J717" s="21">
        <v>2171</v>
      </c>
      <c r="K717" s="21">
        <v>806.3</v>
      </c>
      <c r="L717" s="22" t="s">
        <v>46</v>
      </c>
      <c r="M717" s="51">
        <f>P717*J717</f>
        <v>347360</v>
      </c>
      <c r="N717" s="32">
        <f>J717*Q717</f>
        <v>33780.76</v>
      </c>
      <c r="O717" s="32">
        <f t="shared" si="56"/>
        <v>381140.76</v>
      </c>
      <c r="P717" s="32">
        <v>160</v>
      </c>
      <c r="Q717" s="32">
        <v>15.56</v>
      </c>
      <c r="R717" s="14" t="s">
        <v>41</v>
      </c>
      <c r="S717" s="14" t="s">
        <v>270</v>
      </c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128" s="7" customFormat="1" ht="37.5">
      <c r="A718" s="14" t="s">
        <v>306</v>
      </c>
      <c r="B718" s="15">
        <v>90</v>
      </c>
      <c r="C718" s="16">
        <v>66</v>
      </c>
      <c r="D718" s="22" t="s">
        <v>553</v>
      </c>
      <c r="E718" s="16">
        <v>1978</v>
      </c>
      <c r="F718" s="16" t="s">
        <v>37</v>
      </c>
      <c r="G718" s="14" t="s">
        <v>306</v>
      </c>
      <c r="H718" s="14" t="s">
        <v>551</v>
      </c>
      <c r="I718" s="16">
        <v>5</v>
      </c>
      <c r="J718" s="21">
        <f>K718*1.8</f>
        <v>6064.6140000000005</v>
      </c>
      <c r="K718" s="21">
        <v>3369.23</v>
      </c>
      <c r="L718" s="22" t="s">
        <v>46</v>
      </c>
      <c r="M718" s="51">
        <f>J718*P718</f>
        <v>970338.24000000011</v>
      </c>
      <c r="N718" s="32">
        <f>J718*Q718</f>
        <v>94365.393840000004</v>
      </c>
      <c r="O718" s="32">
        <f t="shared" si="56"/>
        <v>1064703.63384</v>
      </c>
      <c r="P718" s="32">
        <v>160</v>
      </c>
      <c r="Q718" s="32">
        <v>15.56</v>
      </c>
      <c r="R718" s="14" t="s">
        <v>41</v>
      </c>
      <c r="S718" s="14" t="s">
        <v>270</v>
      </c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128" s="7" customFormat="1" ht="37.5">
      <c r="A719" s="21" t="s">
        <v>306</v>
      </c>
      <c r="B719" s="15">
        <v>91</v>
      </c>
      <c r="C719" s="16">
        <v>67</v>
      </c>
      <c r="D719" s="22" t="s">
        <v>554</v>
      </c>
      <c r="E719" s="16">
        <v>1951</v>
      </c>
      <c r="F719" s="16" t="s">
        <v>37</v>
      </c>
      <c r="G719" s="21" t="s">
        <v>306</v>
      </c>
      <c r="H719" s="21" t="s">
        <v>38</v>
      </c>
      <c r="I719" s="16">
        <v>3</v>
      </c>
      <c r="J719" s="21">
        <v>1315</v>
      </c>
      <c r="K719" s="21">
        <v>763.9</v>
      </c>
      <c r="L719" s="22" t="s">
        <v>46</v>
      </c>
      <c r="M719" s="21">
        <f>J719*P719</f>
        <v>210400</v>
      </c>
      <c r="N719" s="21">
        <f>J719*Q719</f>
        <v>20461.400000000001</v>
      </c>
      <c r="O719" s="32">
        <f t="shared" si="56"/>
        <v>230861.4</v>
      </c>
      <c r="P719" s="32">
        <v>160</v>
      </c>
      <c r="Q719" s="32">
        <v>15.56</v>
      </c>
      <c r="R719" s="14" t="s">
        <v>41</v>
      </c>
      <c r="S719" s="14" t="s">
        <v>270</v>
      </c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128" s="29" customFormat="1" ht="56.25">
      <c r="A720" s="14" t="s">
        <v>467</v>
      </c>
      <c r="B720" s="15">
        <v>92</v>
      </c>
      <c r="C720" s="16">
        <v>68</v>
      </c>
      <c r="D720" s="22" t="s">
        <v>555</v>
      </c>
      <c r="E720" s="16">
        <v>1989</v>
      </c>
      <c r="F720" s="16" t="s">
        <v>37</v>
      </c>
      <c r="G720" s="14" t="s">
        <v>467</v>
      </c>
      <c r="H720" s="16" t="s">
        <v>87</v>
      </c>
      <c r="I720" s="16">
        <v>10</v>
      </c>
      <c r="J720" s="21">
        <v>2954.6</v>
      </c>
      <c r="K720" s="21">
        <v>1395.5</v>
      </c>
      <c r="L720" s="22" t="s">
        <v>469</v>
      </c>
      <c r="M720" s="21">
        <f>P720*J720</f>
        <v>2225434.2659999998</v>
      </c>
      <c r="N720" s="21">
        <f>Q720*J720</f>
        <v>47628.152000000002</v>
      </c>
      <c r="O720" s="21">
        <f t="shared" si="56"/>
        <v>2273062.4179999996</v>
      </c>
      <c r="P720" s="21">
        <v>753.21</v>
      </c>
      <c r="Q720" s="16">
        <v>16.12</v>
      </c>
      <c r="R720" s="14" t="s">
        <v>41</v>
      </c>
      <c r="S720" s="14" t="s">
        <v>270</v>
      </c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366"/>
    </row>
    <row r="721" spans="1:128" s="29" customFormat="1" ht="56.25">
      <c r="A721" s="14" t="s">
        <v>467</v>
      </c>
      <c r="B721" s="15">
        <v>93</v>
      </c>
      <c r="C721" s="16">
        <v>69</v>
      </c>
      <c r="D721" s="22" t="s">
        <v>556</v>
      </c>
      <c r="E721" s="16">
        <v>1988</v>
      </c>
      <c r="F721" s="16" t="s">
        <v>37</v>
      </c>
      <c r="G721" s="14" t="s">
        <v>467</v>
      </c>
      <c r="H721" s="16" t="s">
        <v>87</v>
      </c>
      <c r="I721" s="16">
        <v>10</v>
      </c>
      <c r="J721" s="21">
        <v>2954.9</v>
      </c>
      <c r="K721" s="21">
        <v>2289</v>
      </c>
      <c r="L721" s="22" t="s">
        <v>469</v>
      </c>
      <c r="M721" s="21">
        <f>J721*P721</f>
        <v>2225660.2290000003</v>
      </c>
      <c r="N721" s="21">
        <f>Q721*J721</f>
        <v>47632.988000000005</v>
      </c>
      <c r="O721" s="21">
        <f t="shared" si="56"/>
        <v>2273293.2170000002</v>
      </c>
      <c r="P721" s="16">
        <v>753.21</v>
      </c>
      <c r="Q721" s="16">
        <v>16.12</v>
      </c>
      <c r="R721" s="14" t="s">
        <v>41</v>
      </c>
      <c r="S721" s="14" t="s">
        <v>270</v>
      </c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366"/>
    </row>
    <row r="722" spans="1:128" s="29" customFormat="1" ht="56.25">
      <c r="A722" s="14" t="s">
        <v>467</v>
      </c>
      <c r="B722" s="15">
        <v>94</v>
      </c>
      <c r="C722" s="16">
        <v>70</v>
      </c>
      <c r="D722" s="22" t="s">
        <v>557</v>
      </c>
      <c r="E722" s="16">
        <v>1988</v>
      </c>
      <c r="F722" s="16" t="s">
        <v>37</v>
      </c>
      <c r="G722" s="14" t="s">
        <v>467</v>
      </c>
      <c r="H722" s="16" t="s">
        <v>87</v>
      </c>
      <c r="I722" s="16">
        <v>10</v>
      </c>
      <c r="J722" s="21">
        <v>2938.8</v>
      </c>
      <c r="K722" s="21">
        <v>2277</v>
      </c>
      <c r="L722" s="22" t="s">
        <v>469</v>
      </c>
      <c r="M722" s="21">
        <f>J722*P722</f>
        <v>2213533.5480000004</v>
      </c>
      <c r="N722" s="21">
        <f>Q722*J722</f>
        <v>47373.456000000006</v>
      </c>
      <c r="O722" s="21">
        <f t="shared" si="56"/>
        <v>2260907.0040000007</v>
      </c>
      <c r="P722" s="16">
        <v>753.21</v>
      </c>
      <c r="Q722" s="16">
        <v>16.12</v>
      </c>
      <c r="R722" s="14" t="s">
        <v>41</v>
      </c>
      <c r="S722" s="14" t="s">
        <v>270</v>
      </c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366"/>
    </row>
    <row r="723" spans="1:128" s="29" customFormat="1" ht="56.25">
      <c r="A723" s="14" t="s">
        <v>467</v>
      </c>
      <c r="B723" s="15">
        <v>95</v>
      </c>
      <c r="C723" s="16">
        <v>71</v>
      </c>
      <c r="D723" s="22" t="s">
        <v>558</v>
      </c>
      <c r="E723" s="16">
        <v>1993</v>
      </c>
      <c r="F723" s="16" t="s">
        <v>37</v>
      </c>
      <c r="G723" s="14" t="s">
        <v>467</v>
      </c>
      <c r="H723" s="16" t="s">
        <v>87</v>
      </c>
      <c r="I723" s="16">
        <v>10</v>
      </c>
      <c r="J723" s="21">
        <v>5760.8</v>
      </c>
      <c r="K723" s="21">
        <v>3898</v>
      </c>
      <c r="L723" s="22" t="s">
        <v>469</v>
      </c>
      <c r="M723" s="21">
        <f>J723*P723</f>
        <v>4339092.1680000005</v>
      </c>
      <c r="N723" s="21">
        <f>Q723*J723</f>
        <v>92864.096000000005</v>
      </c>
      <c r="O723" s="21">
        <f t="shared" si="56"/>
        <v>4431956.2640000004</v>
      </c>
      <c r="P723" s="21">
        <v>753.21</v>
      </c>
      <c r="Q723" s="16">
        <v>16.12</v>
      </c>
      <c r="R723" s="14" t="s">
        <v>41</v>
      </c>
      <c r="S723" s="14" t="s">
        <v>270</v>
      </c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366"/>
    </row>
    <row r="724" spans="1:128" s="29" customFormat="1" ht="37.5">
      <c r="A724" s="29" t="s">
        <v>306</v>
      </c>
      <c r="B724" s="15">
        <v>96</v>
      </c>
      <c r="C724" s="16">
        <v>72</v>
      </c>
      <c r="D724" s="22" t="s">
        <v>559</v>
      </c>
      <c r="E724" s="16">
        <v>1973</v>
      </c>
      <c r="F724" s="16" t="s">
        <v>37</v>
      </c>
      <c r="G724" s="14" t="s">
        <v>306</v>
      </c>
      <c r="H724" s="16" t="s">
        <v>87</v>
      </c>
      <c r="I724" s="16">
        <v>5</v>
      </c>
      <c r="J724" s="21">
        <v>4061.4</v>
      </c>
      <c r="K724" s="21">
        <v>2568.4</v>
      </c>
      <c r="L724" s="22" t="s">
        <v>234</v>
      </c>
      <c r="M724" s="21">
        <f>P724*J724</f>
        <v>4283599.1940000001</v>
      </c>
      <c r="N724" s="21">
        <f t="shared" ref="N724:N729" si="57">J724*Q724</f>
        <v>91665.79800000001</v>
      </c>
      <c r="O724" s="21">
        <f t="shared" si="56"/>
        <v>4375264.9920000006</v>
      </c>
      <c r="P724" s="21">
        <v>1054.71</v>
      </c>
      <c r="Q724" s="16">
        <v>22.57</v>
      </c>
      <c r="R724" s="14" t="s">
        <v>41</v>
      </c>
      <c r="S724" s="14" t="s">
        <v>270</v>
      </c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366"/>
    </row>
    <row r="725" spans="1:128" s="29" customFormat="1" ht="37.5">
      <c r="A725" s="29" t="s">
        <v>306</v>
      </c>
      <c r="B725" s="15">
        <v>97</v>
      </c>
      <c r="C725" s="16">
        <v>73</v>
      </c>
      <c r="D725" s="22" t="s">
        <v>560</v>
      </c>
      <c r="E725" s="16">
        <v>1973</v>
      </c>
      <c r="F725" s="16" t="s">
        <v>37</v>
      </c>
      <c r="G725" s="14" t="s">
        <v>306</v>
      </c>
      <c r="H725" s="16" t="s">
        <v>87</v>
      </c>
      <c r="I725" s="16">
        <v>5</v>
      </c>
      <c r="J725" s="21">
        <v>3763.3</v>
      </c>
      <c r="K725" s="21">
        <v>2555.8000000000002</v>
      </c>
      <c r="L725" s="22" t="s">
        <v>234</v>
      </c>
      <c r="M725" s="21">
        <f>P725*J725</f>
        <v>3969190.1430000002</v>
      </c>
      <c r="N725" s="21">
        <f t="shared" si="57"/>
        <v>84937.681000000011</v>
      </c>
      <c r="O725" s="21">
        <f t="shared" si="56"/>
        <v>4054127.824</v>
      </c>
      <c r="P725" s="21">
        <v>1054.71</v>
      </c>
      <c r="Q725" s="16">
        <v>22.57</v>
      </c>
      <c r="R725" s="14" t="s">
        <v>41</v>
      </c>
      <c r="S725" s="14" t="s">
        <v>270</v>
      </c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366"/>
    </row>
    <row r="726" spans="1:128" s="29" customFormat="1" ht="37.5">
      <c r="A726" s="29" t="s">
        <v>306</v>
      </c>
      <c r="B726" s="15">
        <v>98</v>
      </c>
      <c r="C726" s="16">
        <v>74</v>
      </c>
      <c r="D726" s="22" t="s">
        <v>561</v>
      </c>
      <c r="E726" s="16">
        <v>1972</v>
      </c>
      <c r="F726" s="16" t="s">
        <v>37</v>
      </c>
      <c r="G726" s="14" t="s">
        <v>306</v>
      </c>
      <c r="H726" s="16" t="s">
        <v>87</v>
      </c>
      <c r="I726" s="16">
        <v>5</v>
      </c>
      <c r="J726" s="21">
        <v>3873.4</v>
      </c>
      <c r="K726" s="21">
        <v>2555.8000000000002</v>
      </c>
      <c r="L726" s="22" t="s">
        <v>234</v>
      </c>
      <c r="M726" s="21">
        <f>P726*J726</f>
        <v>4085313.7140000002</v>
      </c>
      <c r="N726" s="21">
        <f t="shared" si="57"/>
        <v>87422.638000000006</v>
      </c>
      <c r="O726" s="21">
        <f t="shared" si="56"/>
        <v>4172736.352</v>
      </c>
      <c r="P726" s="21">
        <v>1054.71</v>
      </c>
      <c r="Q726" s="16">
        <v>22.57</v>
      </c>
      <c r="R726" s="14" t="s">
        <v>41</v>
      </c>
      <c r="S726" s="14" t="s">
        <v>270</v>
      </c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366"/>
    </row>
    <row r="727" spans="1:128" s="371" customFormat="1" ht="56.25">
      <c r="A727" s="14" t="s">
        <v>474</v>
      </c>
      <c r="B727" s="15">
        <v>99</v>
      </c>
      <c r="C727" s="16">
        <v>75</v>
      </c>
      <c r="D727" s="22" t="s">
        <v>562</v>
      </c>
      <c r="E727" s="16">
        <v>1986</v>
      </c>
      <c r="F727" s="16" t="s">
        <v>37</v>
      </c>
      <c r="G727" s="14" t="s">
        <v>474</v>
      </c>
      <c r="H727" s="16" t="s">
        <v>87</v>
      </c>
      <c r="I727" s="16">
        <v>9</v>
      </c>
      <c r="J727" s="21">
        <v>13762</v>
      </c>
      <c r="K727" s="21">
        <v>8073.7</v>
      </c>
      <c r="L727" s="22" t="s">
        <v>469</v>
      </c>
      <c r="M727" s="21">
        <f>P727*J727</f>
        <v>11053225.539999999</v>
      </c>
      <c r="N727" s="21">
        <f t="shared" si="57"/>
        <v>236568.78000000003</v>
      </c>
      <c r="O727" s="21">
        <f t="shared" si="56"/>
        <v>11289794.319999998</v>
      </c>
      <c r="P727" s="16">
        <v>803.17</v>
      </c>
      <c r="Q727" s="16">
        <v>17.190000000000001</v>
      </c>
      <c r="R727" s="14" t="s">
        <v>41</v>
      </c>
      <c r="S727" s="14" t="s">
        <v>270</v>
      </c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370"/>
    </row>
    <row r="728" spans="1:128" s="29" customFormat="1" ht="37.5">
      <c r="A728" s="29" t="s">
        <v>287</v>
      </c>
      <c r="B728" s="15">
        <v>100</v>
      </c>
      <c r="C728" s="16">
        <v>76</v>
      </c>
      <c r="D728" s="22" t="s">
        <v>563</v>
      </c>
      <c r="E728" s="16">
        <v>1962</v>
      </c>
      <c r="F728" s="16" t="s">
        <v>37</v>
      </c>
      <c r="G728" s="14" t="s">
        <v>287</v>
      </c>
      <c r="H728" s="16" t="s">
        <v>38</v>
      </c>
      <c r="I728" s="16">
        <v>3</v>
      </c>
      <c r="J728" s="21">
        <v>1406.5</v>
      </c>
      <c r="K728" s="21">
        <v>951.3</v>
      </c>
      <c r="L728" s="22" t="s">
        <v>234</v>
      </c>
      <c r="M728" s="21">
        <f>P728*J728</f>
        <v>1594703.7649999999</v>
      </c>
      <c r="N728" s="21">
        <f t="shared" si="57"/>
        <v>34951.525000000001</v>
      </c>
      <c r="O728" s="21">
        <f t="shared" si="56"/>
        <v>1629655.2899999998</v>
      </c>
      <c r="P728" s="21">
        <v>1133.81</v>
      </c>
      <c r="Q728" s="16">
        <v>24.85</v>
      </c>
      <c r="R728" s="14" t="s">
        <v>41</v>
      </c>
      <c r="S728" s="14" t="s">
        <v>270</v>
      </c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366"/>
    </row>
    <row r="729" spans="1:128" s="7" customFormat="1" ht="37.5">
      <c r="A729" s="21" t="s">
        <v>306</v>
      </c>
      <c r="B729" s="15">
        <v>101</v>
      </c>
      <c r="C729" s="16">
        <v>77</v>
      </c>
      <c r="D729" s="22" t="s">
        <v>564</v>
      </c>
      <c r="E729" s="16">
        <v>1958</v>
      </c>
      <c r="F729" s="16" t="s">
        <v>37</v>
      </c>
      <c r="G729" s="21" t="s">
        <v>306</v>
      </c>
      <c r="H729" s="21" t="s">
        <v>38</v>
      </c>
      <c r="I729" s="16">
        <v>3</v>
      </c>
      <c r="J729" s="21">
        <v>1381.6</v>
      </c>
      <c r="K729" s="21">
        <v>680.3</v>
      </c>
      <c r="L729" s="22" t="s">
        <v>46</v>
      </c>
      <c r="M729" s="21">
        <f>J729*P729</f>
        <v>221056</v>
      </c>
      <c r="N729" s="21">
        <f t="shared" si="57"/>
        <v>21497.696</v>
      </c>
      <c r="O729" s="32">
        <f t="shared" si="56"/>
        <v>242553.696</v>
      </c>
      <c r="P729" s="32">
        <v>160</v>
      </c>
      <c r="Q729" s="32">
        <v>15.56</v>
      </c>
      <c r="R729" s="14" t="s">
        <v>41</v>
      </c>
      <c r="S729" s="14" t="s">
        <v>270</v>
      </c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128" s="7" customFormat="1" ht="37.5">
      <c r="A730" s="21" t="s">
        <v>306</v>
      </c>
      <c r="B730" s="15">
        <v>102</v>
      </c>
      <c r="C730" s="16">
        <v>78</v>
      </c>
      <c r="D730" s="22" t="s">
        <v>565</v>
      </c>
      <c r="E730" s="16">
        <v>1952</v>
      </c>
      <c r="F730" s="16" t="s">
        <v>37</v>
      </c>
      <c r="G730" s="21" t="s">
        <v>306</v>
      </c>
      <c r="H730" s="21" t="s">
        <v>38</v>
      </c>
      <c r="I730" s="16">
        <v>3</v>
      </c>
      <c r="J730" s="21">
        <v>3692.7</v>
      </c>
      <c r="K730" s="21">
        <v>1615.5</v>
      </c>
      <c r="L730" s="22" t="s">
        <v>46</v>
      </c>
      <c r="M730" s="21">
        <f t="shared" ref="M730:M735" si="58">P730*J730</f>
        <v>590832</v>
      </c>
      <c r="N730" s="21">
        <f>Q730*J730</f>
        <v>57458.411999999997</v>
      </c>
      <c r="O730" s="32">
        <f t="shared" si="56"/>
        <v>648290.41200000001</v>
      </c>
      <c r="P730" s="32">
        <v>160</v>
      </c>
      <c r="Q730" s="32">
        <v>15.56</v>
      </c>
      <c r="R730" s="14" t="s">
        <v>41</v>
      </c>
      <c r="S730" s="14" t="s">
        <v>270</v>
      </c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128" s="7" customFormat="1" ht="37.5">
      <c r="A731" s="21" t="s">
        <v>306</v>
      </c>
      <c r="B731" s="15">
        <v>103</v>
      </c>
      <c r="C731" s="16">
        <v>79</v>
      </c>
      <c r="D731" s="22" t="s">
        <v>566</v>
      </c>
      <c r="E731" s="16">
        <v>1956</v>
      </c>
      <c r="F731" s="16" t="s">
        <v>37</v>
      </c>
      <c r="G731" s="21" t="s">
        <v>306</v>
      </c>
      <c r="H731" s="21" t="s">
        <v>38</v>
      </c>
      <c r="I731" s="16">
        <v>3</v>
      </c>
      <c r="J731" s="21">
        <f>K731*1.8</f>
        <v>3513.5280000000002</v>
      </c>
      <c r="K731" s="21">
        <v>1951.96</v>
      </c>
      <c r="L731" s="22" t="s">
        <v>46</v>
      </c>
      <c r="M731" s="21">
        <f t="shared" si="58"/>
        <v>562164.47999999998</v>
      </c>
      <c r="N731" s="21">
        <f>Q731*J731</f>
        <v>54670.495680000007</v>
      </c>
      <c r="O731" s="32">
        <f t="shared" si="56"/>
        <v>616834.97568000003</v>
      </c>
      <c r="P731" s="32">
        <v>160</v>
      </c>
      <c r="Q731" s="32">
        <v>15.56</v>
      </c>
      <c r="R731" s="14" t="s">
        <v>41</v>
      </c>
      <c r="S731" s="14" t="s">
        <v>270</v>
      </c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128" s="7" customFormat="1" ht="37.5">
      <c r="A732" s="21" t="s">
        <v>306</v>
      </c>
      <c r="B732" s="15">
        <v>104</v>
      </c>
      <c r="C732" s="16">
        <v>80</v>
      </c>
      <c r="D732" s="22" t="s">
        <v>567</v>
      </c>
      <c r="E732" s="16">
        <v>1956</v>
      </c>
      <c r="F732" s="16" t="s">
        <v>37</v>
      </c>
      <c r="G732" s="21" t="s">
        <v>306</v>
      </c>
      <c r="H732" s="21" t="s">
        <v>38</v>
      </c>
      <c r="I732" s="16">
        <v>3</v>
      </c>
      <c r="J732" s="21">
        <v>3957.7</v>
      </c>
      <c r="K732" s="21">
        <v>1620.8</v>
      </c>
      <c r="L732" s="22" t="s">
        <v>46</v>
      </c>
      <c r="M732" s="21">
        <f t="shared" si="58"/>
        <v>633232</v>
      </c>
      <c r="N732" s="21">
        <f>Q732*J732</f>
        <v>61581.811999999998</v>
      </c>
      <c r="O732" s="32">
        <f t="shared" si="56"/>
        <v>694813.81200000003</v>
      </c>
      <c r="P732" s="32">
        <v>160</v>
      </c>
      <c r="Q732" s="32">
        <v>15.56</v>
      </c>
      <c r="R732" s="14" t="s">
        <v>41</v>
      </c>
      <c r="S732" s="14" t="s">
        <v>270</v>
      </c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128" s="109" customFormat="1" ht="37.5">
      <c r="A733" s="21" t="s">
        <v>306</v>
      </c>
      <c r="B733" s="15">
        <v>105</v>
      </c>
      <c r="C733" s="16">
        <v>81</v>
      </c>
      <c r="D733" s="22" t="s">
        <v>568</v>
      </c>
      <c r="E733" s="16">
        <v>1978</v>
      </c>
      <c r="F733" s="16" t="s">
        <v>37</v>
      </c>
      <c r="G733" s="21" t="s">
        <v>306</v>
      </c>
      <c r="H733" s="16" t="s">
        <v>38</v>
      </c>
      <c r="I733" s="16">
        <v>5</v>
      </c>
      <c r="J733" s="21">
        <v>8188.1</v>
      </c>
      <c r="K733" s="21">
        <v>4849.3</v>
      </c>
      <c r="L733" s="68" t="s">
        <v>234</v>
      </c>
      <c r="M733" s="21">
        <f t="shared" si="58"/>
        <v>8861161.8200000003</v>
      </c>
      <c r="N733" s="21">
        <f>Q733*J733</f>
        <v>189636.39600000001</v>
      </c>
      <c r="O733" s="21">
        <f t="shared" si="56"/>
        <v>9050798.216</v>
      </c>
      <c r="P733" s="32">
        <v>1082.2</v>
      </c>
      <c r="Q733" s="32">
        <v>23.16</v>
      </c>
      <c r="R733" s="14" t="s">
        <v>41</v>
      </c>
      <c r="S733" s="14" t="s">
        <v>270</v>
      </c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369"/>
    </row>
    <row r="734" spans="1:128" s="374" customFormat="1" ht="56.25">
      <c r="A734" s="32" t="s">
        <v>474</v>
      </c>
      <c r="B734" s="15">
        <v>106</v>
      </c>
      <c r="C734" s="16">
        <v>82</v>
      </c>
      <c r="D734" s="69" t="s">
        <v>569</v>
      </c>
      <c r="E734" s="17">
        <v>1986</v>
      </c>
      <c r="F734" s="16" t="s">
        <v>37</v>
      </c>
      <c r="G734" s="32" t="s">
        <v>474</v>
      </c>
      <c r="H734" s="21" t="s">
        <v>87</v>
      </c>
      <c r="I734" s="17">
        <v>9</v>
      </c>
      <c r="J734" s="21">
        <v>10941.8</v>
      </c>
      <c r="K734" s="21">
        <v>8110.4</v>
      </c>
      <c r="L734" s="69" t="s">
        <v>469</v>
      </c>
      <c r="M734" s="21">
        <f t="shared" si="58"/>
        <v>8788125.5059999991</v>
      </c>
      <c r="N734" s="21">
        <f>J734*Q734</f>
        <v>188089.54200000002</v>
      </c>
      <c r="O734" s="21">
        <f t="shared" si="56"/>
        <v>8976215.0479999986</v>
      </c>
      <c r="P734" s="21">
        <v>803.17</v>
      </c>
      <c r="Q734" s="21">
        <v>17.190000000000001</v>
      </c>
      <c r="R734" s="14" t="s">
        <v>41</v>
      </c>
      <c r="S734" s="14" t="s">
        <v>270</v>
      </c>
      <c r="T734" s="372"/>
      <c r="U734" s="372"/>
      <c r="V734" s="372"/>
      <c r="W734" s="372"/>
      <c r="X734" s="372"/>
      <c r="Y734" s="372"/>
      <c r="Z734" s="372"/>
      <c r="AA734" s="372"/>
      <c r="AB734" s="372"/>
      <c r="AC734" s="372"/>
      <c r="AD734" s="372"/>
      <c r="AE734" s="372"/>
      <c r="AF734" s="372"/>
      <c r="AG734" s="372"/>
      <c r="AH734" s="372"/>
      <c r="AI734" s="372"/>
      <c r="AJ734" s="372"/>
      <c r="AK734" s="372"/>
      <c r="AL734" s="372"/>
      <c r="AM734" s="372"/>
      <c r="AN734" s="372"/>
      <c r="AO734" s="372"/>
      <c r="AP734" s="372"/>
      <c r="AQ734" s="372"/>
      <c r="AR734" s="372"/>
      <c r="AS734" s="372"/>
      <c r="AT734" s="372"/>
      <c r="AU734" s="372"/>
      <c r="AV734" s="372"/>
      <c r="AW734" s="372"/>
      <c r="AX734" s="372"/>
      <c r="AY734" s="372"/>
      <c r="AZ734" s="372"/>
      <c r="BA734" s="372"/>
      <c r="BB734" s="372"/>
      <c r="BC734" s="372"/>
      <c r="BD734" s="372"/>
      <c r="BE734" s="372"/>
      <c r="BF734" s="372"/>
      <c r="BG734" s="372"/>
      <c r="BH734" s="372"/>
      <c r="BI734" s="372"/>
      <c r="BJ734" s="372"/>
      <c r="BK734" s="372"/>
      <c r="BL734" s="372"/>
      <c r="BM734" s="372"/>
      <c r="BN734" s="372"/>
      <c r="BO734" s="372"/>
      <c r="BP734" s="372"/>
      <c r="BQ734" s="372"/>
      <c r="BR734" s="372"/>
      <c r="BS734" s="372"/>
      <c r="BT734" s="372"/>
      <c r="BU734" s="372"/>
      <c r="BV734" s="372"/>
      <c r="BW734" s="372"/>
      <c r="BX734" s="372"/>
      <c r="BY734" s="372"/>
      <c r="BZ734" s="372"/>
      <c r="CA734" s="372"/>
      <c r="CB734" s="372"/>
      <c r="CC734" s="372"/>
      <c r="CD734" s="372"/>
      <c r="CE734" s="372"/>
      <c r="CF734" s="372"/>
      <c r="CG734" s="372"/>
      <c r="CH734" s="372"/>
      <c r="CI734" s="372"/>
      <c r="CJ734" s="372"/>
      <c r="CK734" s="372"/>
      <c r="CL734" s="372"/>
      <c r="CM734" s="372"/>
      <c r="CN734" s="372"/>
      <c r="CO734" s="372"/>
      <c r="CP734" s="372"/>
      <c r="CQ734" s="372"/>
      <c r="CR734" s="372"/>
      <c r="CS734" s="372"/>
      <c r="CT734" s="372"/>
      <c r="CU734" s="372"/>
      <c r="CV734" s="372"/>
      <c r="CW734" s="372"/>
      <c r="CX734" s="372"/>
      <c r="CY734" s="372"/>
      <c r="CZ734" s="372"/>
      <c r="DA734" s="372"/>
      <c r="DB734" s="372"/>
      <c r="DC734" s="372"/>
      <c r="DD734" s="372"/>
      <c r="DE734" s="372"/>
      <c r="DF734" s="372"/>
      <c r="DG734" s="372"/>
      <c r="DH734" s="372"/>
      <c r="DI734" s="372"/>
      <c r="DJ734" s="372"/>
      <c r="DK734" s="372"/>
      <c r="DL734" s="372"/>
      <c r="DM734" s="372"/>
      <c r="DN734" s="372"/>
      <c r="DO734" s="372"/>
      <c r="DP734" s="372"/>
      <c r="DQ734" s="372"/>
      <c r="DR734" s="372"/>
      <c r="DS734" s="372"/>
      <c r="DT734" s="372"/>
      <c r="DU734" s="372"/>
      <c r="DV734" s="372"/>
      <c r="DW734" s="372"/>
      <c r="DX734" s="373"/>
    </row>
    <row r="735" spans="1:128" ht="37.5">
      <c r="A735" s="21" t="s">
        <v>306</v>
      </c>
      <c r="B735" s="15">
        <v>107</v>
      </c>
      <c r="C735" s="16">
        <v>83</v>
      </c>
      <c r="D735" s="68" t="s">
        <v>570</v>
      </c>
      <c r="E735" s="16">
        <v>1976</v>
      </c>
      <c r="F735" s="16" t="s">
        <v>37</v>
      </c>
      <c r="G735" s="21" t="s">
        <v>306</v>
      </c>
      <c r="H735" s="16" t="s">
        <v>87</v>
      </c>
      <c r="I735" s="16">
        <v>5</v>
      </c>
      <c r="J735" s="21">
        <v>6024.1</v>
      </c>
      <c r="K735" s="21">
        <v>3794.12</v>
      </c>
      <c r="L735" s="68" t="s">
        <v>234</v>
      </c>
      <c r="M735" s="21">
        <f t="shared" si="58"/>
        <v>6353678.5110000009</v>
      </c>
      <c r="N735" s="21">
        <f>J735*Q735</f>
        <v>135963.93700000001</v>
      </c>
      <c r="O735" s="21">
        <f t="shared" si="56"/>
        <v>6489642.4480000008</v>
      </c>
      <c r="P735" s="21">
        <v>1054.71</v>
      </c>
      <c r="Q735" s="21">
        <v>22.57</v>
      </c>
      <c r="R735" s="14" t="s">
        <v>41</v>
      </c>
      <c r="S735" s="14" t="s">
        <v>270</v>
      </c>
    </row>
    <row r="736" spans="1:128" ht="37.5">
      <c r="A736" s="109"/>
      <c r="B736" s="15">
        <v>108</v>
      </c>
      <c r="C736" s="16"/>
      <c r="D736" s="68"/>
      <c r="E736" s="68"/>
      <c r="F736" s="68"/>
      <c r="G736" s="14"/>
      <c r="H736" s="68"/>
      <c r="I736" s="68"/>
      <c r="J736" s="368"/>
      <c r="K736" s="368"/>
      <c r="L736" s="68" t="s">
        <v>46</v>
      </c>
      <c r="M736" s="21">
        <f>P736*J735</f>
        <v>926024.652</v>
      </c>
      <c r="N736" s="21">
        <f>Q736*J735</f>
        <v>93433.790999999997</v>
      </c>
      <c r="O736" s="21">
        <f t="shared" si="56"/>
        <v>1019458.443</v>
      </c>
      <c r="P736" s="21">
        <v>153.72</v>
      </c>
      <c r="Q736" s="21">
        <v>15.51</v>
      </c>
      <c r="R736" s="14" t="s">
        <v>41</v>
      </c>
      <c r="S736" s="14" t="s">
        <v>270</v>
      </c>
    </row>
    <row r="737" spans="1:128" ht="37.5">
      <c r="A737" s="109"/>
      <c r="B737" s="15">
        <v>109</v>
      </c>
      <c r="C737" s="16"/>
      <c r="D737" s="68"/>
      <c r="E737" s="68"/>
      <c r="F737" s="68"/>
      <c r="G737" s="14"/>
      <c r="H737" s="68"/>
      <c r="I737" s="68"/>
      <c r="J737" s="368"/>
      <c r="K737" s="368"/>
      <c r="L737" s="68" t="s">
        <v>49</v>
      </c>
      <c r="M737" s="21">
        <f>P737*J735</f>
        <v>2498615.9569999999</v>
      </c>
      <c r="N737" s="21">
        <f>J735*Q737</f>
        <v>98433.794000000009</v>
      </c>
      <c r="O737" s="21">
        <f t="shared" si="56"/>
        <v>2597049.7510000002</v>
      </c>
      <c r="P737" s="21">
        <v>414.77</v>
      </c>
      <c r="Q737" s="21">
        <v>16.34</v>
      </c>
      <c r="R737" s="14" t="s">
        <v>41</v>
      </c>
      <c r="S737" s="14" t="s">
        <v>270</v>
      </c>
    </row>
    <row r="738" spans="1:128" ht="56.25">
      <c r="A738" s="109"/>
      <c r="B738" s="15">
        <v>110</v>
      </c>
      <c r="C738" s="16"/>
      <c r="D738" s="68"/>
      <c r="E738" s="68"/>
      <c r="F738" s="68"/>
      <c r="G738" s="14"/>
      <c r="H738" s="68"/>
      <c r="I738" s="68"/>
      <c r="J738" s="368"/>
      <c r="K738" s="368"/>
      <c r="L738" s="68" t="s">
        <v>88</v>
      </c>
      <c r="M738" s="21">
        <f>P738*J735</f>
        <v>843253.51800000004</v>
      </c>
      <c r="N738" s="21">
        <f>Q738*J735</f>
        <v>88674.752000000008</v>
      </c>
      <c r="O738" s="21">
        <f t="shared" si="56"/>
        <v>931928.27</v>
      </c>
      <c r="P738" s="21">
        <v>139.97999999999999</v>
      </c>
      <c r="Q738" s="21">
        <v>14.72</v>
      </c>
      <c r="R738" s="14" t="s">
        <v>41</v>
      </c>
      <c r="S738" s="14" t="s">
        <v>270</v>
      </c>
    </row>
    <row r="739" spans="1:128" ht="56.25">
      <c r="A739" s="109"/>
      <c r="B739" s="15">
        <v>111</v>
      </c>
      <c r="C739" s="16"/>
      <c r="D739" s="68"/>
      <c r="E739" s="68"/>
      <c r="F739" s="68"/>
      <c r="G739" s="14"/>
      <c r="H739" s="68"/>
      <c r="I739" s="68"/>
      <c r="J739" s="368"/>
      <c r="K739" s="368"/>
      <c r="L739" s="68" t="s">
        <v>39</v>
      </c>
      <c r="M739" s="21">
        <f>P739*J735</f>
        <v>335241.16500000004</v>
      </c>
      <c r="N739" s="21">
        <f>J735*Q739</f>
        <v>77831.372000000003</v>
      </c>
      <c r="O739" s="21">
        <f t="shared" si="56"/>
        <v>413072.53700000001</v>
      </c>
      <c r="P739" s="21">
        <v>55.65</v>
      </c>
      <c r="Q739" s="21">
        <v>12.92</v>
      </c>
      <c r="R739" s="14" t="s">
        <v>41</v>
      </c>
      <c r="S739" s="14" t="s">
        <v>270</v>
      </c>
    </row>
    <row r="740" spans="1:128" ht="56.25">
      <c r="A740" s="109"/>
      <c r="B740" s="15">
        <v>112</v>
      </c>
      <c r="C740" s="16"/>
      <c r="D740" s="68"/>
      <c r="E740" s="68"/>
      <c r="F740" s="68"/>
      <c r="G740" s="14"/>
      <c r="H740" s="68"/>
      <c r="I740" s="68"/>
      <c r="J740" s="368"/>
      <c r="K740" s="368"/>
      <c r="L740" s="68" t="s">
        <v>42</v>
      </c>
      <c r="M740" s="21">
        <f>J735*P740</f>
        <v>208554.342</v>
      </c>
      <c r="N740" s="21">
        <f>Q740*J735</f>
        <v>68674.740000000005</v>
      </c>
      <c r="O740" s="21">
        <f t="shared" si="56"/>
        <v>277229.08199999999</v>
      </c>
      <c r="P740" s="21">
        <v>34.619999999999997</v>
      </c>
      <c r="Q740" s="21">
        <v>11.4</v>
      </c>
      <c r="R740" s="14" t="s">
        <v>41</v>
      </c>
      <c r="S740" s="14" t="s">
        <v>270</v>
      </c>
    </row>
    <row r="741" spans="1:128" s="7" customFormat="1" ht="37.5">
      <c r="A741" s="21" t="s">
        <v>323</v>
      </c>
      <c r="B741" s="15">
        <v>113</v>
      </c>
      <c r="C741" s="16">
        <v>84</v>
      </c>
      <c r="D741" s="22" t="s">
        <v>571</v>
      </c>
      <c r="E741" s="16"/>
      <c r="F741" s="16" t="s">
        <v>37</v>
      </c>
      <c r="G741" s="21" t="s">
        <v>323</v>
      </c>
      <c r="H741" s="21" t="s">
        <v>67</v>
      </c>
      <c r="I741" s="16">
        <v>2</v>
      </c>
      <c r="J741" s="21">
        <f>K741*1.8</f>
        <v>494.96400000000006</v>
      </c>
      <c r="K741" s="21">
        <v>274.98</v>
      </c>
      <c r="L741" s="22" t="s">
        <v>46</v>
      </c>
      <c r="M741" s="90">
        <f>P741*J741</f>
        <v>119716.94268000002</v>
      </c>
      <c r="N741" s="21">
        <f>J741*Q741</f>
        <v>7850.1290400000007</v>
      </c>
      <c r="O741" s="92">
        <f t="shared" si="56"/>
        <v>127567.07172000002</v>
      </c>
      <c r="P741" s="90">
        <v>241.87</v>
      </c>
      <c r="Q741" s="21">
        <v>15.86</v>
      </c>
      <c r="R741" s="14" t="s">
        <v>41</v>
      </c>
      <c r="S741" s="14" t="s">
        <v>270</v>
      </c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128" s="7" customFormat="1" ht="37.5">
      <c r="A742" s="21" t="s">
        <v>287</v>
      </c>
      <c r="B742" s="15">
        <v>114</v>
      </c>
      <c r="C742" s="16">
        <v>85</v>
      </c>
      <c r="D742" s="22" t="s">
        <v>227</v>
      </c>
      <c r="E742" s="16">
        <v>1960</v>
      </c>
      <c r="F742" s="16" t="s">
        <v>37</v>
      </c>
      <c r="G742" s="21" t="s">
        <v>287</v>
      </c>
      <c r="H742" s="21" t="s">
        <v>38</v>
      </c>
      <c r="I742" s="16">
        <v>4</v>
      </c>
      <c r="J742" s="21">
        <v>2236.9</v>
      </c>
      <c r="K742" s="21">
        <v>1501.6</v>
      </c>
      <c r="L742" s="22" t="s">
        <v>46</v>
      </c>
      <c r="M742" s="21">
        <f>P742*J742</f>
        <v>407115.8</v>
      </c>
      <c r="N742" s="21">
        <f>J742*Q742</f>
        <v>38564.155999999995</v>
      </c>
      <c r="O742" s="32">
        <f t="shared" si="56"/>
        <v>445679.95600000001</v>
      </c>
      <c r="P742" s="32">
        <v>182</v>
      </c>
      <c r="Q742" s="32">
        <v>17.239999999999998</v>
      </c>
      <c r="R742" s="14" t="s">
        <v>41</v>
      </c>
      <c r="S742" s="14" t="s">
        <v>270</v>
      </c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128" s="7" customFormat="1" ht="37.5">
      <c r="A743" s="21" t="s">
        <v>306</v>
      </c>
      <c r="B743" s="15">
        <v>115</v>
      </c>
      <c r="C743" s="16">
        <v>86</v>
      </c>
      <c r="D743" s="22" t="s">
        <v>572</v>
      </c>
      <c r="E743" s="16">
        <v>1941</v>
      </c>
      <c r="F743" s="16" t="s">
        <v>37</v>
      </c>
      <c r="G743" s="21" t="s">
        <v>306</v>
      </c>
      <c r="H743" s="16" t="s">
        <v>38</v>
      </c>
      <c r="I743" s="16">
        <v>4</v>
      </c>
      <c r="J743" s="21">
        <v>3803.9</v>
      </c>
      <c r="K743" s="21">
        <v>1706.8</v>
      </c>
      <c r="L743" s="22" t="s">
        <v>46</v>
      </c>
      <c r="M743" s="52">
        <f>P743*J743</f>
        <v>608624</v>
      </c>
      <c r="N743" s="32">
        <f>Q743*J743</f>
        <v>59188.684000000001</v>
      </c>
      <c r="O743" s="32">
        <f t="shared" si="56"/>
        <v>667812.68400000001</v>
      </c>
      <c r="P743" s="32">
        <v>160</v>
      </c>
      <c r="Q743" s="32">
        <v>15.56</v>
      </c>
      <c r="R743" s="14" t="s">
        <v>41</v>
      </c>
      <c r="S743" s="14" t="s">
        <v>270</v>
      </c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128" s="7" customFormat="1" ht="37.5">
      <c r="A744" s="21" t="s">
        <v>306</v>
      </c>
      <c r="B744" s="15">
        <v>116</v>
      </c>
      <c r="C744" s="16">
        <v>87</v>
      </c>
      <c r="D744" s="22" t="s">
        <v>573</v>
      </c>
      <c r="E744" s="16">
        <v>1973</v>
      </c>
      <c r="F744" s="16" t="s">
        <v>37</v>
      </c>
      <c r="G744" s="21" t="s">
        <v>306</v>
      </c>
      <c r="H744" s="16" t="s">
        <v>574</v>
      </c>
      <c r="I744" s="16">
        <v>5</v>
      </c>
      <c r="J744" s="21">
        <v>7793.4</v>
      </c>
      <c r="K744" s="21">
        <v>4031.5</v>
      </c>
      <c r="L744" s="22" t="s">
        <v>46</v>
      </c>
      <c r="M744" s="52">
        <f>J744*P744</f>
        <v>1246944</v>
      </c>
      <c r="N744" s="32">
        <f>J744*Q744</f>
        <v>121265.304</v>
      </c>
      <c r="O744" s="32">
        <f t="shared" si="56"/>
        <v>1368209.304</v>
      </c>
      <c r="P744" s="32">
        <v>160</v>
      </c>
      <c r="Q744" s="32">
        <v>15.56</v>
      </c>
      <c r="R744" s="14" t="s">
        <v>41</v>
      </c>
      <c r="S744" s="14" t="s">
        <v>270</v>
      </c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128" s="7" customFormat="1">
      <c r="A745" s="21"/>
      <c r="B745" s="15">
        <v>117</v>
      </c>
      <c r="C745" s="16"/>
      <c r="D745" s="22"/>
      <c r="E745" s="16"/>
      <c r="F745" s="16"/>
      <c r="G745" s="21"/>
      <c r="H745" s="16"/>
      <c r="I745" s="16"/>
      <c r="J745" s="21"/>
      <c r="K745" s="21"/>
      <c r="L745" s="22" t="s">
        <v>234</v>
      </c>
      <c r="M745" s="52">
        <f>J744*P745</f>
        <v>8434017.4800000004</v>
      </c>
      <c r="N745" s="32">
        <f>J744*Q745</f>
        <v>180495.144</v>
      </c>
      <c r="O745" s="32">
        <f t="shared" si="56"/>
        <v>8614512.6239999998</v>
      </c>
      <c r="P745" s="32">
        <v>1082.2</v>
      </c>
      <c r="Q745" s="32">
        <v>23.16</v>
      </c>
      <c r="R745" s="14" t="s">
        <v>41</v>
      </c>
      <c r="S745" s="14" t="s">
        <v>270</v>
      </c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128" s="7" customFormat="1" ht="37.5">
      <c r="A746" s="21" t="s">
        <v>289</v>
      </c>
      <c r="B746" s="15">
        <v>118</v>
      </c>
      <c r="C746" s="16">
        <v>88</v>
      </c>
      <c r="D746" s="22" t="s">
        <v>575</v>
      </c>
      <c r="E746" s="16">
        <v>1933</v>
      </c>
      <c r="F746" s="16" t="s">
        <v>37</v>
      </c>
      <c r="G746" s="21" t="s">
        <v>289</v>
      </c>
      <c r="H746" s="21" t="s">
        <v>67</v>
      </c>
      <c r="I746" s="16">
        <v>2</v>
      </c>
      <c r="J746" s="21">
        <v>858.73</v>
      </c>
      <c r="K746" s="21">
        <v>437.23</v>
      </c>
      <c r="L746" s="22" t="s">
        <v>46</v>
      </c>
      <c r="M746" s="90">
        <f t="shared" ref="M746:M758" si="59">P746*J746</f>
        <v>208018.75520000001</v>
      </c>
      <c r="N746" s="21">
        <f>Q746*J746</f>
        <v>14727.219499999999</v>
      </c>
      <c r="O746" s="92">
        <f t="shared" si="56"/>
        <v>222745.97470000002</v>
      </c>
      <c r="P746" s="92">
        <v>242.24</v>
      </c>
      <c r="Q746" s="32">
        <v>17.149999999999999</v>
      </c>
      <c r="R746" s="14" t="s">
        <v>41</v>
      </c>
      <c r="S746" s="14" t="s">
        <v>270</v>
      </c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128" s="109" customFormat="1" ht="37.5">
      <c r="A747" s="359" t="s">
        <v>423</v>
      </c>
      <c r="B747" s="15">
        <v>119</v>
      </c>
      <c r="C747" s="16">
        <v>89</v>
      </c>
      <c r="D747" s="22" t="s">
        <v>576</v>
      </c>
      <c r="E747" s="16">
        <v>1971</v>
      </c>
      <c r="F747" s="16" t="s">
        <v>37</v>
      </c>
      <c r="G747" s="14" t="s">
        <v>306</v>
      </c>
      <c r="H747" s="16" t="s">
        <v>38</v>
      </c>
      <c r="I747" s="16">
        <v>5</v>
      </c>
      <c r="J747" s="21">
        <v>6120.3</v>
      </c>
      <c r="K747" s="21">
        <v>3813.9</v>
      </c>
      <c r="L747" s="68" t="s">
        <v>49</v>
      </c>
      <c r="M747" s="21">
        <f t="shared" si="59"/>
        <v>2607247.8000000003</v>
      </c>
      <c r="N747" s="21">
        <f>J747*Q747</f>
        <v>101474.57399999999</v>
      </c>
      <c r="O747" s="21">
        <f t="shared" si="56"/>
        <v>2708722.3740000003</v>
      </c>
      <c r="P747" s="21">
        <v>426</v>
      </c>
      <c r="Q747" s="21">
        <v>16.579999999999998</v>
      </c>
      <c r="R747" s="14" t="s">
        <v>41</v>
      </c>
      <c r="S747" s="14" t="s">
        <v>270</v>
      </c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369"/>
    </row>
    <row r="748" spans="1:128" s="359" customFormat="1" ht="37.5">
      <c r="A748" s="359" t="s">
        <v>306</v>
      </c>
      <c r="B748" s="15">
        <v>120</v>
      </c>
      <c r="C748" s="16">
        <v>90</v>
      </c>
      <c r="D748" s="22" t="s">
        <v>577</v>
      </c>
      <c r="E748" s="16">
        <v>1972</v>
      </c>
      <c r="F748" s="16" t="s">
        <v>37</v>
      </c>
      <c r="G748" s="14" t="s">
        <v>306</v>
      </c>
      <c r="H748" s="16" t="s">
        <v>38</v>
      </c>
      <c r="I748" s="16">
        <v>5</v>
      </c>
      <c r="J748" s="21">
        <v>5799.8</v>
      </c>
      <c r="K748" s="21">
        <v>3875</v>
      </c>
      <c r="L748" s="22" t="s">
        <v>234</v>
      </c>
      <c r="M748" s="21">
        <f t="shared" si="59"/>
        <v>6276543.5600000005</v>
      </c>
      <c r="N748" s="21">
        <f>Q748*J748</f>
        <v>134323.36800000002</v>
      </c>
      <c r="O748" s="21">
        <f t="shared" si="56"/>
        <v>6410866.9280000003</v>
      </c>
      <c r="P748" s="32">
        <v>1082.2</v>
      </c>
      <c r="Q748" s="32">
        <v>23.16</v>
      </c>
      <c r="R748" s="14" t="s">
        <v>41</v>
      </c>
      <c r="S748" s="14" t="s">
        <v>270</v>
      </c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365"/>
    </row>
    <row r="749" spans="1:128" s="359" customFormat="1" ht="37.5">
      <c r="A749" s="359" t="s">
        <v>423</v>
      </c>
      <c r="B749" s="15">
        <v>121</v>
      </c>
      <c r="C749" s="16">
        <v>91</v>
      </c>
      <c r="D749" s="22" t="s">
        <v>578</v>
      </c>
      <c r="E749" s="16">
        <v>1981</v>
      </c>
      <c r="F749" s="16" t="s">
        <v>37</v>
      </c>
      <c r="G749" s="14" t="s">
        <v>306</v>
      </c>
      <c r="H749" s="16" t="s">
        <v>38</v>
      </c>
      <c r="I749" s="16">
        <v>5</v>
      </c>
      <c r="J749" s="21">
        <v>8589.9</v>
      </c>
      <c r="K749" s="21">
        <v>5957.3</v>
      </c>
      <c r="L749" s="22" t="s">
        <v>49</v>
      </c>
      <c r="M749" s="21">
        <f t="shared" si="59"/>
        <v>3659297.4</v>
      </c>
      <c r="N749" s="21">
        <f t="shared" ref="N749:N755" si="60">J749*Q749</f>
        <v>142420.54199999999</v>
      </c>
      <c r="O749" s="21">
        <f t="shared" si="56"/>
        <v>3801717.9419999998</v>
      </c>
      <c r="P749" s="21">
        <v>426</v>
      </c>
      <c r="Q749" s="21">
        <v>16.579999999999998</v>
      </c>
      <c r="R749" s="14" t="s">
        <v>41</v>
      </c>
      <c r="S749" s="14" t="s">
        <v>270</v>
      </c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365"/>
    </row>
    <row r="750" spans="1:128" s="109" customFormat="1" ht="56.25">
      <c r="A750" s="14" t="s">
        <v>474</v>
      </c>
      <c r="B750" s="15">
        <v>122</v>
      </c>
      <c r="C750" s="16">
        <v>92</v>
      </c>
      <c r="D750" s="22" t="s">
        <v>579</v>
      </c>
      <c r="E750" s="16">
        <v>1982</v>
      </c>
      <c r="F750" s="16" t="s">
        <v>37</v>
      </c>
      <c r="G750" s="14" t="s">
        <v>474</v>
      </c>
      <c r="H750" s="16" t="s">
        <v>87</v>
      </c>
      <c r="I750" s="16">
        <v>9</v>
      </c>
      <c r="J750" s="21">
        <v>2754.36</v>
      </c>
      <c r="K750" s="21">
        <v>1301</v>
      </c>
      <c r="L750" s="68" t="s">
        <v>469</v>
      </c>
      <c r="M750" s="21">
        <f t="shared" si="59"/>
        <v>2212219.3212000001</v>
      </c>
      <c r="N750" s="21">
        <f t="shared" si="60"/>
        <v>47347.448400000008</v>
      </c>
      <c r="O750" s="21">
        <f t="shared" si="56"/>
        <v>2259566.7696000002</v>
      </c>
      <c r="P750" s="16">
        <v>803.17</v>
      </c>
      <c r="Q750" s="16">
        <v>17.190000000000001</v>
      </c>
      <c r="R750" s="14" t="s">
        <v>41</v>
      </c>
      <c r="S750" s="14" t="s">
        <v>270</v>
      </c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369"/>
    </row>
    <row r="751" spans="1:128" s="109" customFormat="1" ht="56.25">
      <c r="A751" s="14" t="s">
        <v>474</v>
      </c>
      <c r="B751" s="15">
        <v>123</v>
      </c>
      <c r="C751" s="16">
        <v>93</v>
      </c>
      <c r="D751" s="22" t="s">
        <v>580</v>
      </c>
      <c r="E751" s="16">
        <v>1983</v>
      </c>
      <c r="F751" s="16" t="s">
        <v>37</v>
      </c>
      <c r="G751" s="14" t="s">
        <v>474</v>
      </c>
      <c r="H751" s="16" t="s">
        <v>87</v>
      </c>
      <c r="I751" s="16">
        <v>9</v>
      </c>
      <c r="J751" s="21">
        <v>2755</v>
      </c>
      <c r="K751" s="21">
        <v>1301</v>
      </c>
      <c r="L751" s="68" t="s">
        <v>469</v>
      </c>
      <c r="M751" s="21">
        <f t="shared" si="59"/>
        <v>2212733.35</v>
      </c>
      <c r="N751" s="21">
        <f t="shared" si="60"/>
        <v>47358.450000000004</v>
      </c>
      <c r="O751" s="21">
        <f t="shared" si="56"/>
        <v>2260091.8000000003</v>
      </c>
      <c r="P751" s="16">
        <v>803.17</v>
      </c>
      <c r="Q751" s="16">
        <v>17.190000000000001</v>
      </c>
      <c r="R751" s="14" t="s">
        <v>41</v>
      </c>
      <c r="S751" s="14" t="s">
        <v>270</v>
      </c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369"/>
    </row>
    <row r="752" spans="1:128" s="7" customFormat="1" ht="37.5">
      <c r="A752" s="21" t="s">
        <v>306</v>
      </c>
      <c r="B752" s="15">
        <v>124</v>
      </c>
      <c r="C752" s="16">
        <v>94</v>
      </c>
      <c r="D752" s="22" t="s">
        <v>581</v>
      </c>
      <c r="E752" s="16">
        <v>1982</v>
      </c>
      <c r="F752" s="16" t="s">
        <v>37</v>
      </c>
      <c r="G752" s="21" t="s">
        <v>306</v>
      </c>
      <c r="H752" s="21" t="s">
        <v>38</v>
      </c>
      <c r="I752" s="16">
        <v>5</v>
      </c>
      <c r="J752" s="21">
        <f>K752*1.8</f>
        <v>5912.1</v>
      </c>
      <c r="K752" s="21">
        <v>3284.5</v>
      </c>
      <c r="L752" s="22" t="s">
        <v>46</v>
      </c>
      <c r="M752" s="21">
        <f t="shared" si="59"/>
        <v>945936</v>
      </c>
      <c r="N752" s="21">
        <f t="shared" si="60"/>
        <v>91992.276000000013</v>
      </c>
      <c r="O752" s="32">
        <f t="shared" si="56"/>
        <v>1037928.2760000001</v>
      </c>
      <c r="P752" s="32">
        <v>160</v>
      </c>
      <c r="Q752" s="32">
        <v>15.56</v>
      </c>
      <c r="R752" s="14" t="s">
        <v>41</v>
      </c>
      <c r="S752" s="14" t="s">
        <v>270</v>
      </c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s="7" customFormat="1" ht="37.5">
      <c r="A753" s="21" t="s">
        <v>285</v>
      </c>
      <c r="B753" s="15">
        <v>125</v>
      </c>
      <c r="C753" s="16">
        <v>95</v>
      </c>
      <c r="D753" s="22" t="s">
        <v>582</v>
      </c>
      <c r="E753" s="16">
        <v>1973</v>
      </c>
      <c r="F753" s="16" t="s">
        <v>37</v>
      </c>
      <c r="G753" s="21" t="s">
        <v>285</v>
      </c>
      <c r="H753" s="21" t="s">
        <v>67</v>
      </c>
      <c r="I753" s="16">
        <v>2</v>
      </c>
      <c r="J753" s="21">
        <f>K753*1.8</f>
        <v>947.88000000000011</v>
      </c>
      <c r="K753" s="21">
        <v>526.6</v>
      </c>
      <c r="L753" s="22" t="s">
        <v>46</v>
      </c>
      <c r="M753" s="21">
        <f t="shared" si="59"/>
        <v>165879.00000000003</v>
      </c>
      <c r="N753" s="21">
        <f t="shared" si="60"/>
        <v>15042.855600000001</v>
      </c>
      <c r="O753" s="32">
        <f t="shared" si="56"/>
        <v>180921.85560000004</v>
      </c>
      <c r="P753" s="21">
        <v>175</v>
      </c>
      <c r="Q753" s="21">
        <v>15.87</v>
      </c>
      <c r="R753" s="14" t="s">
        <v>41</v>
      </c>
      <c r="S753" s="14" t="s">
        <v>270</v>
      </c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s="7" customFormat="1" ht="37.5">
      <c r="A754" s="21" t="s">
        <v>285</v>
      </c>
      <c r="B754" s="15">
        <v>126</v>
      </c>
      <c r="C754" s="16">
        <v>96</v>
      </c>
      <c r="D754" s="22" t="s">
        <v>583</v>
      </c>
      <c r="E754" s="16">
        <v>1972</v>
      </c>
      <c r="F754" s="16" t="s">
        <v>37</v>
      </c>
      <c r="G754" s="21" t="s">
        <v>285</v>
      </c>
      <c r="H754" s="21" t="s">
        <v>67</v>
      </c>
      <c r="I754" s="16">
        <v>2</v>
      </c>
      <c r="J754" s="21">
        <v>912.3</v>
      </c>
      <c r="K754" s="21">
        <v>515.29999999999995</v>
      </c>
      <c r="L754" s="22" t="s">
        <v>46</v>
      </c>
      <c r="M754" s="21">
        <f t="shared" si="59"/>
        <v>159652.5</v>
      </c>
      <c r="N754" s="21">
        <f t="shared" si="60"/>
        <v>14478.200999999999</v>
      </c>
      <c r="O754" s="32">
        <f t="shared" si="56"/>
        <v>174130.701</v>
      </c>
      <c r="P754" s="21">
        <v>175</v>
      </c>
      <c r="Q754" s="21">
        <v>15.87</v>
      </c>
      <c r="R754" s="14" t="s">
        <v>41</v>
      </c>
      <c r="S754" s="14" t="s">
        <v>270</v>
      </c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s="7" customFormat="1" ht="37.5">
      <c r="A755" s="21" t="s">
        <v>285</v>
      </c>
      <c r="B755" s="15">
        <v>127</v>
      </c>
      <c r="C755" s="16">
        <v>97</v>
      </c>
      <c r="D755" s="22" t="s">
        <v>584</v>
      </c>
      <c r="E755" s="16">
        <v>1964</v>
      </c>
      <c r="F755" s="16" t="s">
        <v>37</v>
      </c>
      <c r="G755" s="21" t="s">
        <v>285</v>
      </c>
      <c r="H755" s="21" t="s">
        <v>67</v>
      </c>
      <c r="I755" s="16">
        <v>2</v>
      </c>
      <c r="J755" s="21">
        <v>902.7</v>
      </c>
      <c r="K755" s="21">
        <v>502.7</v>
      </c>
      <c r="L755" s="22" t="s">
        <v>108</v>
      </c>
      <c r="M755" s="21">
        <f t="shared" si="59"/>
        <v>269365.68</v>
      </c>
      <c r="N755" s="21">
        <f t="shared" si="60"/>
        <v>5768.2529999999997</v>
      </c>
      <c r="O755" s="32">
        <f t="shared" si="56"/>
        <v>275133.93300000002</v>
      </c>
      <c r="P755" s="21">
        <v>298.39999999999998</v>
      </c>
      <c r="Q755" s="21">
        <v>6.39</v>
      </c>
      <c r="R755" s="14" t="s">
        <v>41</v>
      </c>
      <c r="S755" s="14" t="s">
        <v>270</v>
      </c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s="7" customFormat="1" ht="37.5">
      <c r="A756" s="21" t="s">
        <v>285</v>
      </c>
      <c r="B756" s="15">
        <v>128</v>
      </c>
      <c r="C756" s="16">
        <v>98</v>
      </c>
      <c r="D756" s="22" t="s">
        <v>585</v>
      </c>
      <c r="E756" s="14" t="s">
        <v>586</v>
      </c>
      <c r="F756" s="16" t="s">
        <v>37</v>
      </c>
      <c r="G756" s="21" t="s">
        <v>285</v>
      </c>
      <c r="H756" s="14" t="s">
        <v>67</v>
      </c>
      <c r="I756" s="14" t="s">
        <v>587</v>
      </c>
      <c r="J756" s="32">
        <f>K756*1.8</f>
        <v>930.96000000000015</v>
      </c>
      <c r="K756" s="32">
        <v>517.20000000000005</v>
      </c>
      <c r="L756" s="22" t="s">
        <v>108</v>
      </c>
      <c r="M756" s="21">
        <f t="shared" si="59"/>
        <v>277798.46400000004</v>
      </c>
      <c r="N756" s="21">
        <f>Q756*J756</f>
        <v>5948.8344000000006</v>
      </c>
      <c r="O756" s="32">
        <f t="shared" si="56"/>
        <v>283747.29840000003</v>
      </c>
      <c r="P756" s="21">
        <v>298.39999999999998</v>
      </c>
      <c r="Q756" s="21">
        <v>6.39</v>
      </c>
      <c r="R756" s="14" t="s">
        <v>41</v>
      </c>
      <c r="S756" s="14" t="s">
        <v>270</v>
      </c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s="7" customFormat="1" ht="37.5">
      <c r="A757" s="21" t="s">
        <v>285</v>
      </c>
      <c r="B757" s="15">
        <v>129</v>
      </c>
      <c r="C757" s="16">
        <v>99</v>
      </c>
      <c r="D757" s="22" t="s">
        <v>588</v>
      </c>
      <c r="E757" s="14" t="s">
        <v>586</v>
      </c>
      <c r="F757" s="16" t="s">
        <v>37</v>
      </c>
      <c r="G757" s="21" t="s">
        <v>285</v>
      </c>
      <c r="H757" s="14" t="s">
        <v>67</v>
      </c>
      <c r="I757" s="14" t="s">
        <v>587</v>
      </c>
      <c r="J757" s="32">
        <f>K757*1.8</f>
        <v>920.88000000000011</v>
      </c>
      <c r="K757" s="21">
        <v>511.6</v>
      </c>
      <c r="L757" s="22" t="s">
        <v>108</v>
      </c>
      <c r="M757" s="21">
        <f t="shared" si="59"/>
        <v>274790.592</v>
      </c>
      <c r="N757" s="21">
        <f>J757*Q757</f>
        <v>5884.4232000000002</v>
      </c>
      <c r="O757" s="32">
        <f t="shared" ref="O757:O820" si="61">M757+N757</f>
        <v>280675.01520000002</v>
      </c>
      <c r="P757" s="21">
        <v>298.39999999999998</v>
      </c>
      <c r="Q757" s="21">
        <v>6.39</v>
      </c>
      <c r="R757" s="14" t="s">
        <v>41</v>
      </c>
      <c r="S757" s="14" t="s">
        <v>270</v>
      </c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s="7" customFormat="1" ht="37.5">
      <c r="A758" s="21" t="s">
        <v>285</v>
      </c>
      <c r="B758" s="15">
        <v>130</v>
      </c>
      <c r="C758" s="16">
        <v>100</v>
      </c>
      <c r="D758" s="22" t="s">
        <v>589</v>
      </c>
      <c r="E758" s="16">
        <v>1968</v>
      </c>
      <c r="F758" s="16" t="s">
        <v>37</v>
      </c>
      <c r="G758" s="21" t="s">
        <v>285</v>
      </c>
      <c r="H758" s="16" t="s">
        <v>67</v>
      </c>
      <c r="I758" s="16">
        <v>2</v>
      </c>
      <c r="J758" s="21">
        <v>851.8</v>
      </c>
      <c r="K758" s="21">
        <v>330.5</v>
      </c>
      <c r="L758" s="22" t="s">
        <v>108</v>
      </c>
      <c r="M758" s="279">
        <f t="shared" si="59"/>
        <v>254177.11999999997</v>
      </c>
      <c r="N758" s="32">
        <f>Q758*J758</f>
        <v>5443.0019999999995</v>
      </c>
      <c r="O758" s="32">
        <f t="shared" si="61"/>
        <v>259620.12199999997</v>
      </c>
      <c r="P758" s="21">
        <v>298.39999999999998</v>
      </c>
      <c r="Q758" s="21">
        <v>6.39</v>
      </c>
      <c r="R758" s="14" t="s">
        <v>41</v>
      </c>
      <c r="S758" s="14" t="s">
        <v>270</v>
      </c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s="7" customFormat="1" ht="37.5">
      <c r="A759" s="21"/>
      <c r="B759" s="15">
        <v>131</v>
      </c>
      <c r="C759" s="16"/>
      <c r="D759" s="22"/>
      <c r="E759" s="16"/>
      <c r="F759" s="16"/>
      <c r="G759" s="21"/>
      <c r="H759" s="16"/>
      <c r="I759" s="16"/>
      <c r="J759" s="21"/>
      <c r="K759" s="21"/>
      <c r="L759" s="22" t="s">
        <v>46</v>
      </c>
      <c r="M759" s="279">
        <f>J758*P759</f>
        <v>149065</v>
      </c>
      <c r="N759" s="32">
        <f>J758*Q759</f>
        <v>13518.065999999999</v>
      </c>
      <c r="O759" s="32">
        <f t="shared" si="61"/>
        <v>162583.06599999999</v>
      </c>
      <c r="P759" s="21">
        <v>175</v>
      </c>
      <c r="Q759" s="21">
        <v>15.87</v>
      </c>
      <c r="R759" s="14" t="s">
        <v>41</v>
      </c>
      <c r="S759" s="14" t="s">
        <v>270</v>
      </c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s="7" customFormat="1" ht="37.5">
      <c r="A760" s="21" t="s">
        <v>285</v>
      </c>
      <c r="B760" s="15">
        <v>132</v>
      </c>
      <c r="C760" s="16">
        <v>101</v>
      </c>
      <c r="D760" s="22" t="s">
        <v>590</v>
      </c>
      <c r="E760" s="16" t="s">
        <v>591</v>
      </c>
      <c r="F760" s="16" t="s">
        <v>37</v>
      </c>
      <c r="G760" s="21" t="s">
        <v>285</v>
      </c>
      <c r="H760" s="16" t="s">
        <v>67</v>
      </c>
      <c r="I760" s="16" t="s">
        <v>587</v>
      </c>
      <c r="J760" s="21">
        <v>913.12</v>
      </c>
      <c r="K760" s="21">
        <v>516.20000000000005</v>
      </c>
      <c r="L760" s="22" t="s">
        <v>108</v>
      </c>
      <c r="M760" s="279">
        <f>J760*P760</f>
        <v>272475.00799999997</v>
      </c>
      <c r="N760" s="32">
        <f>J760*Q760</f>
        <v>5834.8368</v>
      </c>
      <c r="O760" s="32">
        <f t="shared" si="61"/>
        <v>278309.84479999996</v>
      </c>
      <c r="P760" s="21">
        <v>298.39999999999998</v>
      </c>
      <c r="Q760" s="21">
        <v>6.39</v>
      </c>
      <c r="R760" s="14" t="s">
        <v>41</v>
      </c>
      <c r="S760" s="14" t="s">
        <v>270</v>
      </c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s="7" customFormat="1" ht="37.5">
      <c r="A761" s="21" t="s">
        <v>285</v>
      </c>
      <c r="B761" s="15">
        <v>133</v>
      </c>
      <c r="C761" s="16">
        <v>102</v>
      </c>
      <c r="D761" s="22" t="s">
        <v>592</v>
      </c>
      <c r="E761" s="16">
        <v>1964</v>
      </c>
      <c r="F761" s="16" t="s">
        <v>37</v>
      </c>
      <c r="G761" s="21" t="s">
        <v>285</v>
      </c>
      <c r="H761" s="62" t="s">
        <v>67</v>
      </c>
      <c r="I761" s="60">
        <v>2</v>
      </c>
      <c r="J761" s="21">
        <v>843.9</v>
      </c>
      <c r="K761" s="21">
        <v>321.2</v>
      </c>
      <c r="L761" s="22" t="s">
        <v>108</v>
      </c>
      <c r="M761" s="279">
        <f>J761*P761</f>
        <v>251819.75999999998</v>
      </c>
      <c r="N761" s="32">
        <f>J761*Q761</f>
        <v>5392.5209999999997</v>
      </c>
      <c r="O761" s="32">
        <f t="shared" si="61"/>
        <v>257212.28099999999</v>
      </c>
      <c r="P761" s="21">
        <v>298.39999999999998</v>
      </c>
      <c r="Q761" s="21">
        <v>6.39</v>
      </c>
      <c r="R761" s="14" t="s">
        <v>41</v>
      </c>
      <c r="S761" s="14" t="s">
        <v>270</v>
      </c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s="7" customFormat="1" ht="37.5">
      <c r="A762" s="21" t="s">
        <v>285</v>
      </c>
      <c r="B762" s="15">
        <v>134</v>
      </c>
      <c r="C762" s="16">
        <v>103</v>
      </c>
      <c r="D762" s="22" t="s">
        <v>593</v>
      </c>
      <c r="E762" s="16">
        <v>1967</v>
      </c>
      <c r="F762" s="16" t="s">
        <v>37</v>
      </c>
      <c r="G762" s="21" t="s">
        <v>285</v>
      </c>
      <c r="H762" s="62" t="s">
        <v>67</v>
      </c>
      <c r="I762" s="60">
        <v>2</v>
      </c>
      <c r="J762" s="21">
        <v>835.26</v>
      </c>
      <c r="K762" s="21">
        <v>332.3</v>
      </c>
      <c r="L762" s="22" t="s">
        <v>108</v>
      </c>
      <c r="M762" s="279">
        <f>P762*J762</f>
        <v>249241.58399999997</v>
      </c>
      <c r="N762" s="32">
        <f>J762*Q762</f>
        <v>5337.3113999999996</v>
      </c>
      <c r="O762" s="32">
        <f t="shared" si="61"/>
        <v>254578.89539999998</v>
      </c>
      <c r="P762" s="21">
        <v>298.39999999999998</v>
      </c>
      <c r="Q762" s="21">
        <v>6.39</v>
      </c>
      <c r="R762" s="14" t="s">
        <v>41</v>
      </c>
      <c r="S762" s="14" t="s">
        <v>270</v>
      </c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s="7" customFormat="1" ht="37.5">
      <c r="A763" s="21"/>
      <c r="B763" s="15">
        <v>135</v>
      </c>
      <c r="C763" s="16"/>
      <c r="D763" s="22"/>
      <c r="E763" s="16"/>
      <c r="F763" s="16"/>
      <c r="G763" s="21"/>
      <c r="H763" s="62"/>
      <c r="I763" s="60"/>
      <c r="J763" s="21"/>
      <c r="K763" s="21"/>
      <c r="L763" s="22" t="s">
        <v>46</v>
      </c>
      <c r="M763" s="279">
        <f>J762*P763</f>
        <v>146170.5</v>
      </c>
      <c r="N763" s="32">
        <f>J762*Q763</f>
        <v>13255.5762</v>
      </c>
      <c r="O763" s="32">
        <f t="shared" si="61"/>
        <v>159426.07620000001</v>
      </c>
      <c r="P763" s="21">
        <v>175</v>
      </c>
      <c r="Q763" s="21">
        <v>15.87</v>
      </c>
      <c r="R763" s="14" t="s">
        <v>41</v>
      </c>
      <c r="S763" s="14" t="s">
        <v>270</v>
      </c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s="7" customFormat="1" ht="37.5">
      <c r="A764" s="21" t="s">
        <v>306</v>
      </c>
      <c r="B764" s="15">
        <v>136</v>
      </c>
      <c r="C764" s="16">
        <v>4</v>
      </c>
      <c r="D764" s="22" t="s">
        <v>594</v>
      </c>
      <c r="E764" s="16">
        <v>1977</v>
      </c>
      <c r="F764" s="16" t="s">
        <v>37</v>
      </c>
      <c r="G764" s="21" t="s">
        <v>306</v>
      </c>
      <c r="H764" s="21" t="s">
        <v>38</v>
      </c>
      <c r="I764" s="16">
        <v>3</v>
      </c>
      <c r="J764" s="21">
        <f>K764*1.8</f>
        <v>1736.712</v>
      </c>
      <c r="K764" s="21">
        <v>964.84</v>
      </c>
      <c r="L764" s="22" t="s">
        <v>46</v>
      </c>
      <c r="M764" s="21">
        <f>P764*J764</f>
        <v>277873.91999999998</v>
      </c>
      <c r="N764" s="21">
        <f>J764*Q764</f>
        <v>27023.238720000001</v>
      </c>
      <c r="O764" s="32">
        <f t="shared" si="61"/>
        <v>304897.15872000001</v>
      </c>
      <c r="P764" s="32">
        <v>160</v>
      </c>
      <c r="Q764" s="32">
        <v>15.56</v>
      </c>
      <c r="R764" s="14" t="s">
        <v>41</v>
      </c>
      <c r="S764" s="14" t="s">
        <v>270</v>
      </c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s="7" customFormat="1" ht="37.5">
      <c r="A765" s="21" t="s">
        <v>306</v>
      </c>
      <c r="B765" s="15">
        <v>137</v>
      </c>
      <c r="C765" s="16">
        <v>105</v>
      </c>
      <c r="D765" s="22" t="s">
        <v>595</v>
      </c>
      <c r="E765" s="16">
        <v>1983</v>
      </c>
      <c r="F765" s="16" t="s">
        <v>37</v>
      </c>
      <c r="G765" s="21" t="s">
        <v>306</v>
      </c>
      <c r="H765" s="16" t="s">
        <v>38</v>
      </c>
      <c r="I765" s="16">
        <v>5</v>
      </c>
      <c r="J765" s="21">
        <f>K765*1.8</f>
        <v>6012.6840000000002</v>
      </c>
      <c r="K765" s="21">
        <v>3340.38</v>
      </c>
      <c r="L765" s="22" t="s">
        <v>108</v>
      </c>
      <c r="M765" s="279">
        <f>P765*J765</f>
        <v>1058352.6376800002</v>
      </c>
      <c r="N765" s="32">
        <f>J765*Q765</f>
        <v>22727.945520000001</v>
      </c>
      <c r="O765" s="32">
        <f t="shared" si="61"/>
        <v>1081080.5832000002</v>
      </c>
      <c r="P765" s="32">
        <v>176.02</v>
      </c>
      <c r="Q765" s="32">
        <v>3.78</v>
      </c>
      <c r="R765" s="14" t="s">
        <v>41</v>
      </c>
      <c r="S765" s="14" t="s">
        <v>270</v>
      </c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s="7" customFormat="1" ht="37.5">
      <c r="A766" s="21"/>
      <c r="B766" s="15">
        <v>138</v>
      </c>
      <c r="C766" s="16"/>
      <c r="D766" s="22"/>
      <c r="E766" s="16"/>
      <c r="F766" s="16"/>
      <c r="G766" s="21"/>
      <c r="H766" s="16"/>
      <c r="I766" s="16"/>
      <c r="J766" s="21"/>
      <c r="K766" s="21"/>
      <c r="L766" s="22" t="s">
        <v>596</v>
      </c>
      <c r="M766" s="279">
        <f>P766*J765</f>
        <v>962029.44000000006</v>
      </c>
      <c r="N766" s="32">
        <f>J765*Q766</f>
        <v>93557.363040000011</v>
      </c>
      <c r="O766" s="32">
        <f t="shared" si="61"/>
        <v>1055586.8030400001</v>
      </c>
      <c r="P766" s="32">
        <v>160</v>
      </c>
      <c r="Q766" s="32">
        <v>15.56</v>
      </c>
      <c r="R766" s="14" t="s">
        <v>41</v>
      </c>
      <c r="S766" s="14" t="s">
        <v>270</v>
      </c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s="7" customFormat="1">
      <c r="A767" s="21"/>
      <c r="B767" s="15">
        <v>139</v>
      </c>
      <c r="C767" s="16"/>
      <c r="D767" s="22"/>
      <c r="E767" s="16"/>
      <c r="F767" s="16"/>
      <c r="G767" s="21"/>
      <c r="H767" s="16"/>
      <c r="I767" s="16"/>
      <c r="J767" s="21"/>
      <c r="K767" s="21"/>
      <c r="L767" s="22" t="s">
        <v>52</v>
      </c>
      <c r="M767" s="279">
        <f>J765*P767</f>
        <v>6506926.6248000003</v>
      </c>
      <c r="N767" s="32">
        <f>J765*Q767</f>
        <v>139253.76144</v>
      </c>
      <c r="O767" s="32">
        <f t="shared" si="61"/>
        <v>6646180.3862399999</v>
      </c>
      <c r="P767" s="21">
        <v>1082.2</v>
      </c>
      <c r="Q767" s="32">
        <v>23.16</v>
      </c>
      <c r="R767" s="14" t="s">
        <v>41</v>
      </c>
      <c r="S767" s="14" t="s">
        <v>270</v>
      </c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s="7" customFormat="1" ht="37.5">
      <c r="A768" s="21" t="s">
        <v>306</v>
      </c>
      <c r="B768" s="15">
        <v>140</v>
      </c>
      <c r="C768" s="16">
        <v>106</v>
      </c>
      <c r="D768" s="68" t="s">
        <v>597</v>
      </c>
      <c r="E768" s="16">
        <v>1981</v>
      </c>
      <c r="F768" s="16" t="s">
        <v>37</v>
      </c>
      <c r="G768" s="21" t="s">
        <v>306</v>
      </c>
      <c r="H768" s="21" t="s">
        <v>38</v>
      </c>
      <c r="I768" s="16">
        <v>3</v>
      </c>
      <c r="J768" s="21">
        <f>K768*1.8</f>
        <v>1651.4640000000002</v>
      </c>
      <c r="K768" s="21">
        <v>917.48</v>
      </c>
      <c r="L768" s="68" t="s">
        <v>46</v>
      </c>
      <c r="M768" s="21">
        <f>P768*J768</f>
        <v>264234.24000000005</v>
      </c>
      <c r="N768" s="21">
        <f>J768*Q768</f>
        <v>25696.779840000003</v>
      </c>
      <c r="O768" s="32">
        <f t="shared" si="61"/>
        <v>289931.01984000008</v>
      </c>
      <c r="P768" s="32">
        <v>160</v>
      </c>
      <c r="Q768" s="32">
        <v>15.56</v>
      </c>
      <c r="R768" s="14" t="s">
        <v>41</v>
      </c>
      <c r="S768" s="14" t="s">
        <v>270</v>
      </c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128" s="29" customFormat="1" ht="37.5">
      <c r="A769" s="14" t="s">
        <v>306</v>
      </c>
      <c r="B769" s="15">
        <v>141</v>
      </c>
      <c r="C769" s="16">
        <v>107</v>
      </c>
      <c r="D769" s="68" t="s">
        <v>598</v>
      </c>
      <c r="E769" s="16">
        <v>1971</v>
      </c>
      <c r="F769" s="16" t="s">
        <v>37</v>
      </c>
      <c r="G769" s="14" t="s">
        <v>306</v>
      </c>
      <c r="H769" s="16" t="s">
        <v>38</v>
      </c>
      <c r="I769" s="16">
        <v>5</v>
      </c>
      <c r="J769" s="21">
        <v>5171.8999999999996</v>
      </c>
      <c r="K769" s="21">
        <v>2818.1</v>
      </c>
      <c r="L769" s="68" t="s">
        <v>234</v>
      </c>
      <c r="M769" s="21">
        <f>P769*J769</f>
        <v>5597030.1799999997</v>
      </c>
      <c r="N769" s="21">
        <f>J769*Q769</f>
        <v>119781.204</v>
      </c>
      <c r="O769" s="21">
        <f t="shared" si="61"/>
        <v>5716811.3839999996</v>
      </c>
      <c r="P769" s="21">
        <v>1082.2</v>
      </c>
      <c r="Q769" s="32">
        <v>23.16</v>
      </c>
      <c r="R769" s="14" t="s">
        <v>41</v>
      </c>
      <c r="S769" s="14" t="s">
        <v>270</v>
      </c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366"/>
    </row>
    <row r="770" spans="1:128" s="7" customFormat="1" ht="56.25">
      <c r="A770" s="21" t="s">
        <v>467</v>
      </c>
      <c r="B770" s="15">
        <v>142</v>
      </c>
      <c r="C770" s="16">
        <v>108</v>
      </c>
      <c r="D770" s="68" t="s">
        <v>599</v>
      </c>
      <c r="E770" s="16">
        <v>1991</v>
      </c>
      <c r="F770" s="16" t="s">
        <v>37</v>
      </c>
      <c r="G770" s="21" t="s">
        <v>467</v>
      </c>
      <c r="H770" s="16" t="s">
        <v>87</v>
      </c>
      <c r="I770" s="16">
        <v>10</v>
      </c>
      <c r="J770" s="21">
        <v>9992.02</v>
      </c>
      <c r="K770" s="21">
        <v>6864</v>
      </c>
      <c r="L770" s="68" t="s">
        <v>526</v>
      </c>
      <c r="M770" s="21">
        <f>P770*J770</f>
        <v>7526089.3842000011</v>
      </c>
      <c r="N770" s="21">
        <f>J770*Q770</f>
        <v>161071.36240000001</v>
      </c>
      <c r="O770" s="21">
        <f t="shared" si="61"/>
        <v>7687160.7466000011</v>
      </c>
      <c r="P770" s="32">
        <v>753.21</v>
      </c>
      <c r="Q770" s="32">
        <v>16.12</v>
      </c>
      <c r="R770" s="14" t="s">
        <v>41</v>
      </c>
      <c r="S770" s="14" t="s">
        <v>270</v>
      </c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</row>
    <row r="771" spans="1:128" s="109" customFormat="1" ht="37.5">
      <c r="A771" s="16" t="s">
        <v>306</v>
      </c>
      <c r="B771" s="15">
        <v>143</v>
      </c>
      <c r="C771" s="16">
        <v>109</v>
      </c>
      <c r="D771" s="68" t="s">
        <v>600</v>
      </c>
      <c r="E771" s="16">
        <v>1959</v>
      </c>
      <c r="F771" s="16" t="s">
        <v>37</v>
      </c>
      <c r="G771" s="16" t="s">
        <v>306</v>
      </c>
      <c r="H771" s="16" t="s">
        <v>87</v>
      </c>
      <c r="I771" s="16">
        <v>5</v>
      </c>
      <c r="J771" s="21">
        <v>4787.1000000000004</v>
      </c>
      <c r="K771" s="21">
        <v>3559.3</v>
      </c>
      <c r="L771" s="68" t="s">
        <v>234</v>
      </c>
      <c r="M771" s="21">
        <f>P771*J771</f>
        <v>5180599.620000001</v>
      </c>
      <c r="N771" s="21">
        <f>Q771*J771</f>
        <v>110869.236</v>
      </c>
      <c r="O771" s="21">
        <f t="shared" si="61"/>
        <v>5291468.8560000006</v>
      </c>
      <c r="P771" s="21">
        <v>1082.2</v>
      </c>
      <c r="Q771" s="21">
        <v>23.16</v>
      </c>
      <c r="R771" s="14" t="s">
        <v>41</v>
      </c>
      <c r="S771" s="14" t="s">
        <v>270</v>
      </c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369"/>
    </row>
    <row r="772" spans="1:128" s="109" customFormat="1" ht="37.5">
      <c r="B772" s="15">
        <v>144</v>
      </c>
      <c r="C772" s="16"/>
      <c r="D772" s="68"/>
      <c r="E772" s="68"/>
      <c r="F772" s="68"/>
      <c r="G772" s="14"/>
      <c r="H772" s="68"/>
      <c r="I772" s="68"/>
      <c r="J772" s="21"/>
      <c r="K772" s="21"/>
      <c r="L772" s="68" t="s">
        <v>49</v>
      </c>
      <c r="M772" s="21">
        <f>P772*J771</f>
        <v>1985545.4670000002</v>
      </c>
      <c r="N772" s="21">
        <f>Q772*J771</f>
        <v>78221.214000000007</v>
      </c>
      <c r="O772" s="21">
        <f t="shared" si="61"/>
        <v>2063766.6810000001</v>
      </c>
      <c r="P772" s="21">
        <v>414.77</v>
      </c>
      <c r="Q772" s="21">
        <v>16.34</v>
      </c>
      <c r="R772" s="14" t="s">
        <v>41</v>
      </c>
      <c r="S772" s="14" t="s">
        <v>270</v>
      </c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369"/>
    </row>
    <row r="773" spans="1:128" s="109" customFormat="1" ht="56.25">
      <c r="B773" s="15">
        <v>145</v>
      </c>
      <c r="C773" s="16"/>
      <c r="D773" s="68"/>
      <c r="E773" s="68"/>
      <c r="F773" s="68"/>
      <c r="G773" s="14"/>
      <c r="H773" s="68"/>
      <c r="I773" s="68"/>
      <c r="J773" s="21"/>
      <c r="K773" s="21"/>
      <c r="L773" s="68" t="s">
        <v>88</v>
      </c>
      <c r="M773" s="21">
        <f>P773*J771</f>
        <v>670098.25800000003</v>
      </c>
      <c r="N773" s="21">
        <f>Q773*J771</f>
        <v>70466.112000000008</v>
      </c>
      <c r="O773" s="21">
        <f t="shared" si="61"/>
        <v>740564.37</v>
      </c>
      <c r="P773" s="21">
        <v>139.97999999999999</v>
      </c>
      <c r="Q773" s="21">
        <v>14.72</v>
      </c>
      <c r="R773" s="14" t="s">
        <v>41</v>
      </c>
      <c r="S773" s="14" t="s">
        <v>270</v>
      </c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369"/>
    </row>
    <row r="774" spans="1:128" s="109" customFormat="1" ht="56.25">
      <c r="B774" s="15">
        <v>146</v>
      </c>
      <c r="C774" s="16"/>
      <c r="D774" s="68"/>
      <c r="E774" s="68"/>
      <c r="F774" s="68"/>
      <c r="G774" s="14"/>
      <c r="H774" s="68"/>
      <c r="I774" s="68"/>
      <c r="J774" s="21"/>
      <c r="K774" s="21"/>
      <c r="L774" s="68" t="s">
        <v>39</v>
      </c>
      <c r="M774" s="21">
        <f>P774*J771</f>
        <v>266402.11499999999</v>
      </c>
      <c r="N774" s="21">
        <f>Q774*J771</f>
        <v>61849.332000000002</v>
      </c>
      <c r="O774" s="21">
        <f t="shared" si="61"/>
        <v>328251.44699999999</v>
      </c>
      <c r="P774" s="21">
        <v>55.65</v>
      </c>
      <c r="Q774" s="21">
        <v>12.92</v>
      </c>
      <c r="R774" s="14" t="s">
        <v>41</v>
      </c>
      <c r="S774" s="14" t="s">
        <v>270</v>
      </c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369"/>
    </row>
    <row r="775" spans="1:128" s="109" customFormat="1" ht="56.25">
      <c r="B775" s="15">
        <v>147</v>
      </c>
      <c r="C775" s="16"/>
      <c r="D775" s="68"/>
      <c r="E775" s="68"/>
      <c r="F775" s="68"/>
      <c r="G775" s="14"/>
      <c r="H775" s="68"/>
      <c r="I775" s="68"/>
      <c r="J775" s="21"/>
      <c r="K775" s="21"/>
      <c r="L775" s="68" t="s">
        <v>42</v>
      </c>
      <c r="M775" s="21">
        <f>P775*J771</f>
        <v>165729.402</v>
      </c>
      <c r="N775" s="21">
        <f>Q775*J771</f>
        <v>54572.94</v>
      </c>
      <c r="O775" s="21">
        <f t="shared" si="61"/>
        <v>220302.342</v>
      </c>
      <c r="P775" s="21">
        <v>34.619999999999997</v>
      </c>
      <c r="Q775" s="21">
        <v>11.4</v>
      </c>
      <c r="R775" s="14" t="s">
        <v>41</v>
      </c>
      <c r="S775" s="14" t="s">
        <v>270</v>
      </c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369"/>
    </row>
    <row r="776" spans="1:128" s="376" customFormat="1" ht="56.25">
      <c r="A776" s="16" t="s">
        <v>474</v>
      </c>
      <c r="B776" s="15">
        <v>148</v>
      </c>
      <c r="C776" s="16">
        <v>110</v>
      </c>
      <c r="D776" s="22" t="s">
        <v>601</v>
      </c>
      <c r="E776" s="16">
        <v>1994</v>
      </c>
      <c r="F776" s="16" t="s">
        <v>37</v>
      </c>
      <c r="G776" s="16" t="s">
        <v>474</v>
      </c>
      <c r="H776" s="16" t="s">
        <v>87</v>
      </c>
      <c r="I776" s="16">
        <v>9</v>
      </c>
      <c r="J776" s="21">
        <v>10273.200000000001</v>
      </c>
      <c r="K776" s="21">
        <v>7554.4</v>
      </c>
      <c r="L776" s="68" t="s">
        <v>469</v>
      </c>
      <c r="M776" s="21">
        <f>P776*J776</f>
        <v>8251126.0439999998</v>
      </c>
      <c r="N776" s="21">
        <f>J776*Q776</f>
        <v>176596.30800000002</v>
      </c>
      <c r="O776" s="21">
        <f t="shared" si="61"/>
        <v>8427722.352</v>
      </c>
      <c r="P776" s="21">
        <v>803.17</v>
      </c>
      <c r="Q776" s="21">
        <v>17.190000000000001</v>
      </c>
      <c r="R776" s="16" t="s">
        <v>41</v>
      </c>
      <c r="S776" s="16" t="s">
        <v>270</v>
      </c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7"/>
      <c r="CX776" s="57"/>
      <c r="CY776" s="57"/>
      <c r="CZ776" s="57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7"/>
      <c r="DM776" s="57"/>
      <c r="DN776" s="57"/>
      <c r="DO776" s="57"/>
      <c r="DP776" s="57"/>
      <c r="DQ776" s="57"/>
      <c r="DR776" s="57"/>
      <c r="DS776" s="57"/>
      <c r="DT776" s="57"/>
      <c r="DU776" s="57"/>
      <c r="DV776" s="57"/>
      <c r="DW776" s="57"/>
      <c r="DX776" s="375"/>
    </row>
    <row r="777" spans="1:128" s="50" customFormat="1" ht="37.5">
      <c r="A777" s="16" t="s">
        <v>306</v>
      </c>
      <c r="B777" s="15">
        <v>149</v>
      </c>
      <c r="C777" s="16">
        <v>111</v>
      </c>
      <c r="D777" s="68" t="s">
        <v>602</v>
      </c>
      <c r="E777" s="16">
        <v>1973</v>
      </c>
      <c r="F777" s="68" t="s">
        <v>37</v>
      </c>
      <c r="G777" s="16" t="s">
        <v>306</v>
      </c>
      <c r="H777" s="16" t="s">
        <v>38</v>
      </c>
      <c r="I777" s="16">
        <v>5</v>
      </c>
      <c r="J777" s="21">
        <v>6102.1</v>
      </c>
      <c r="K777" s="21">
        <v>3885.9</v>
      </c>
      <c r="L777" s="68" t="s">
        <v>234</v>
      </c>
      <c r="M777" s="21">
        <f>P777*J777</f>
        <v>6603692.620000001</v>
      </c>
      <c r="N777" s="21">
        <f>Q777*J777</f>
        <v>141324.636</v>
      </c>
      <c r="O777" s="21">
        <f t="shared" si="61"/>
        <v>6745017.256000001</v>
      </c>
      <c r="P777" s="21">
        <v>1082.2</v>
      </c>
      <c r="Q777" s="21">
        <v>23.16</v>
      </c>
      <c r="R777" s="14" t="s">
        <v>41</v>
      </c>
      <c r="S777" s="14" t="s">
        <v>270</v>
      </c>
    </row>
    <row r="778" spans="1:128" s="50" customFormat="1" ht="37.5">
      <c r="A778" s="358"/>
      <c r="B778" s="15">
        <v>150</v>
      </c>
      <c r="C778" s="16"/>
      <c r="D778" s="68"/>
      <c r="E778" s="68"/>
      <c r="F778" s="68"/>
      <c r="G778" s="377"/>
      <c r="H778" s="68"/>
      <c r="I778" s="68"/>
      <c r="J778" s="21"/>
      <c r="K778" s="21"/>
      <c r="L778" s="68" t="s">
        <v>46</v>
      </c>
      <c r="M778" s="21">
        <f>P778*J777</f>
        <v>976336</v>
      </c>
      <c r="N778" s="21">
        <f>J777*Q778</f>
        <v>94948.676000000007</v>
      </c>
      <c r="O778" s="21">
        <f t="shared" si="61"/>
        <v>1071284.676</v>
      </c>
      <c r="P778" s="21">
        <v>160</v>
      </c>
      <c r="Q778" s="21">
        <v>15.56</v>
      </c>
      <c r="R778" s="14" t="s">
        <v>41</v>
      </c>
      <c r="S778" s="14" t="s">
        <v>270</v>
      </c>
    </row>
    <row r="779" spans="1:128" s="50" customFormat="1" ht="37.5">
      <c r="A779" s="358"/>
      <c r="B779" s="15">
        <v>151</v>
      </c>
      <c r="C779" s="16"/>
      <c r="D779" s="68"/>
      <c r="E779" s="68"/>
      <c r="F779" s="68"/>
      <c r="G779" s="377"/>
      <c r="H779" s="68"/>
      <c r="I779" s="68"/>
      <c r="J779" s="21"/>
      <c r="K779" s="21"/>
      <c r="L779" s="22" t="s">
        <v>49</v>
      </c>
      <c r="M779" s="21">
        <f>P779*J777</f>
        <v>2599494.6</v>
      </c>
      <c r="N779" s="21">
        <f>Q779*J777</f>
        <v>101172.818</v>
      </c>
      <c r="O779" s="21">
        <f t="shared" si="61"/>
        <v>2700667.4180000001</v>
      </c>
      <c r="P779" s="21">
        <v>426</v>
      </c>
      <c r="Q779" s="21">
        <v>16.579999999999998</v>
      </c>
      <c r="R779" s="14" t="s">
        <v>41</v>
      </c>
      <c r="S779" s="14" t="s">
        <v>270</v>
      </c>
    </row>
    <row r="780" spans="1:128" s="50" customFormat="1" ht="56.25">
      <c r="A780" s="358"/>
      <c r="B780" s="15">
        <v>152</v>
      </c>
      <c r="C780" s="16"/>
      <c r="D780" s="68"/>
      <c r="E780" s="68"/>
      <c r="F780" s="68"/>
      <c r="G780" s="377"/>
      <c r="H780" s="68"/>
      <c r="I780" s="68"/>
      <c r="J780" s="21"/>
      <c r="K780" s="21"/>
      <c r="L780" s="68" t="s">
        <v>88</v>
      </c>
      <c r="M780" s="21">
        <f>P780*J777</f>
        <v>876688.70699999994</v>
      </c>
      <c r="N780" s="21">
        <f>Q780*J777</f>
        <v>90311.080000000016</v>
      </c>
      <c r="O780" s="21">
        <f t="shared" si="61"/>
        <v>966999.78700000001</v>
      </c>
      <c r="P780" s="21">
        <v>143.66999999999999</v>
      </c>
      <c r="Q780" s="21">
        <v>14.8</v>
      </c>
      <c r="R780" s="14" t="s">
        <v>41</v>
      </c>
      <c r="S780" s="14" t="s">
        <v>270</v>
      </c>
    </row>
    <row r="781" spans="1:128" s="50" customFormat="1" ht="56.25">
      <c r="A781" s="358"/>
      <c r="B781" s="15">
        <v>153</v>
      </c>
      <c r="C781" s="16"/>
      <c r="D781" s="68"/>
      <c r="E781" s="68"/>
      <c r="F781" s="68"/>
      <c r="G781" s="377"/>
      <c r="H781" s="68"/>
      <c r="I781" s="68"/>
      <c r="J781" s="21"/>
      <c r="K781" s="21"/>
      <c r="L781" s="68" t="s">
        <v>39</v>
      </c>
      <c r="M781" s="21">
        <f>P781*J777</f>
        <v>348490.93100000004</v>
      </c>
      <c r="N781" s="21">
        <f>Q781*J777</f>
        <v>79022.195000000007</v>
      </c>
      <c r="O781" s="21">
        <f t="shared" si="61"/>
        <v>427513.12600000005</v>
      </c>
      <c r="P781" s="21">
        <v>57.11</v>
      </c>
      <c r="Q781" s="21">
        <v>12.95</v>
      </c>
      <c r="R781" s="14" t="s">
        <v>41</v>
      </c>
      <c r="S781" s="14" t="s">
        <v>270</v>
      </c>
    </row>
    <row r="782" spans="1:128" s="50" customFormat="1" ht="56.25">
      <c r="A782" s="358"/>
      <c r="B782" s="15">
        <v>154</v>
      </c>
      <c r="C782" s="16"/>
      <c r="D782" s="68"/>
      <c r="E782" s="68"/>
      <c r="F782" s="68"/>
      <c r="G782" s="377"/>
      <c r="H782" s="68"/>
      <c r="I782" s="68"/>
      <c r="J782" s="21"/>
      <c r="K782" s="21"/>
      <c r="L782" s="68" t="s">
        <v>42</v>
      </c>
      <c r="M782" s="21">
        <f>P782*J777</f>
        <v>216807.61300000001</v>
      </c>
      <c r="N782" s="21">
        <f>Q782*J777</f>
        <v>69624.96100000001</v>
      </c>
      <c r="O782" s="21">
        <f t="shared" si="61"/>
        <v>286432.57400000002</v>
      </c>
      <c r="P782" s="21">
        <v>35.53</v>
      </c>
      <c r="Q782" s="21">
        <v>11.41</v>
      </c>
      <c r="R782" s="14" t="s">
        <v>41</v>
      </c>
      <c r="S782" s="14" t="s">
        <v>270</v>
      </c>
    </row>
    <row r="783" spans="1:128" s="371" customFormat="1" ht="37.5">
      <c r="A783" s="29" t="s">
        <v>306</v>
      </c>
      <c r="B783" s="15">
        <v>155</v>
      </c>
      <c r="C783" s="16">
        <v>112</v>
      </c>
      <c r="D783" s="68" t="s">
        <v>603</v>
      </c>
      <c r="E783" s="16">
        <v>1961</v>
      </c>
      <c r="F783" s="16" t="s">
        <v>37</v>
      </c>
      <c r="G783" s="14" t="s">
        <v>306</v>
      </c>
      <c r="H783" s="16" t="s">
        <v>38</v>
      </c>
      <c r="I783" s="16">
        <v>4</v>
      </c>
      <c r="J783" s="21">
        <v>3446.6</v>
      </c>
      <c r="K783" s="21">
        <v>2492.81</v>
      </c>
      <c r="L783" s="68" t="s">
        <v>234</v>
      </c>
      <c r="M783" s="21">
        <f>P783*J783</f>
        <v>3729910.52</v>
      </c>
      <c r="N783" s="21">
        <f t="shared" ref="N783:N795" si="62">J783*Q783</f>
        <v>79823.255999999994</v>
      </c>
      <c r="O783" s="21">
        <f t="shared" si="61"/>
        <v>3809733.7760000001</v>
      </c>
      <c r="P783" s="21">
        <v>1082.2</v>
      </c>
      <c r="Q783" s="32">
        <v>23.16</v>
      </c>
      <c r="R783" s="14" t="s">
        <v>41</v>
      </c>
      <c r="S783" s="14" t="s">
        <v>270</v>
      </c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370"/>
    </row>
    <row r="784" spans="1:128" s="29" customFormat="1" ht="37.5">
      <c r="A784" s="29" t="s">
        <v>306</v>
      </c>
      <c r="B784" s="15">
        <v>156</v>
      </c>
      <c r="C784" s="16">
        <v>113</v>
      </c>
      <c r="D784" s="68" t="s">
        <v>604</v>
      </c>
      <c r="E784" s="16">
        <v>1961</v>
      </c>
      <c r="F784" s="16" t="s">
        <v>37</v>
      </c>
      <c r="G784" s="14" t="s">
        <v>306</v>
      </c>
      <c r="H784" s="16" t="s">
        <v>38</v>
      </c>
      <c r="I784" s="16">
        <v>5</v>
      </c>
      <c r="J784" s="21">
        <v>3547.2</v>
      </c>
      <c r="K784" s="21">
        <v>1982.9</v>
      </c>
      <c r="L784" s="68" t="s">
        <v>234</v>
      </c>
      <c r="M784" s="21">
        <f>P784*J784</f>
        <v>3838779.84</v>
      </c>
      <c r="N784" s="21">
        <f t="shared" si="62"/>
        <v>82153.152000000002</v>
      </c>
      <c r="O784" s="21">
        <f t="shared" si="61"/>
        <v>3920932.9919999996</v>
      </c>
      <c r="P784" s="21">
        <v>1082.2</v>
      </c>
      <c r="Q784" s="32">
        <v>23.16</v>
      </c>
      <c r="R784" s="14" t="s">
        <v>41</v>
      </c>
      <c r="S784" s="14" t="s">
        <v>270</v>
      </c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366"/>
    </row>
    <row r="785" spans="1:128" s="29" customFormat="1" ht="37.5">
      <c r="A785" s="29" t="s">
        <v>306</v>
      </c>
      <c r="B785" s="15">
        <v>157</v>
      </c>
      <c r="C785" s="16">
        <v>114</v>
      </c>
      <c r="D785" s="68" t="s">
        <v>605</v>
      </c>
      <c r="E785" s="16">
        <v>1963</v>
      </c>
      <c r="F785" s="16" t="s">
        <v>37</v>
      </c>
      <c r="G785" s="14" t="s">
        <v>306</v>
      </c>
      <c r="H785" s="16" t="s">
        <v>38</v>
      </c>
      <c r="I785" s="16">
        <v>4</v>
      </c>
      <c r="J785" s="21">
        <v>3401.8</v>
      </c>
      <c r="K785" s="21">
        <v>1990.8</v>
      </c>
      <c r="L785" s="68" t="s">
        <v>234</v>
      </c>
      <c r="M785" s="21">
        <f>P785*J785</f>
        <v>3681427.9600000004</v>
      </c>
      <c r="N785" s="21">
        <f t="shared" si="62"/>
        <v>78785.688000000009</v>
      </c>
      <c r="O785" s="21">
        <f t="shared" si="61"/>
        <v>3760213.6480000005</v>
      </c>
      <c r="P785" s="21">
        <v>1082.2</v>
      </c>
      <c r="Q785" s="32">
        <v>23.16</v>
      </c>
      <c r="R785" s="14" t="s">
        <v>41</v>
      </c>
      <c r="S785" s="14" t="s">
        <v>270</v>
      </c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366"/>
    </row>
    <row r="786" spans="1:128" s="29" customFormat="1" ht="37.5">
      <c r="A786" s="29" t="s">
        <v>306</v>
      </c>
      <c r="B786" s="15">
        <v>158</v>
      </c>
      <c r="C786" s="16">
        <v>115</v>
      </c>
      <c r="D786" s="68" t="s">
        <v>606</v>
      </c>
      <c r="E786" s="16">
        <v>1963</v>
      </c>
      <c r="F786" s="16" t="s">
        <v>37</v>
      </c>
      <c r="G786" s="14" t="s">
        <v>306</v>
      </c>
      <c r="H786" s="16" t="s">
        <v>38</v>
      </c>
      <c r="I786" s="16">
        <v>5</v>
      </c>
      <c r="J786" s="21">
        <v>3331</v>
      </c>
      <c r="K786" s="21">
        <v>2492.81</v>
      </c>
      <c r="L786" s="68" t="s">
        <v>234</v>
      </c>
      <c r="M786" s="21">
        <f>P786*J786</f>
        <v>3604808.2</v>
      </c>
      <c r="N786" s="21">
        <f t="shared" si="62"/>
        <v>77145.960000000006</v>
      </c>
      <c r="O786" s="21">
        <f t="shared" si="61"/>
        <v>3681954.16</v>
      </c>
      <c r="P786" s="21">
        <v>1082.2</v>
      </c>
      <c r="Q786" s="32">
        <v>23.16</v>
      </c>
      <c r="R786" s="14" t="s">
        <v>41</v>
      </c>
      <c r="S786" s="14" t="s">
        <v>270</v>
      </c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366"/>
    </row>
    <row r="787" spans="1:128" s="7" customFormat="1" ht="37.5">
      <c r="A787" s="21" t="s">
        <v>329</v>
      </c>
      <c r="B787" s="15">
        <v>159</v>
      </c>
      <c r="C787" s="16">
        <v>116</v>
      </c>
      <c r="D787" s="22" t="s">
        <v>608</v>
      </c>
      <c r="E787" s="16">
        <v>1961</v>
      </c>
      <c r="F787" s="16" t="s">
        <v>37</v>
      </c>
      <c r="G787" s="21" t="s">
        <v>329</v>
      </c>
      <c r="H787" s="16" t="s">
        <v>67</v>
      </c>
      <c r="I787" s="16" t="s">
        <v>587</v>
      </c>
      <c r="J787" s="21">
        <f>K787*1.8</f>
        <v>560.34</v>
      </c>
      <c r="K787" s="21">
        <v>311.3</v>
      </c>
      <c r="L787" s="22" t="s">
        <v>46</v>
      </c>
      <c r="M787" s="90">
        <f>P787*J787</f>
        <v>135596.67660000001</v>
      </c>
      <c r="N787" s="90">
        <f t="shared" si="62"/>
        <v>12299.463</v>
      </c>
      <c r="O787" s="92">
        <f t="shared" si="61"/>
        <v>147896.13959999999</v>
      </c>
      <c r="P787" s="90">
        <v>241.99</v>
      </c>
      <c r="Q787" s="90">
        <v>21.95</v>
      </c>
      <c r="R787" s="14" t="s">
        <v>41</v>
      </c>
      <c r="S787" s="14" t="s">
        <v>270</v>
      </c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128" s="7" customFormat="1" ht="37.5">
      <c r="A788" s="21" t="s">
        <v>289</v>
      </c>
      <c r="B788" s="15">
        <v>160</v>
      </c>
      <c r="C788" s="16">
        <v>117</v>
      </c>
      <c r="D788" s="22" t="s">
        <v>609</v>
      </c>
      <c r="E788" s="16">
        <v>1963</v>
      </c>
      <c r="F788" s="16" t="s">
        <v>37</v>
      </c>
      <c r="G788" s="21" t="s">
        <v>289</v>
      </c>
      <c r="H788" s="16" t="s">
        <v>610</v>
      </c>
      <c r="I788" s="16">
        <v>2</v>
      </c>
      <c r="J788" s="21">
        <f>K788*1.8</f>
        <v>1091.52</v>
      </c>
      <c r="K788" s="21">
        <v>606.4</v>
      </c>
      <c r="L788" s="22" t="s">
        <v>46</v>
      </c>
      <c r="M788" s="90">
        <f>J788*P788</f>
        <v>275346.83519999997</v>
      </c>
      <c r="N788" s="90">
        <f t="shared" si="62"/>
        <v>19156.175999999999</v>
      </c>
      <c r="O788" s="92">
        <f t="shared" si="61"/>
        <v>294503.01119999995</v>
      </c>
      <c r="P788" s="90">
        <v>252.26</v>
      </c>
      <c r="Q788" s="90">
        <v>17.55</v>
      </c>
      <c r="R788" s="14" t="s">
        <v>41</v>
      </c>
      <c r="S788" s="14" t="s">
        <v>270</v>
      </c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128" s="7" customFormat="1" ht="37.5">
      <c r="A789" s="21" t="s">
        <v>329</v>
      </c>
      <c r="B789" s="15">
        <v>161</v>
      </c>
      <c r="C789" s="16">
        <v>118</v>
      </c>
      <c r="D789" s="22" t="s">
        <v>612</v>
      </c>
      <c r="E789" s="16" t="s">
        <v>591</v>
      </c>
      <c r="F789" s="16" t="s">
        <v>37</v>
      </c>
      <c r="G789" s="21" t="s">
        <v>329</v>
      </c>
      <c r="H789" s="16" t="s">
        <v>491</v>
      </c>
      <c r="I789" s="16" t="s">
        <v>587</v>
      </c>
      <c r="J789" s="21">
        <f>K789*1.8</f>
        <v>1123.74</v>
      </c>
      <c r="K789" s="21" t="s">
        <v>613</v>
      </c>
      <c r="L789" s="22" t="s">
        <v>46</v>
      </c>
      <c r="M789" s="90">
        <f>P789*J789</f>
        <v>271933.84260000003</v>
      </c>
      <c r="N789" s="21">
        <f t="shared" si="62"/>
        <v>17777.566800000001</v>
      </c>
      <c r="O789" s="92">
        <f t="shared" si="61"/>
        <v>289711.4094</v>
      </c>
      <c r="P789" s="90">
        <v>241.99</v>
      </c>
      <c r="Q789" s="21">
        <v>15.82</v>
      </c>
      <c r="R789" s="14" t="s">
        <v>41</v>
      </c>
      <c r="S789" s="14" t="s">
        <v>270</v>
      </c>
      <c r="T789" s="1" t="s">
        <v>1092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128" s="7" customFormat="1" ht="37.5">
      <c r="A790" s="21" t="s">
        <v>323</v>
      </c>
      <c r="B790" s="15">
        <v>162</v>
      </c>
      <c r="C790" s="16">
        <v>119</v>
      </c>
      <c r="D790" s="22" t="s">
        <v>614</v>
      </c>
      <c r="E790" s="16">
        <v>1954</v>
      </c>
      <c r="F790" s="16" t="s">
        <v>37</v>
      </c>
      <c r="G790" s="21" t="s">
        <v>323</v>
      </c>
      <c r="H790" s="16" t="s">
        <v>67</v>
      </c>
      <c r="I790" s="16">
        <v>2</v>
      </c>
      <c r="J790" s="21">
        <f>K790*1.8</f>
        <v>542.34</v>
      </c>
      <c r="K790" s="21">
        <v>301.3</v>
      </c>
      <c r="L790" s="22" t="s">
        <v>46</v>
      </c>
      <c r="M790" s="90">
        <f>J790*P790</f>
        <v>131175.7758</v>
      </c>
      <c r="N790" s="90">
        <f t="shared" si="62"/>
        <v>16004.453400000002</v>
      </c>
      <c r="O790" s="92">
        <f t="shared" si="61"/>
        <v>147180.2292</v>
      </c>
      <c r="P790" s="90">
        <v>241.87</v>
      </c>
      <c r="Q790" s="90">
        <v>29.51</v>
      </c>
      <c r="R790" s="14" t="s">
        <v>41</v>
      </c>
      <c r="S790" s="14" t="s">
        <v>270</v>
      </c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128" s="7" customFormat="1" ht="37.5">
      <c r="A791" s="21" t="s">
        <v>323</v>
      </c>
      <c r="B791" s="15">
        <v>163</v>
      </c>
      <c r="C791" s="16">
        <v>120</v>
      </c>
      <c r="D791" s="22" t="s">
        <v>615</v>
      </c>
      <c r="E791" s="16">
        <v>1935</v>
      </c>
      <c r="F791" s="16" t="s">
        <v>37</v>
      </c>
      <c r="G791" s="21" t="s">
        <v>323</v>
      </c>
      <c r="H791" s="16" t="s">
        <v>67</v>
      </c>
      <c r="I791" s="16">
        <v>2</v>
      </c>
      <c r="J791" s="21">
        <f>K791*1.8</f>
        <v>1571.22</v>
      </c>
      <c r="K791" s="21">
        <v>872.9</v>
      </c>
      <c r="L791" s="22" t="s">
        <v>46</v>
      </c>
      <c r="M791" s="90">
        <f>J791*P791</f>
        <v>380030.98139999999</v>
      </c>
      <c r="N791" s="90">
        <f t="shared" si="62"/>
        <v>46366.7022</v>
      </c>
      <c r="O791" s="92">
        <f t="shared" si="61"/>
        <v>426397.68359999999</v>
      </c>
      <c r="P791" s="90">
        <v>241.87</v>
      </c>
      <c r="Q791" s="90">
        <v>29.51</v>
      </c>
      <c r="R791" s="14" t="s">
        <v>41</v>
      </c>
      <c r="S791" s="14" t="s">
        <v>270</v>
      </c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128" s="7" customFormat="1" ht="37.5">
      <c r="A792" s="21" t="s">
        <v>289</v>
      </c>
      <c r="B792" s="15">
        <v>164</v>
      </c>
      <c r="C792" s="16">
        <v>121</v>
      </c>
      <c r="D792" s="68" t="s">
        <v>616</v>
      </c>
      <c r="E792" s="16" t="s">
        <v>617</v>
      </c>
      <c r="F792" s="16" t="s">
        <v>37</v>
      </c>
      <c r="G792" s="21" t="s">
        <v>289</v>
      </c>
      <c r="H792" s="16" t="s">
        <v>67</v>
      </c>
      <c r="I792" s="16" t="s">
        <v>587</v>
      </c>
      <c r="J792" s="21">
        <v>1489</v>
      </c>
      <c r="K792" s="21">
        <v>844.5</v>
      </c>
      <c r="L792" s="68" t="s">
        <v>46</v>
      </c>
      <c r="M792" s="90">
        <f>P792*J792</f>
        <v>360695.36</v>
      </c>
      <c r="N792" s="90">
        <f t="shared" si="62"/>
        <v>23868.670000000002</v>
      </c>
      <c r="O792" s="92">
        <f t="shared" si="61"/>
        <v>384564.02999999997</v>
      </c>
      <c r="P792" s="90">
        <v>242.24</v>
      </c>
      <c r="Q792" s="90">
        <v>16.03</v>
      </c>
      <c r="R792" s="14" t="s">
        <v>41</v>
      </c>
      <c r="S792" s="14" t="s">
        <v>270</v>
      </c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128" s="7" customFormat="1" ht="37.5">
      <c r="A793" s="21" t="s">
        <v>306</v>
      </c>
      <c r="B793" s="15">
        <v>165</v>
      </c>
      <c r="C793" s="16">
        <v>122</v>
      </c>
      <c r="D793" s="35" t="s">
        <v>618</v>
      </c>
      <c r="E793" s="16">
        <v>1980</v>
      </c>
      <c r="F793" s="16" t="s">
        <v>37</v>
      </c>
      <c r="G793" s="21" t="s">
        <v>306</v>
      </c>
      <c r="H793" s="16" t="s">
        <v>87</v>
      </c>
      <c r="I793" s="16">
        <v>5</v>
      </c>
      <c r="J793" s="21">
        <v>6747.6</v>
      </c>
      <c r="K793" s="21">
        <v>3892.4</v>
      </c>
      <c r="L793" s="68" t="s">
        <v>46</v>
      </c>
      <c r="M793" s="21">
        <f>P793*J793</f>
        <v>1037241.072</v>
      </c>
      <c r="N793" s="21">
        <f t="shared" si="62"/>
        <v>104655.276</v>
      </c>
      <c r="O793" s="32">
        <f t="shared" si="61"/>
        <v>1141896.348</v>
      </c>
      <c r="P793" s="21">
        <v>153.72</v>
      </c>
      <c r="Q793" s="21">
        <v>15.51</v>
      </c>
      <c r="R793" s="14" t="s">
        <v>41</v>
      </c>
      <c r="S793" s="14" t="s">
        <v>270</v>
      </c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128" s="7" customFormat="1" ht="37.5">
      <c r="A794" s="21" t="s">
        <v>323</v>
      </c>
      <c r="B794" s="15">
        <v>166</v>
      </c>
      <c r="C794" s="16">
        <v>123</v>
      </c>
      <c r="D794" s="22" t="s">
        <v>619</v>
      </c>
      <c r="E794" s="16">
        <v>1928</v>
      </c>
      <c r="F794" s="16" t="s">
        <v>37</v>
      </c>
      <c r="G794" s="21" t="s">
        <v>323</v>
      </c>
      <c r="H794" s="16" t="s">
        <v>67</v>
      </c>
      <c r="I794" s="16">
        <v>2</v>
      </c>
      <c r="J794" s="21">
        <v>832.1</v>
      </c>
      <c r="K794" s="21">
        <v>472.9</v>
      </c>
      <c r="L794" s="22" t="s">
        <v>46</v>
      </c>
      <c r="M794" s="90">
        <f>J794*P794</f>
        <v>201260.027</v>
      </c>
      <c r="N794" s="90">
        <f t="shared" si="62"/>
        <v>24555.271000000001</v>
      </c>
      <c r="O794" s="92">
        <f t="shared" si="61"/>
        <v>225815.29800000001</v>
      </c>
      <c r="P794" s="90">
        <v>241.87</v>
      </c>
      <c r="Q794" s="90">
        <v>29.51</v>
      </c>
      <c r="R794" s="14" t="s">
        <v>41</v>
      </c>
      <c r="S794" s="14" t="s">
        <v>270</v>
      </c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128" s="109" customFormat="1" ht="37.5">
      <c r="A795" s="14" t="s">
        <v>323</v>
      </c>
      <c r="B795" s="15">
        <v>167</v>
      </c>
      <c r="C795" s="16">
        <v>124</v>
      </c>
      <c r="D795" s="22" t="s">
        <v>620</v>
      </c>
      <c r="E795" s="16">
        <v>1934</v>
      </c>
      <c r="F795" s="16" t="s">
        <v>37</v>
      </c>
      <c r="G795" s="14" t="s">
        <v>323</v>
      </c>
      <c r="H795" s="16" t="s">
        <v>67</v>
      </c>
      <c r="I795" s="16">
        <v>2</v>
      </c>
      <c r="J795" s="21">
        <v>936.6</v>
      </c>
      <c r="K795" s="21">
        <v>499.37</v>
      </c>
      <c r="L795" s="68" t="s">
        <v>46</v>
      </c>
      <c r="M795" s="90">
        <f>P795*J795</f>
        <v>226535.44200000001</v>
      </c>
      <c r="N795" s="90">
        <f t="shared" si="62"/>
        <v>27639.066000000003</v>
      </c>
      <c r="O795" s="90">
        <f t="shared" si="61"/>
        <v>254174.508</v>
      </c>
      <c r="P795" s="90">
        <v>241.87</v>
      </c>
      <c r="Q795" s="90">
        <v>29.51</v>
      </c>
      <c r="R795" s="14" t="s">
        <v>41</v>
      </c>
      <c r="S795" s="14" t="s">
        <v>270</v>
      </c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369"/>
    </row>
    <row r="796" spans="1:128" s="7" customFormat="1" ht="37.5">
      <c r="A796" s="21" t="s">
        <v>323</v>
      </c>
      <c r="B796" s="15">
        <v>168</v>
      </c>
      <c r="C796" s="16">
        <v>125</v>
      </c>
      <c r="D796" s="22" t="s">
        <v>241</v>
      </c>
      <c r="E796" s="16">
        <v>1927</v>
      </c>
      <c r="F796" s="16" t="s">
        <v>37</v>
      </c>
      <c r="G796" s="21" t="s">
        <v>323</v>
      </c>
      <c r="H796" s="16" t="s">
        <v>67</v>
      </c>
      <c r="I796" s="16">
        <v>2</v>
      </c>
      <c r="J796" s="21">
        <v>891.8</v>
      </c>
      <c r="K796" s="21">
        <v>492.1</v>
      </c>
      <c r="L796" s="22" t="s">
        <v>46</v>
      </c>
      <c r="M796" s="90">
        <f>P796*J796</f>
        <v>215699.666</v>
      </c>
      <c r="N796" s="90">
        <f>Q796*J796</f>
        <v>26317.018</v>
      </c>
      <c r="O796" s="92">
        <f t="shared" si="61"/>
        <v>242016.68400000001</v>
      </c>
      <c r="P796" s="90">
        <v>241.87</v>
      </c>
      <c r="Q796" s="90">
        <v>29.51</v>
      </c>
      <c r="R796" s="14" t="s">
        <v>41</v>
      </c>
      <c r="S796" s="14" t="s">
        <v>270</v>
      </c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128" s="7" customFormat="1" ht="37.5">
      <c r="A797" s="21" t="s">
        <v>323</v>
      </c>
      <c r="B797" s="15">
        <v>169</v>
      </c>
      <c r="C797" s="16">
        <v>126</v>
      </c>
      <c r="D797" s="22" t="s">
        <v>621</v>
      </c>
      <c r="E797" s="16">
        <v>1936</v>
      </c>
      <c r="F797" s="16" t="s">
        <v>37</v>
      </c>
      <c r="G797" s="21" t="s">
        <v>323</v>
      </c>
      <c r="H797" s="16" t="s">
        <v>67</v>
      </c>
      <c r="I797" s="16">
        <v>2</v>
      </c>
      <c r="J797" s="21">
        <v>790.3</v>
      </c>
      <c r="K797" s="21">
        <v>404.3</v>
      </c>
      <c r="L797" s="22" t="s">
        <v>46</v>
      </c>
      <c r="M797" s="90">
        <f>J797*P797</f>
        <v>191149.861</v>
      </c>
      <c r="N797" s="90">
        <f>J797*Q797</f>
        <v>23321.753000000001</v>
      </c>
      <c r="O797" s="92">
        <f t="shared" si="61"/>
        <v>214471.614</v>
      </c>
      <c r="P797" s="90">
        <v>241.87</v>
      </c>
      <c r="Q797" s="90">
        <v>29.51</v>
      </c>
      <c r="R797" s="14" t="s">
        <v>41</v>
      </c>
      <c r="S797" s="14" t="s">
        <v>270</v>
      </c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128" ht="37.5">
      <c r="A798" s="21" t="s">
        <v>323</v>
      </c>
      <c r="B798" s="15">
        <v>170</v>
      </c>
      <c r="C798" s="16">
        <v>127</v>
      </c>
      <c r="D798" s="22" t="s">
        <v>622</v>
      </c>
      <c r="E798" s="16">
        <v>1940</v>
      </c>
      <c r="F798" s="16" t="s">
        <v>37</v>
      </c>
      <c r="G798" s="21" t="s">
        <v>323</v>
      </c>
      <c r="H798" s="16" t="s">
        <v>67</v>
      </c>
      <c r="I798" s="16">
        <v>2</v>
      </c>
      <c r="J798" s="21">
        <v>1107.5</v>
      </c>
      <c r="K798" s="21">
        <v>628.20000000000005</v>
      </c>
      <c r="L798" s="22" t="s">
        <v>46</v>
      </c>
      <c r="M798" s="90">
        <f>J798*P798</f>
        <v>267871.02500000002</v>
      </c>
      <c r="N798" s="90">
        <f>J798*Q798</f>
        <v>32682.325000000001</v>
      </c>
      <c r="O798" s="92">
        <f t="shared" si="61"/>
        <v>300553.35000000003</v>
      </c>
      <c r="P798" s="90">
        <v>241.87</v>
      </c>
      <c r="Q798" s="90">
        <v>29.51</v>
      </c>
      <c r="R798" s="14" t="s">
        <v>41</v>
      </c>
      <c r="S798" s="14" t="s">
        <v>270</v>
      </c>
    </row>
    <row r="799" spans="1:128" ht="37.5">
      <c r="A799" s="21" t="s">
        <v>323</v>
      </c>
      <c r="B799" s="15">
        <v>171</v>
      </c>
      <c r="C799" s="16">
        <v>128</v>
      </c>
      <c r="D799" s="22" t="s">
        <v>623</v>
      </c>
      <c r="E799" s="16">
        <v>1937</v>
      </c>
      <c r="F799" s="16" t="s">
        <v>37</v>
      </c>
      <c r="G799" s="21" t="s">
        <v>323</v>
      </c>
      <c r="H799" s="16" t="s">
        <v>67</v>
      </c>
      <c r="I799" s="16">
        <v>2</v>
      </c>
      <c r="J799" s="21">
        <v>967.8</v>
      </c>
      <c r="K799" s="21">
        <v>527</v>
      </c>
      <c r="L799" s="22" t="s">
        <v>46</v>
      </c>
      <c r="M799" s="90">
        <f>J799*P799</f>
        <v>234081.78599999999</v>
      </c>
      <c r="N799" s="90">
        <f>J799*Q799</f>
        <v>28559.777999999998</v>
      </c>
      <c r="O799" s="92">
        <f t="shared" si="61"/>
        <v>262641.56400000001</v>
      </c>
      <c r="P799" s="90">
        <v>241.87</v>
      </c>
      <c r="Q799" s="90">
        <v>29.51</v>
      </c>
      <c r="R799" s="14" t="s">
        <v>41</v>
      </c>
      <c r="S799" s="14" t="s">
        <v>270</v>
      </c>
    </row>
    <row r="800" spans="1:128" ht="37.5">
      <c r="A800" s="14" t="s">
        <v>285</v>
      </c>
      <c r="B800" s="15">
        <v>172</v>
      </c>
      <c r="C800" s="16">
        <v>129</v>
      </c>
      <c r="D800" s="22" t="s">
        <v>624</v>
      </c>
      <c r="E800" s="16">
        <v>1928</v>
      </c>
      <c r="F800" s="16" t="s">
        <v>37</v>
      </c>
      <c r="G800" s="14" t="s">
        <v>285</v>
      </c>
      <c r="H800" s="16" t="s">
        <v>67</v>
      </c>
      <c r="I800" s="16">
        <v>2</v>
      </c>
      <c r="J800" s="21">
        <v>659.4</v>
      </c>
      <c r="K800" s="21">
        <v>380</v>
      </c>
      <c r="L800" s="22" t="s">
        <v>46</v>
      </c>
      <c r="M800" s="52">
        <f>P800*J800</f>
        <v>115395</v>
      </c>
      <c r="N800" s="52">
        <f>J800*Q800</f>
        <v>10464.678</v>
      </c>
      <c r="O800" s="52">
        <f t="shared" si="61"/>
        <v>125859.678</v>
      </c>
      <c r="P800" s="52">
        <v>175</v>
      </c>
      <c r="Q800" s="52">
        <v>15.87</v>
      </c>
      <c r="R800" s="14" t="s">
        <v>41</v>
      </c>
      <c r="S800" s="14" t="s">
        <v>270</v>
      </c>
    </row>
    <row r="801" spans="1:128" ht="37.5">
      <c r="A801" s="21" t="s">
        <v>323</v>
      </c>
      <c r="B801" s="15">
        <v>173</v>
      </c>
      <c r="C801" s="16">
        <v>130</v>
      </c>
      <c r="D801" s="22" t="s">
        <v>242</v>
      </c>
      <c r="E801" s="16">
        <v>1925</v>
      </c>
      <c r="F801" s="16" t="s">
        <v>37</v>
      </c>
      <c r="G801" s="21" t="s">
        <v>323</v>
      </c>
      <c r="H801" s="16" t="s">
        <v>67</v>
      </c>
      <c r="I801" s="16">
        <v>2</v>
      </c>
      <c r="J801" s="21">
        <v>1000.7</v>
      </c>
      <c r="K801" s="21">
        <v>636.4</v>
      </c>
      <c r="L801" s="22" t="s">
        <v>46</v>
      </c>
      <c r="M801" s="90">
        <f>P801*J801</f>
        <v>242039.30900000001</v>
      </c>
      <c r="N801" s="90">
        <f>Q801*J801</f>
        <v>29530.657000000003</v>
      </c>
      <c r="O801" s="92">
        <f t="shared" si="61"/>
        <v>271569.96600000001</v>
      </c>
      <c r="P801" s="90">
        <v>241.87</v>
      </c>
      <c r="Q801" s="90">
        <v>29.51</v>
      </c>
      <c r="R801" s="14" t="s">
        <v>41</v>
      </c>
      <c r="S801" s="14" t="s">
        <v>270</v>
      </c>
    </row>
    <row r="802" spans="1:128" ht="37.5">
      <c r="A802" s="14" t="s">
        <v>306</v>
      </c>
      <c r="B802" s="15">
        <v>174</v>
      </c>
      <c r="C802" s="16">
        <v>131</v>
      </c>
      <c r="D802" s="22" t="s">
        <v>625</v>
      </c>
      <c r="E802" s="16">
        <v>1973</v>
      </c>
      <c r="F802" s="16" t="s">
        <v>37</v>
      </c>
      <c r="G802" s="14" t="s">
        <v>306</v>
      </c>
      <c r="H802" s="16" t="s">
        <v>87</v>
      </c>
      <c r="I802" s="16">
        <v>5</v>
      </c>
      <c r="J802" s="21">
        <v>5632.1</v>
      </c>
      <c r="K802" s="21">
        <v>3578.8</v>
      </c>
      <c r="L802" s="22" t="s">
        <v>46</v>
      </c>
      <c r="M802" s="21">
        <f>P802*J802</f>
        <v>865766.41200000001</v>
      </c>
      <c r="N802" s="90">
        <f>Q802*J802</f>
        <v>87353.870999999999</v>
      </c>
      <c r="O802" s="92">
        <f t="shared" si="61"/>
        <v>953120.28300000005</v>
      </c>
      <c r="P802" s="32">
        <v>153.72</v>
      </c>
      <c r="Q802" s="92">
        <v>15.51</v>
      </c>
      <c r="R802" s="14" t="s">
        <v>41</v>
      </c>
      <c r="S802" s="14" t="s">
        <v>270</v>
      </c>
    </row>
    <row r="803" spans="1:128" ht="37.5">
      <c r="A803" s="21" t="s">
        <v>323</v>
      </c>
      <c r="B803" s="15">
        <v>175</v>
      </c>
      <c r="C803" s="16">
        <v>132</v>
      </c>
      <c r="D803" s="22" t="s">
        <v>626</v>
      </c>
      <c r="E803" s="16">
        <v>1953</v>
      </c>
      <c r="F803" s="16" t="s">
        <v>37</v>
      </c>
      <c r="G803" s="21" t="s">
        <v>323</v>
      </c>
      <c r="H803" s="16" t="s">
        <v>67</v>
      </c>
      <c r="I803" s="16">
        <v>2</v>
      </c>
      <c r="J803" s="21">
        <v>911.9</v>
      </c>
      <c r="K803" s="21">
        <v>487.8</v>
      </c>
      <c r="L803" s="22" t="s">
        <v>46</v>
      </c>
      <c r="M803" s="90">
        <f>J803*P803</f>
        <v>220561.253</v>
      </c>
      <c r="N803" s="90">
        <f>J803*Q803</f>
        <v>26910.169000000002</v>
      </c>
      <c r="O803" s="92">
        <f t="shared" si="61"/>
        <v>247471.42199999999</v>
      </c>
      <c r="P803" s="90">
        <v>241.87</v>
      </c>
      <c r="Q803" s="90">
        <v>29.51</v>
      </c>
      <c r="R803" s="14" t="s">
        <v>41</v>
      </c>
      <c r="S803" s="14" t="s">
        <v>270</v>
      </c>
    </row>
    <row r="804" spans="1:128" ht="37.5">
      <c r="A804" s="21" t="s">
        <v>323</v>
      </c>
      <c r="B804" s="15">
        <v>176</v>
      </c>
      <c r="C804" s="16">
        <v>133</v>
      </c>
      <c r="D804" s="22" t="s">
        <v>627</v>
      </c>
      <c r="E804" s="16">
        <v>1952</v>
      </c>
      <c r="F804" s="16" t="s">
        <v>37</v>
      </c>
      <c r="G804" s="21" t="s">
        <v>323</v>
      </c>
      <c r="H804" s="16" t="s">
        <v>67</v>
      </c>
      <c r="I804" s="16">
        <v>2</v>
      </c>
      <c r="J804" s="21">
        <f>K804*1.8</f>
        <v>424.8</v>
      </c>
      <c r="K804" s="21">
        <v>236</v>
      </c>
      <c r="L804" s="22" t="s">
        <v>46</v>
      </c>
      <c r="M804" s="90">
        <f>P804*J804</f>
        <v>102746.376</v>
      </c>
      <c r="N804" s="90">
        <f>Q804*J804</f>
        <v>12535.848000000002</v>
      </c>
      <c r="O804" s="92">
        <f t="shared" si="61"/>
        <v>115282.224</v>
      </c>
      <c r="P804" s="90">
        <v>241.87</v>
      </c>
      <c r="Q804" s="90">
        <v>29.51</v>
      </c>
      <c r="R804" s="14" t="s">
        <v>41</v>
      </c>
      <c r="S804" s="14" t="s">
        <v>270</v>
      </c>
    </row>
    <row r="805" spans="1:128" ht="37.5">
      <c r="A805" s="21" t="s">
        <v>323</v>
      </c>
      <c r="B805" s="15">
        <v>177</v>
      </c>
      <c r="C805" s="16">
        <v>134</v>
      </c>
      <c r="D805" s="22" t="s">
        <v>628</v>
      </c>
      <c r="E805" s="16">
        <v>1936</v>
      </c>
      <c r="F805" s="16" t="s">
        <v>37</v>
      </c>
      <c r="G805" s="21" t="s">
        <v>323</v>
      </c>
      <c r="H805" s="16" t="s">
        <v>67</v>
      </c>
      <c r="I805" s="16">
        <v>2</v>
      </c>
      <c r="J805" s="21">
        <v>1006.5</v>
      </c>
      <c r="K805" s="21">
        <v>567.5</v>
      </c>
      <c r="L805" s="22" t="s">
        <v>46</v>
      </c>
      <c r="M805" s="90">
        <f>J805*P805</f>
        <v>243442.155</v>
      </c>
      <c r="N805" s="90">
        <f t="shared" ref="N805:N812" si="63">J805*Q805</f>
        <v>29701.815000000002</v>
      </c>
      <c r="O805" s="92">
        <f t="shared" si="61"/>
        <v>273143.96999999997</v>
      </c>
      <c r="P805" s="90">
        <v>241.87</v>
      </c>
      <c r="Q805" s="90">
        <v>29.51</v>
      </c>
      <c r="R805" s="14" t="s">
        <v>41</v>
      </c>
      <c r="S805" s="14" t="s">
        <v>270</v>
      </c>
    </row>
    <row r="806" spans="1:128" s="14" customFormat="1" ht="37.5">
      <c r="A806" s="14" t="s">
        <v>306</v>
      </c>
      <c r="B806" s="15">
        <v>178</v>
      </c>
      <c r="C806" s="16">
        <v>135</v>
      </c>
      <c r="D806" s="22" t="s">
        <v>629</v>
      </c>
      <c r="E806" s="16">
        <v>1970</v>
      </c>
      <c r="F806" s="16" t="s">
        <v>37</v>
      </c>
      <c r="G806" s="14" t="s">
        <v>306</v>
      </c>
      <c r="H806" s="16" t="s">
        <v>38</v>
      </c>
      <c r="I806" s="16">
        <v>4</v>
      </c>
      <c r="J806" s="21">
        <v>2959.1</v>
      </c>
      <c r="K806" s="21">
        <v>1517.1</v>
      </c>
      <c r="L806" s="68" t="s">
        <v>234</v>
      </c>
      <c r="M806" s="21">
        <f>P806*J806</f>
        <v>3202338.02</v>
      </c>
      <c r="N806" s="21">
        <f t="shared" si="63"/>
        <v>68532.755999999994</v>
      </c>
      <c r="O806" s="32">
        <f t="shared" si="61"/>
        <v>3270870.7760000001</v>
      </c>
      <c r="P806" s="361">
        <v>1082.2</v>
      </c>
      <c r="Q806" s="16">
        <v>23.16</v>
      </c>
      <c r="R806" s="14" t="s">
        <v>41</v>
      </c>
      <c r="S806" s="14" t="s">
        <v>270</v>
      </c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364"/>
    </row>
    <row r="807" spans="1:128" s="14" customFormat="1" ht="37.5">
      <c r="A807" s="14" t="s">
        <v>306</v>
      </c>
      <c r="B807" s="15">
        <v>179</v>
      </c>
      <c r="C807" s="16">
        <v>136</v>
      </c>
      <c r="D807" s="22" t="s">
        <v>630</v>
      </c>
      <c r="E807" s="16">
        <v>1964</v>
      </c>
      <c r="F807" s="16" t="s">
        <v>37</v>
      </c>
      <c r="G807" s="14" t="s">
        <v>306</v>
      </c>
      <c r="H807" s="16" t="s">
        <v>38</v>
      </c>
      <c r="I807" s="16">
        <v>4</v>
      </c>
      <c r="J807" s="21">
        <v>2422.3000000000002</v>
      </c>
      <c r="K807" s="21">
        <v>1707.8</v>
      </c>
      <c r="L807" s="68" t="s">
        <v>234</v>
      </c>
      <c r="M807" s="21">
        <f>P807*J807</f>
        <v>2621413.0600000005</v>
      </c>
      <c r="N807" s="21">
        <f t="shared" si="63"/>
        <v>56100.468000000008</v>
      </c>
      <c r="O807" s="32">
        <f t="shared" si="61"/>
        <v>2677513.5280000004</v>
      </c>
      <c r="P807" s="361">
        <v>1082.2</v>
      </c>
      <c r="Q807" s="16">
        <v>23.16</v>
      </c>
      <c r="R807" s="14" t="s">
        <v>41</v>
      </c>
      <c r="S807" s="14" t="s">
        <v>270</v>
      </c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364"/>
    </row>
    <row r="808" spans="1:128" s="14" customFormat="1" ht="37.5">
      <c r="A808" s="14" t="s">
        <v>306</v>
      </c>
      <c r="B808" s="15">
        <v>180</v>
      </c>
      <c r="C808" s="16">
        <v>137</v>
      </c>
      <c r="D808" s="22" t="s">
        <v>631</v>
      </c>
      <c r="E808" s="16">
        <v>1972</v>
      </c>
      <c r="F808" s="16" t="s">
        <v>37</v>
      </c>
      <c r="G808" s="14" t="s">
        <v>306</v>
      </c>
      <c r="H808" s="16" t="s">
        <v>38</v>
      </c>
      <c r="I808" s="16">
        <v>5</v>
      </c>
      <c r="J808" s="21">
        <v>5250.5</v>
      </c>
      <c r="K808" s="21">
        <v>3472.5</v>
      </c>
      <c r="L808" s="68" t="s">
        <v>234</v>
      </c>
      <c r="M808" s="21">
        <f>P808*J808</f>
        <v>5682091.1000000006</v>
      </c>
      <c r="N808" s="21">
        <f t="shared" si="63"/>
        <v>121601.58</v>
      </c>
      <c r="O808" s="32">
        <f t="shared" si="61"/>
        <v>5803692.6800000006</v>
      </c>
      <c r="P808" s="361">
        <v>1082.2</v>
      </c>
      <c r="Q808" s="16">
        <v>23.16</v>
      </c>
      <c r="R808" s="14" t="s">
        <v>41</v>
      </c>
      <c r="S808" s="14" t="s">
        <v>270</v>
      </c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364"/>
    </row>
    <row r="809" spans="1:128" s="14" customFormat="1" ht="56.25">
      <c r="A809" s="14" t="s">
        <v>474</v>
      </c>
      <c r="B809" s="15">
        <v>181</v>
      </c>
      <c r="C809" s="16">
        <v>138</v>
      </c>
      <c r="D809" s="22" t="s">
        <v>632</v>
      </c>
      <c r="E809" s="16">
        <v>1991</v>
      </c>
      <c r="F809" s="16" t="s">
        <v>37</v>
      </c>
      <c r="G809" s="14" t="s">
        <v>474</v>
      </c>
      <c r="H809" s="16" t="s">
        <v>87</v>
      </c>
      <c r="I809" s="16">
        <v>9</v>
      </c>
      <c r="J809" s="21">
        <v>8906.6</v>
      </c>
      <c r="K809" s="21">
        <v>6009.1</v>
      </c>
      <c r="L809" s="68" t="s">
        <v>469</v>
      </c>
      <c r="M809" s="21">
        <f>J809*P809</f>
        <v>7153513.9220000003</v>
      </c>
      <c r="N809" s="21">
        <f t="shared" si="63"/>
        <v>153104.45400000003</v>
      </c>
      <c r="O809" s="32">
        <f t="shared" si="61"/>
        <v>7306618.3760000002</v>
      </c>
      <c r="P809" s="361">
        <v>803.17</v>
      </c>
      <c r="Q809" s="16">
        <v>17.190000000000001</v>
      </c>
      <c r="R809" s="14" t="s">
        <v>41</v>
      </c>
      <c r="S809" s="14" t="s">
        <v>270</v>
      </c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364"/>
    </row>
    <row r="810" spans="1:128" s="14" customFormat="1" ht="37.5">
      <c r="A810" s="14" t="s">
        <v>306</v>
      </c>
      <c r="B810" s="15">
        <v>182</v>
      </c>
      <c r="C810" s="16">
        <v>139</v>
      </c>
      <c r="D810" s="22" t="s">
        <v>633</v>
      </c>
      <c r="E810" s="16">
        <v>1988</v>
      </c>
      <c r="F810" s="16" t="s">
        <v>37</v>
      </c>
      <c r="G810" s="14" t="s">
        <v>306</v>
      </c>
      <c r="H810" s="16" t="s">
        <v>38</v>
      </c>
      <c r="I810" s="16">
        <v>5</v>
      </c>
      <c r="J810" s="21">
        <v>9784.5</v>
      </c>
      <c r="K810" s="21">
        <v>6686.5</v>
      </c>
      <c r="L810" s="68" t="s">
        <v>234</v>
      </c>
      <c r="M810" s="32">
        <f>P810*J810</f>
        <v>10588785.9</v>
      </c>
      <c r="N810" s="32">
        <f t="shared" si="63"/>
        <v>226609.02</v>
      </c>
      <c r="O810" s="32">
        <f t="shared" si="61"/>
        <v>10815394.92</v>
      </c>
      <c r="P810" s="361">
        <v>1082.2</v>
      </c>
      <c r="Q810" s="16">
        <v>23.16</v>
      </c>
      <c r="R810" s="14" t="s">
        <v>41</v>
      </c>
      <c r="S810" s="14" t="s">
        <v>270</v>
      </c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364"/>
    </row>
    <row r="811" spans="1:128" s="14" customFormat="1" ht="37.5">
      <c r="A811" s="14" t="s">
        <v>289</v>
      </c>
      <c r="B811" s="15">
        <v>183</v>
      </c>
      <c r="C811" s="16">
        <v>140</v>
      </c>
      <c r="D811" s="22" t="s">
        <v>634</v>
      </c>
      <c r="E811" s="16">
        <v>1970</v>
      </c>
      <c r="F811" s="16" t="s">
        <v>37</v>
      </c>
      <c r="G811" s="14" t="s">
        <v>289</v>
      </c>
      <c r="H811" s="16" t="s">
        <v>38</v>
      </c>
      <c r="I811" s="16">
        <v>2</v>
      </c>
      <c r="J811" s="21">
        <v>654.5</v>
      </c>
      <c r="K811" s="21">
        <v>350.3</v>
      </c>
      <c r="L811" s="68" t="s">
        <v>234</v>
      </c>
      <c r="M811" s="21">
        <f>J811*P811</f>
        <v>981750</v>
      </c>
      <c r="N811" s="21">
        <f t="shared" si="63"/>
        <v>26677.42</v>
      </c>
      <c r="O811" s="32">
        <f t="shared" si="61"/>
        <v>1008427.42</v>
      </c>
      <c r="P811" s="361">
        <v>1500</v>
      </c>
      <c r="Q811" s="16">
        <v>40.76</v>
      </c>
      <c r="R811" s="14" t="s">
        <v>41</v>
      </c>
      <c r="S811" s="14" t="s">
        <v>270</v>
      </c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364"/>
    </row>
    <row r="812" spans="1:128" s="14" customFormat="1" ht="56.25">
      <c r="A812" s="359" t="s">
        <v>291</v>
      </c>
      <c r="B812" s="15">
        <v>184</v>
      </c>
      <c r="C812" s="16">
        <v>141</v>
      </c>
      <c r="D812" s="68" t="s">
        <v>635</v>
      </c>
      <c r="E812" s="16">
        <v>1972</v>
      </c>
      <c r="F812" s="16" t="s">
        <v>37</v>
      </c>
      <c r="G812" s="14" t="s">
        <v>291</v>
      </c>
      <c r="H812" s="16" t="s">
        <v>38</v>
      </c>
      <c r="I812" s="16">
        <v>2</v>
      </c>
      <c r="J812" s="21">
        <v>1080</v>
      </c>
      <c r="K812" s="21">
        <v>367.6</v>
      </c>
      <c r="L812" s="68" t="s">
        <v>39</v>
      </c>
      <c r="M812" s="90">
        <f>P812*J812</f>
        <v>89434.8</v>
      </c>
      <c r="N812" s="21">
        <f t="shared" si="63"/>
        <v>15487.2</v>
      </c>
      <c r="O812" s="92">
        <f t="shared" si="61"/>
        <v>104922</v>
      </c>
      <c r="P812" s="88">
        <v>82.81</v>
      </c>
      <c r="Q812" s="16">
        <v>14.34</v>
      </c>
      <c r="R812" s="14" t="s">
        <v>41</v>
      </c>
      <c r="S812" s="14" t="s">
        <v>270</v>
      </c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364"/>
    </row>
    <row r="813" spans="1:128" s="14" customFormat="1" ht="56.25">
      <c r="A813" s="359"/>
      <c r="B813" s="15">
        <v>185</v>
      </c>
      <c r="C813" s="16"/>
      <c r="D813" s="68"/>
      <c r="E813" s="16"/>
      <c r="F813" s="16"/>
      <c r="H813" s="16"/>
      <c r="I813" s="16"/>
      <c r="J813" s="21"/>
      <c r="K813" s="21"/>
      <c r="L813" s="68" t="s">
        <v>88</v>
      </c>
      <c r="M813" s="21">
        <f>P813*J812</f>
        <v>158878.80000000002</v>
      </c>
      <c r="N813" s="21">
        <f>J812*Q813</f>
        <v>17539.199999999997</v>
      </c>
      <c r="O813" s="21">
        <f t="shared" si="61"/>
        <v>176418</v>
      </c>
      <c r="P813" s="16">
        <v>147.11000000000001</v>
      </c>
      <c r="Q813" s="16">
        <v>16.239999999999998</v>
      </c>
      <c r="R813" s="14" t="s">
        <v>41</v>
      </c>
      <c r="S813" s="14" t="s">
        <v>270</v>
      </c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364"/>
    </row>
    <row r="814" spans="1:128" s="14" customFormat="1" ht="56.25">
      <c r="A814" s="359"/>
      <c r="B814" s="15">
        <v>186</v>
      </c>
      <c r="C814" s="16"/>
      <c r="D814" s="68"/>
      <c r="E814" s="16"/>
      <c r="F814" s="16"/>
      <c r="H814" s="16"/>
      <c r="I814" s="16"/>
      <c r="J814" s="21"/>
      <c r="K814" s="21"/>
      <c r="L814" s="68" t="s">
        <v>42</v>
      </c>
      <c r="M814" s="90">
        <f>P814*J812</f>
        <v>60588</v>
      </c>
      <c r="N814" s="21">
        <f>J812*Q814</f>
        <v>14968.8</v>
      </c>
      <c r="O814" s="90">
        <f t="shared" si="61"/>
        <v>75556.800000000003</v>
      </c>
      <c r="P814" s="400">
        <v>56.1</v>
      </c>
      <c r="Q814" s="16">
        <v>13.86</v>
      </c>
      <c r="R814" s="14" t="s">
        <v>41</v>
      </c>
      <c r="S814" s="14" t="s">
        <v>270</v>
      </c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364"/>
    </row>
    <row r="815" spans="1:128" ht="37.5">
      <c r="A815" s="14" t="s">
        <v>329</v>
      </c>
      <c r="B815" s="15">
        <v>187</v>
      </c>
      <c r="C815" s="16">
        <v>142</v>
      </c>
      <c r="D815" s="22" t="s">
        <v>636</v>
      </c>
      <c r="E815" s="16">
        <v>1958</v>
      </c>
      <c r="F815" s="16" t="s">
        <v>37</v>
      </c>
      <c r="G815" s="14" t="s">
        <v>329</v>
      </c>
      <c r="H815" s="16" t="s">
        <v>67</v>
      </c>
      <c r="I815" s="16">
        <v>2</v>
      </c>
      <c r="J815" s="21">
        <v>533.79999999999995</v>
      </c>
      <c r="K815" s="21">
        <v>306.3</v>
      </c>
      <c r="L815" s="22" t="s">
        <v>46</v>
      </c>
      <c r="M815" s="90">
        <f t="shared" ref="M815:M842" si="64">J815*P815</f>
        <v>129174.26199999999</v>
      </c>
      <c r="N815" s="90">
        <f t="shared" ref="N815:N847" si="65">J815*Q815</f>
        <v>11716.909999999998</v>
      </c>
      <c r="O815" s="92">
        <f t="shared" si="61"/>
        <v>140891.17199999999</v>
      </c>
      <c r="P815" s="90">
        <v>241.99</v>
      </c>
      <c r="Q815" s="90">
        <v>21.95</v>
      </c>
      <c r="R815" s="14" t="s">
        <v>41</v>
      </c>
      <c r="S815" s="14" t="s">
        <v>270</v>
      </c>
    </row>
    <row r="816" spans="1:128" ht="37.5">
      <c r="A816" s="14" t="s">
        <v>329</v>
      </c>
      <c r="B816" s="15">
        <v>188</v>
      </c>
      <c r="C816" s="16">
        <v>143</v>
      </c>
      <c r="D816" s="22" t="s">
        <v>637</v>
      </c>
      <c r="E816" s="16">
        <v>1958</v>
      </c>
      <c r="F816" s="16" t="s">
        <v>37</v>
      </c>
      <c r="G816" s="14" t="s">
        <v>329</v>
      </c>
      <c r="H816" s="16" t="s">
        <v>67</v>
      </c>
      <c r="I816" s="16">
        <v>2</v>
      </c>
      <c r="J816" s="21">
        <v>534.79999999999995</v>
      </c>
      <c r="K816" s="21">
        <v>302.60000000000002</v>
      </c>
      <c r="L816" s="22" t="s">
        <v>46</v>
      </c>
      <c r="M816" s="90">
        <f t="shared" si="64"/>
        <v>129416.25199999999</v>
      </c>
      <c r="N816" s="90">
        <f t="shared" si="65"/>
        <v>11738.859999999999</v>
      </c>
      <c r="O816" s="92">
        <f t="shared" si="61"/>
        <v>141155.11199999999</v>
      </c>
      <c r="P816" s="90">
        <v>241.99</v>
      </c>
      <c r="Q816" s="90">
        <v>21.95</v>
      </c>
      <c r="R816" s="14" t="s">
        <v>41</v>
      </c>
      <c r="S816" s="14" t="s">
        <v>270</v>
      </c>
    </row>
    <row r="817" spans="1:19" ht="37.5">
      <c r="A817" s="14" t="s">
        <v>289</v>
      </c>
      <c r="B817" s="15">
        <v>189</v>
      </c>
      <c r="C817" s="16">
        <v>144</v>
      </c>
      <c r="D817" s="22" t="s">
        <v>638</v>
      </c>
      <c r="E817" s="16">
        <v>1958</v>
      </c>
      <c r="F817" s="16" t="s">
        <v>37</v>
      </c>
      <c r="G817" s="14" t="s">
        <v>289</v>
      </c>
      <c r="H817" s="16" t="s">
        <v>67</v>
      </c>
      <c r="I817" s="16">
        <v>2</v>
      </c>
      <c r="J817" s="21">
        <v>522.1</v>
      </c>
      <c r="K817" s="21">
        <v>300.7</v>
      </c>
      <c r="L817" s="22" t="s">
        <v>46</v>
      </c>
      <c r="M817" s="90">
        <f t="shared" si="64"/>
        <v>126473.50400000002</v>
      </c>
      <c r="N817" s="90">
        <f t="shared" si="65"/>
        <v>8954.0149999999994</v>
      </c>
      <c r="O817" s="92">
        <f t="shared" si="61"/>
        <v>135427.51900000003</v>
      </c>
      <c r="P817" s="90">
        <v>242.24</v>
      </c>
      <c r="Q817" s="90">
        <v>17.149999999999999</v>
      </c>
      <c r="R817" s="14" t="s">
        <v>41</v>
      </c>
      <c r="S817" s="14" t="s">
        <v>270</v>
      </c>
    </row>
    <row r="818" spans="1:19" ht="37.5">
      <c r="A818" s="14" t="s">
        <v>323</v>
      </c>
      <c r="B818" s="15">
        <v>190</v>
      </c>
      <c r="C818" s="16">
        <v>145</v>
      </c>
      <c r="D818" s="22" t="s">
        <v>639</v>
      </c>
      <c r="E818" s="16">
        <v>1961</v>
      </c>
      <c r="F818" s="16" t="s">
        <v>37</v>
      </c>
      <c r="G818" s="14" t="s">
        <v>323</v>
      </c>
      <c r="H818" s="16" t="s">
        <v>67</v>
      </c>
      <c r="I818" s="16">
        <v>2</v>
      </c>
      <c r="J818" s="21">
        <v>518.4</v>
      </c>
      <c r="K818" s="21">
        <v>298.8</v>
      </c>
      <c r="L818" s="22" t="s">
        <v>46</v>
      </c>
      <c r="M818" s="90">
        <f t="shared" si="64"/>
        <v>125385.408</v>
      </c>
      <c r="N818" s="90">
        <f t="shared" si="65"/>
        <v>15297.984</v>
      </c>
      <c r="O818" s="92">
        <f t="shared" si="61"/>
        <v>140683.39199999999</v>
      </c>
      <c r="P818" s="90">
        <v>241.87</v>
      </c>
      <c r="Q818" s="90">
        <v>29.51</v>
      </c>
      <c r="R818" s="14" t="s">
        <v>41</v>
      </c>
      <c r="S818" s="14" t="s">
        <v>270</v>
      </c>
    </row>
    <row r="819" spans="1:19" ht="37.5">
      <c r="A819" s="14" t="s">
        <v>323</v>
      </c>
      <c r="B819" s="15">
        <v>191</v>
      </c>
      <c r="C819" s="16">
        <v>146</v>
      </c>
      <c r="D819" s="22" t="s">
        <v>640</v>
      </c>
      <c r="E819" s="16">
        <v>1959</v>
      </c>
      <c r="F819" s="16" t="s">
        <v>37</v>
      </c>
      <c r="G819" s="14" t="s">
        <v>323</v>
      </c>
      <c r="H819" s="16" t="s">
        <v>67</v>
      </c>
      <c r="I819" s="16">
        <v>2</v>
      </c>
      <c r="J819" s="21">
        <v>509</v>
      </c>
      <c r="K819" s="21">
        <v>292.2</v>
      </c>
      <c r="L819" s="22" t="s">
        <v>46</v>
      </c>
      <c r="M819" s="90">
        <f t="shared" si="64"/>
        <v>123111.83</v>
      </c>
      <c r="N819" s="90">
        <f t="shared" si="65"/>
        <v>15020.59</v>
      </c>
      <c r="O819" s="92">
        <f t="shared" si="61"/>
        <v>138132.42000000001</v>
      </c>
      <c r="P819" s="90">
        <v>241.87</v>
      </c>
      <c r="Q819" s="90">
        <v>29.51</v>
      </c>
      <c r="R819" s="14" t="s">
        <v>41</v>
      </c>
      <c r="S819" s="14" t="s">
        <v>270</v>
      </c>
    </row>
    <row r="820" spans="1:19" ht="37.5">
      <c r="A820" s="14" t="s">
        <v>323</v>
      </c>
      <c r="B820" s="15">
        <v>192</v>
      </c>
      <c r="C820" s="16">
        <v>147</v>
      </c>
      <c r="D820" s="22" t="s">
        <v>641</v>
      </c>
      <c r="E820" s="16">
        <v>1959</v>
      </c>
      <c r="F820" s="16" t="s">
        <v>37</v>
      </c>
      <c r="G820" s="14" t="s">
        <v>323</v>
      </c>
      <c r="H820" s="16" t="s">
        <v>67</v>
      </c>
      <c r="I820" s="16">
        <v>2</v>
      </c>
      <c r="J820" s="21">
        <v>538.9</v>
      </c>
      <c r="K820" s="21">
        <v>316</v>
      </c>
      <c r="L820" s="22" t="s">
        <v>46</v>
      </c>
      <c r="M820" s="90">
        <f t="shared" si="64"/>
        <v>130343.743</v>
      </c>
      <c r="N820" s="90">
        <f t="shared" si="65"/>
        <v>15902.939</v>
      </c>
      <c r="O820" s="92">
        <f t="shared" si="61"/>
        <v>146246.682</v>
      </c>
      <c r="P820" s="90">
        <v>241.87</v>
      </c>
      <c r="Q820" s="90">
        <v>29.51</v>
      </c>
      <c r="R820" s="14" t="s">
        <v>41</v>
      </c>
      <c r="S820" s="14" t="s">
        <v>270</v>
      </c>
    </row>
    <row r="821" spans="1:19" ht="37.5">
      <c r="A821" s="14" t="s">
        <v>323</v>
      </c>
      <c r="B821" s="15">
        <v>193</v>
      </c>
      <c r="C821" s="16">
        <v>148</v>
      </c>
      <c r="D821" s="22" t="s">
        <v>642</v>
      </c>
      <c r="E821" s="16">
        <v>1961</v>
      </c>
      <c r="F821" s="16" t="s">
        <v>37</v>
      </c>
      <c r="G821" s="14" t="s">
        <v>323</v>
      </c>
      <c r="H821" s="16" t="s">
        <v>67</v>
      </c>
      <c r="I821" s="16">
        <v>2</v>
      </c>
      <c r="J821" s="21">
        <v>517.70000000000005</v>
      </c>
      <c r="K821" s="21">
        <v>296.2</v>
      </c>
      <c r="L821" s="22" t="s">
        <v>46</v>
      </c>
      <c r="M821" s="90">
        <f t="shared" si="64"/>
        <v>125216.09900000002</v>
      </c>
      <c r="N821" s="90">
        <f t="shared" si="65"/>
        <v>15277.327000000003</v>
      </c>
      <c r="O821" s="92">
        <f t="shared" ref="O821:O866" si="66">M821+N821</f>
        <v>140493.42600000001</v>
      </c>
      <c r="P821" s="90">
        <v>241.87</v>
      </c>
      <c r="Q821" s="90">
        <v>29.51</v>
      </c>
      <c r="R821" s="14" t="s">
        <v>41</v>
      </c>
      <c r="S821" s="14" t="s">
        <v>270</v>
      </c>
    </row>
    <row r="822" spans="1:19" ht="37.5">
      <c r="A822" s="14" t="s">
        <v>323</v>
      </c>
      <c r="B822" s="15">
        <v>194</v>
      </c>
      <c r="C822" s="16">
        <v>149</v>
      </c>
      <c r="D822" s="22" t="s">
        <v>643</v>
      </c>
      <c r="E822" s="16">
        <v>1962</v>
      </c>
      <c r="F822" s="16" t="s">
        <v>37</v>
      </c>
      <c r="G822" s="14" t="s">
        <v>323</v>
      </c>
      <c r="H822" s="16" t="s">
        <v>67</v>
      </c>
      <c r="I822" s="16">
        <v>2</v>
      </c>
      <c r="J822" s="21">
        <v>531.6</v>
      </c>
      <c r="K822" s="21">
        <v>308.10000000000002</v>
      </c>
      <c r="L822" s="22" t="s">
        <v>46</v>
      </c>
      <c r="M822" s="90">
        <f t="shared" si="64"/>
        <v>128578.092</v>
      </c>
      <c r="N822" s="90">
        <f t="shared" si="65"/>
        <v>15687.516000000001</v>
      </c>
      <c r="O822" s="92">
        <f t="shared" si="66"/>
        <v>144265.60800000001</v>
      </c>
      <c r="P822" s="90">
        <v>241.87</v>
      </c>
      <c r="Q822" s="90">
        <v>29.51</v>
      </c>
      <c r="R822" s="14" t="s">
        <v>41</v>
      </c>
      <c r="S822" s="14" t="s">
        <v>270</v>
      </c>
    </row>
    <row r="823" spans="1:19" ht="37.5">
      <c r="A823" s="14" t="s">
        <v>323</v>
      </c>
      <c r="B823" s="15">
        <v>195</v>
      </c>
      <c r="C823" s="16">
        <v>150</v>
      </c>
      <c r="D823" s="22" t="s">
        <v>644</v>
      </c>
      <c r="E823" s="16">
        <v>1948</v>
      </c>
      <c r="F823" s="16" t="s">
        <v>37</v>
      </c>
      <c r="G823" s="14" t="s">
        <v>323</v>
      </c>
      <c r="H823" s="16" t="s">
        <v>67</v>
      </c>
      <c r="I823" s="16">
        <v>2</v>
      </c>
      <c r="J823" s="21">
        <v>511.9</v>
      </c>
      <c r="K823" s="21">
        <v>295.7</v>
      </c>
      <c r="L823" s="22" t="s">
        <v>46</v>
      </c>
      <c r="M823" s="90">
        <f t="shared" si="64"/>
        <v>123813.253</v>
      </c>
      <c r="N823" s="90">
        <f t="shared" si="65"/>
        <v>15106.169</v>
      </c>
      <c r="O823" s="92">
        <f t="shared" si="66"/>
        <v>138919.42199999999</v>
      </c>
      <c r="P823" s="90">
        <v>241.87</v>
      </c>
      <c r="Q823" s="90">
        <v>29.51</v>
      </c>
      <c r="R823" s="14" t="s">
        <v>41</v>
      </c>
      <c r="S823" s="14" t="s">
        <v>270</v>
      </c>
    </row>
    <row r="824" spans="1:19" ht="37.5">
      <c r="A824" s="14" t="s">
        <v>323</v>
      </c>
      <c r="B824" s="15">
        <v>196</v>
      </c>
      <c r="C824" s="16">
        <v>151</v>
      </c>
      <c r="D824" s="22" t="s">
        <v>645</v>
      </c>
      <c r="E824" s="16">
        <v>1961</v>
      </c>
      <c r="F824" s="16" t="s">
        <v>37</v>
      </c>
      <c r="G824" s="14" t="s">
        <v>323</v>
      </c>
      <c r="H824" s="16" t="s">
        <v>67</v>
      </c>
      <c r="I824" s="16">
        <v>2</v>
      </c>
      <c r="J824" s="21">
        <v>529.29999999999995</v>
      </c>
      <c r="K824" s="21">
        <v>306.8</v>
      </c>
      <c r="L824" s="22" t="s">
        <v>46</v>
      </c>
      <c r="M824" s="90">
        <f t="shared" si="64"/>
        <v>128021.791</v>
      </c>
      <c r="N824" s="90">
        <f t="shared" si="65"/>
        <v>15619.643</v>
      </c>
      <c r="O824" s="92">
        <f t="shared" si="66"/>
        <v>143641.43400000001</v>
      </c>
      <c r="P824" s="90">
        <v>241.87</v>
      </c>
      <c r="Q824" s="90">
        <v>29.51</v>
      </c>
      <c r="R824" s="14" t="s">
        <v>41</v>
      </c>
      <c r="S824" s="14" t="s">
        <v>270</v>
      </c>
    </row>
    <row r="825" spans="1:19" ht="37.5">
      <c r="A825" s="14" t="s">
        <v>323</v>
      </c>
      <c r="B825" s="15">
        <v>197</v>
      </c>
      <c r="C825" s="16">
        <v>152</v>
      </c>
      <c r="D825" s="22" t="s">
        <v>646</v>
      </c>
      <c r="E825" s="16">
        <v>1960</v>
      </c>
      <c r="F825" s="16" t="s">
        <v>37</v>
      </c>
      <c r="G825" s="14" t="s">
        <v>323</v>
      </c>
      <c r="H825" s="16" t="s">
        <v>67</v>
      </c>
      <c r="I825" s="16">
        <v>2</v>
      </c>
      <c r="J825" s="21">
        <v>505.5</v>
      </c>
      <c r="K825" s="21">
        <v>288.60000000000002</v>
      </c>
      <c r="L825" s="22" t="s">
        <v>46</v>
      </c>
      <c r="M825" s="90">
        <f t="shared" si="64"/>
        <v>122265.285</v>
      </c>
      <c r="N825" s="90">
        <f t="shared" si="65"/>
        <v>14917.305</v>
      </c>
      <c r="O825" s="92">
        <f t="shared" si="66"/>
        <v>137182.59</v>
      </c>
      <c r="P825" s="90">
        <v>241.87</v>
      </c>
      <c r="Q825" s="90">
        <v>29.51</v>
      </c>
      <c r="R825" s="14" t="s">
        <v>41</v>
      </c>
      <c r="S825" s="14" t="s">
        <v>270</v>
      </c>
    </row>
    <row r="826" spans="1:19" ht="37.5">
      <c r="A826" s="14" t="s">
        <v>323</v>
      </c>
      <c r="B826" s="15">
        <v>198</v>
      </c>
      <c r="C826" s="16">
        <v>153</v>
      </c>
      <c r="D826" s="22" t="s">
        <v>647</v>
      </c>
      <c r="E826" s="16">
        <v>1960</v>
      </c>
      <c r="F826" s="16" t="s">
        <v>37</v>
      </c>
      <c r="G826" s="14" t="s">
        <v>323</v>
      </c>
      <c r="H826" s="16" t="s">
        <v>67</v>
      </c>
      <c r="I826" s="16">
        <v>2</v>
      </c>
      <c r="J826" s="21">
        <v>508.3</v>
      </c>
      <c r="K826" s="21">
        <v>284.7</v>
      </c>
      <c r="L826" s="22" t="s">
        <v>46</v>
      </c>
      <c r="M826" s="90">
        <f t="shared" si="64"/>
        <v>122942.52100000001</v>
      </c>
      <c r="N826" s="90">
        <f t="shared" si="65"/>
        <v>14999.933000000001</v>
      </c>
      <c r="O826" s="92">
        <f t="shared" si="66"/>
        <v>137942.454</v>
      </c>
      <c r="P826" s="90">
        <v>241.87</v>
      </c>
      <c r="Q826" s="90">
        <v>29.51</v>
      </c>
      <c r="R826" s="14" t="s">
        <v>41</v>
      </c>
      <c r="S826" s="14" t="s">
        <v>270</v>
      </c>
    </row>
    <row r="827" spans="1:19" ht="37.5">
      <c r="A827" s="14" t="s">
        <v>323</v>
      </c>
      <c r="B827" s="15">
        <v>199</v>
      </c>
      <c r="C827" s="16">
        <v>154</v>
      </c>
      <c r="D827" s="22" t="s">
        <v>648</v>
      </c>
      <c r="E827" s="16">
        <v>1961</v>
      </c>
      <c r="F827" s="16" t="s">
        <v>37</v>
      </c>
      <c r="G827" s="14" t="s">
        <v>323</v>
      </c>
      <c r="H827" s="16" t="s">
        <v>67</v>
      </c>
      <c r="I827" s="16">
        <v>2</v>
      </c>
      <c r="J827" s="21">
        <v>520.29999999999995</v>
      </c>
      <c r="K827" s="21">
        <v>298.89999999999998</v>
      </c>
      <c r="L827" s="22" t="s">
        <v>46</v>
      </c>
      <c r="M827" s="90">
        <f t="shared" si="64"/>
        <v>125844.961</v>
      </c>
      <c r="N827" s="90">
        <f t="shared" si="65"/>
        <v>15354.053</v>
      </c>
      <c r="O827" s="92">
        <f t="shared" si="66"/>
        <v>141199.014</v>
      </c>
      <c r="P827" s="90">
        <v>241.87</v>
      </c>
      <c r="Q827" s="90">
        <v>29.51</v>
      </c>
      <c r="R827" s="14" t="s">
        <v>41</v>
      </c>
      <c r="S827" s="14" t="s">
        <v>270</v>
      </c>
    </row>
    <row r="828" spans="1:19" ht="37.5">
      <c r="A828" s="14" t="s">
        <v>323</v>
      </c>
      <c r="B828" s="15">
        <v>200</v>
      </c>
      <c r="C828" s="16">
        <v>155</v>
      </c>
      <c r="D828" s="22" t="s">
        <v>649</v>
      </c>
      <c r="E828" s="16">
        <v>1961</v>
      </c>
      <c r="F828" s="16" t="s">
        <v>37</v>
      </c>
      <c r="G828" s="14" t="s">
        <v>323</v>
      </c>
      <c r="H828" s="16" t="s">
        <v>67</v>
      </c>
      <c r="I828" s="16">
        <v>2</v>
      </c>
      <c r="J828" s="21">
        <v>520.79999999999995</v>
      </c>
      <c r="K828" s="21">
        <v>297.7</v>
      </c>
      <c r="L828" s="22" t="s">
        <v>46</v>
      </c>
      <c r="M828" s="90">
        <f t="shared" si="64"/>
        <v>125965.89599999999</v>
      </c>
      <c r="N828" s="90">
        <f t="shared" si="65"/>
        <v>15368.807999999999</v>
      </c>
      <c r="O828" s="92">
        <f t="shared" si="66"/>
        <v>141334.704</v>
      </c>
      <c r="P828" s="90">
        <v>241.87</v>
      </c>
      <c r="Q828" s="90">
        <v>29.51</v>
      </c>
      <c r="R828" s="14" t="s">
        <v>41</v>
      </c>
      <c r="S828" s="14" t="s">
        <v>270</v>
      </c>
    </row>
    <row r="829" spans="1:19" ht="37.5">
      <c r="A829" s="14" t="s">
        <v>323</v>
      </c>
      <c r="B829" s="15">
        <v>201</v>
      </c>
      <c r="C829" s="16">
        <v>156</v>
      </c>
      <c r="D829" s="22" t="s">
        <v>650</v>
      </c>
      <c r="E829" s="16">
        <v>1960</v>
      </c>
      <c r="F829" s="16" t="s">
        <v>37</v>
      </c>
      <c r="G829" s="14" t="s">
        <v>323</v>
      </c>
      <c r="H829" s="16" t="s">
        <v>67</v>
      </c>
      <c r="I829" s="16">
        <v>2</v>
      </c>
      <c r="J829" s="21">
        <v>525.4</v>
      </c>
      <c r="K829" s="21">
        <v>301</v>
      </c>
      <c r="L829" s="22" t="s">
        <v>46</v>
      </c>
      <c r="M829" s="90">
        <f t="shared" si="64"/>
        <v>127078.49799999999</v>
      </c>
      <c r="N829" s="90">
        <f t="shared" si="65"/>
        <v>15504.554</v>
      </c>
      <c r="O829" s="92">
        <f t="shared" si="66"/>
        <v>142583.052</v>
      </c>
      <c r="P829" s="90">
        <v>241.87</v>
      </c>
      <c r="Q829" s="90">
        <v>29.51</v>
      </c>
      <c r="R829" s="14" t="s">
        <v>41</v>
      </c>
      <c r="S829" s="14" t="s">
        <v>270</v>
      </c>
    </row>
    <row r="830" spans="1:19" ht="56.25">
      <c r="A830" s="14" t="s">
        <v>323</v>
      </c>
      <c r="B830" s="15">
        <v>202</v>
      </c>
      <c r="C830" s="16">
        <v>157</v>
      </c>
      <c r="D830" s="22" t="s">
        <v>651</v>
      </c>
      <c r="E830" s="16">
        <v>1960</v>
      </c>
      <c r="F830" s="16" t="s">
        <v>37</v>
      </c>
      <c r="G830" s="14" t="s">
        <v>323</v>
      </c>
      <c r="H830" s="16" t="s">
        <v>60</v>
      </c>
      <c r="I830" s="16">
        <v>2</v>
      </c>
      <c r="J830" s="21">
        <v>503.2</v>
      </c>
      <c r="K830" s="21">
        <v>273</v>
      </c>
      <c r="L830" s="22" t="s">
        <v>46</v>
      </c>
      <c r="M830" s="90">
        <f t="shared" si="64"/>
        <v>121708.984</v>
      </c>
      <c r="N830" s="90">
        <f t="shared" si="65"/>
        <v>14849.432000000001</v>
      </c>
      <c r="O830" s="92">
        <f t="shared" si="66"/>
        <v>136558.416</v>
      </c>
      <c r="P830" s="90">
        <v>241.87</v>
      </c>
      <c r="Q830" s="90">
        <v>29.51</v>
      </c>
      <c r="R830" s="14" t="s">
        <v>41</v>
      </c>
      <c r="S830" s="14" t="s">
        <v>270</v>
      </c>
    </row>
    <row r="831" spans="1:19" ht="37.5">
      <c r="A831" s="14" t="s">
        <v>323</v>
      </c>
      <c r="B831" s="15">
        <v>203</v>
      </c>
      <c r="C831" s="16">
        <v>158</v>
      </c>
      <c r="D831" s="22" t="s">
        <v>652</v>
      </c>
      <c r="E831" s="16">
        <v>1960</v>
      </c>
      <c r="F831" s="16" t="s">
        <v>37</v>
      </c>
      <c r="G831" s="14" t="s">
        <v>323</v>
      </c>
      <c r="H831" s="16" t="s">
        <v>38</v>
      </c>
      <c r="I831" s="16">
        <v>2</v>
      </c>
      <c r="J831" s="21">
        <v>501.2</v>
      </c>
      <c r="K831" s="21">
        <v>268.89999999999998</v>
      </c>
      <c r="L831" s="22" t="s">
        <v>46</v>
      </c>
      <c r="M831" s="90">
        <f t="shared" si="64"/>
        <v>126242.25599999999</v>
      </c>
      <c r="N831" s="90">
        <f t="shared" si="65"/>
        <v>15752.716</v>
      </c>
      <c r="O831" s="92">
        <f t="shared" si="66"/>
        <v>141994.97200000001</v>
      </c>
      <c r="P831" s="90">
        <v>251.88</v>
      </c>
      <c r="Q831" s="90">
        <v>31.43</v>
      </c>
      <c r="R831" s="14" t="s">
        <v>41</v>
      </c>
      <c r="S831" s="14" t="s">
        <v>270</v>
      </c>
    </row>
    <row r="832" spans="1:19" ht="37.5">
      <c r="A832" s="14" t="s">
        <v>306</v>
      </c>
      <c r="B832" s="15">
        <v>204</v>
      </c>
      <c r="C832" s="16">
        <v>159</v>
      </c>
      <c r="D832" s="22" t="s">
        <v>653</v>
      </c>
      <c r="E832" s="16">
        <v>1972</v>
      </c>
      <c r="F832" s="16" t="s">
        <v>37</v>
      </c>
      <c r="G832" s="14" t="s">
        <v>306</v>
      </c>
      <c r="H832" s="16" t="s">
        <v>38</v>
      </c>
      <c r="I832" s="16">
        <v>4</v>
      </c>
      <c r="J832" s="21">
        <v>11375.2</v>
      </c>
      <c r="K832" s="21">
        <v>5212.7</v>
      </c>
      <c r="L832" s="22" t="s">
        <v>46</v>
      </c>
      <c r="M832" s="21">
        <f t="shared" si="64"/>
        <v>1820032</v>
      </c>
      <c r="N832" s="21">
        <f t="shared" si="65"/>
        <v>176998.11200000002</v>
      </c>
      <c r="O832" s="32">
        <f t="shared" si="66"/>
        <v>1997030.112</v>
      </c>
      <c r="P832" s="21">
        <v>160</v>
      </c>
      <c r="Q832" s="21">
        <v>15.56</v>
      </c>
      <c r="R832" s="14" t="s">
        <v>41</v>
      </c>
      <c r="S832" s="14" t="s">
        <v>270</v>
      </c>
    </row>
    <row r="833" spans="1:128" ht="37.5">
      <c r="A833" s="14" t="s">
        <v>331</v>
      </c>
      <c r="B833" s="15">
        <v>205</v>
      </c>
      <c r="C833" s="16">
        <v>160</v>
      </c>
      <c r="D833" s="22" t="s">
        <v>654</v>
      </c>
      <c r="E833" s="16">
        <v>1961</v>
      </c>
      <c r="F833" s="16" t="s">
        <v>37</v>
      </c>
      <c r="G833" s="14" t="s">
        <v>331</v>
      </c>
      <c r="H833" s="16" t="s">
        <v>67</v>
      </c>
      <c r="I833" s="16">
        <v>2</v>
      </c>
      <c r="J833" s="21">
        <v>521.4</v>
      </c>
      <c r="K833" s="21">
        <v>298.8</v>
      </c>
      <c r="L833" s="22" t="s">
        <v>46</v>
      </c>
      <c r="M833" s="90">
        <f t="shared" si="64"/>
        <v>126225.726</v>
      </c>
      <c r="N833" s="90">
        <f t="shared" si="65"/>
        <v>11444.73</v>
      </c>
      <c r="O833" s="92">
        <f t="shared" si="66"/>
        <v>137670.45600000001</v>
      </c>
      <c r="P833" s="90">
        <v>242.09</v>
      </c>
      <c r="Q833" s="90">
        <v>21.95</v>
      </c>
      <c r="R833" s="14" t="s">
        <v>41</v>
      </c>
      <c r="S833" s="14" t="s">
        <v>270</v>
      </c>
    </row>
    <row r="834" spans="1:128" ht="37.5">
      <c r="A834" s="14" t="s">
        <v>306</v>
      </c>
      <c r="B834" s="15">
        <v>206</v>
      </c>
      <c r="C834" s="16">
        <v>161</v>
      </c>
      <c r="D834" s="22" t="s">
        <v>655</v>
      </c>
      <c r="E834" s="16">
        <v>1965</v>
      </c>
      <c r="F834" s="16" t="s">
        <v>37</v>
      </c>
      <c r="G834" s="14" t="s">
        <v>306</v>
      </c>
      <c r="H834" s="14" t="s">
        <v>38</v>
      </c>
      <c r="I834" s="16">
        <v>3</v>
      </c>
      <c r="J834" s="21">
        <f>K834*1.8</f>
        <v>1977.4079999999999</v>
      </c>
      <c r="K834" s="21">
        <v>1098.56</v>
      </c>
      <c r="L834" s="22" t="s">
        <v>46</v>
      </c>
      <c r="M834" s="21">
        <f t="shared" si="64"/>
        <v>316385.27999999997</v>
      </c>
      <c r="N834" s="21">
        <f t="shared" si="65"/>
        <v>30768.46848</v>
      </c>
      <c r="O834" s="32">
        <f t="shared" si="66"/>
        <v>347153.74847999995</v>
      </c>
      <c r="P834" s="32">
        <v>160</v>
      </c>
      <c r="Q834" s="32">
        <v>15.56</v>
      </c>
      <c r="R834" s="14" t="s">
        <v>41</v>
      </c>
      <c r="S834" s="14" t="s">
        <v>270</v>
      </c>
    </row>
    <row r="835" spans="1:128" ht="37.5">
      <c r="A835" s="14" t="s">
        <v>306</v>
      </c>
      <c r="B835" s="15">
        <v>207</v>
      </c>
      <c r="C835" s="16">
        <v>162</v>
      </c>
      <c r="D835" s="22" t="s">
        <v>656</v>
      </c>
      <c r="E835" s="16">
        <v>1967</v>
      </c>
      <c r="F835" s="16" t="s">
        <v>37</v>
      </c>
      <c r="G835" s="14" t="s">
        <v>306</v>
      </c>
      <c r="H835" s="14" t="s">
        <v>38</v>
      </c>
      <c r="I835" s="16">
        <v>5</v>
      </c>
      <c r="J835" s="21">
        <f>K835*1.8</f>
        <v>4039.0739999999996</v>
      </c>
      <c r="K835" s="21">
        <v>2243.9299999999998</v>
      </c>
      <c r="L835" s="22" t="s">
        <v>234</v>
      </c>
      <c r="M835" s="21">
        <f t="shared" si="64"/>
        <v>4371085.8827999998</v>
      </c>
      <c r="N835" s="21">
        <f t="shared" si="65"/>
        <v>93544.953839999987</v>
      </c>
      <c r="O835" s="32">
        <f t="shared" si="66"/>
        <v>4464630.8366399994</v>
      </c>
      <c r="P835" s="32">
        <v>1082.2</v>
      </c>
      <c r="Q835" s="32">
        <v>23.16</v>
      </c>
      <c r="R835" s="14" t="s">
        <v>41</v>
      </c>
      <c r="S835" s="14" t="s">
        <v>270</v>
      </c>
    </row>
    <row r="836" spans="1:128" ht="37.5">
      <c r="A836" s="14" t="s">
        <v>329</v>
      </c>
      <c r="B836" s="15">
        <v>208</v>
      </c>
      <c r="C836" s="16">
        <v>163</v>
      </c>
      <c r="D836" s="22" t="s">
        <v>657</v>
      </c>
      <c r="E836" s="16">
        <v>38</v>
      </c>
      <c r="F836" s="16" t="s">
        <v>37</v>
      </c>
      <c r="G836" s="14" t="s">
        <v>329</v>
      </c>
      <c r="H836" s="14" t="s">
        <v>67</v>
      </c>
      <c r="I836" s="16">
        <v>2</v>
      </c>
      <c r="J836" s="21">
        <f>K836*1.8</f>
        <v>862.56</v>
      </c>
      <c r="K836" s="21">
        <v>479.2</v>
      </c>
      <c r="L836" s="22" t="s">
        <v>234</v>
      </c>
      <c r="M836" s="90">
        <f t="shared" si="64"/>
        <v>1494557.7120000001</v>
      </c>
      <c r="N836" s="21">
        <f t="shared" si="65"/>
        <v>34692.163199999995</v>
      </c>
      <c r="O836" s="92">
        <f t="shared" si="66"/>
        <v>1529249.8752000001</v>
      </c>
      <c r="P836" s="92">
        <v>1732.7</v>
      </c>
      <c r="Q836" s="32">
        <v>40.22</v>
      </c>
      <c r="R836" s="14" t="s">
        <v>41</v>
      </c>
      <c r="S836" s="14" t="s">
        <v>270</v>
      </c>
    </row>
    <row r="837" spans="1:128" ht="37.5">
      <c r="A837" s="14" t="s">
        <v>329</v>
      </c>
      <c r="B837" s="15">
        <v>209</v>
      </c>
      <c r="C837" s="16">
        <v>164</v>
      </c>
      <c r="D837" s="22" t="s">
        <v>658</v>
      </c>
      <c r="E837" s="16">
        <v>38</v>
      </c>
      <c r="F837" s="16" t="s">
        <v>37</v>
      </c>
      <c r="G837" s="14" t="s">
        <v>329</v>
      </c>
      <c r="H837" s="14" t="s">
        <v>67</v>
      </c>
      <c r="I837" s="16">
        <v>2</v>
      </c>
      <c r="J837" s="21">
        <f>K837*1.8</f>
        <v>884.16</v>
      </c>
      <c r="K837" s="21">
        <v>491.2</v>
      </c>
      <c r="L837" s="22" t="s">
        <v>234</v>
      </c>
      <c r="M837" s="90">
        <f t="shared" si="64"/>
        <v>1531984.0319999999</v>
      </c>
      <c r="N837" s="21">
        <f t="shared" si="65"/>
        <v>35560.915199999996</v>
      </c>
      <c r="O837" s="92">
        <f t="shared" si="66"/>
        <v>1567544.9471999998</v>
      </c>
      <c r="P837" s="92">
        <v>1732.7</v>
      </c>
      <c r="Q837" s="32">
        <v>40.22</v>
      </c>
      <c r="R837" s="14" t="s">
        <v>41</v>
      </c>
      <c r="S837" s="14" t="s">
        <v>270</v>
      </c>
    </row>
    <row r="838" spans="1:128" ht="56.25">
      <c r="A838" s="14" t="s">
        <v>467</v>
      </c>
      <c r="B838" s="15">
        <v>210</v>
      </c>
      <c r="C838" s="16">
        <v>165</v>
      </c>
      <c r="D838" s="22" t="s">
        <v>659</v>
      </c>
      <c r="E838" s="16">
        <v>1993</v>
      </c>
      <c r="F838" s="16" t="s">
        <v>37</v>
      </c>
      <c r="G838" s="14" t="s">
        <v>467</v>
      </c>
      <c r="H838" s="16" t="s">
        <v>87</v>
      </c>
      <c r="I838" s="16">
        <v>10</v>
      </c>
      <c r="J838" s="21">
        <v>5908.2</v>
      </c>
      <c r="K838" s="21">
        <v>4278.1000000000004</v>
      </c>
      <c r="L838" s="22" t="s">
        <v>526</v>
      </c>
      <c r="M838" s="21">
        <f t="shared" si="64"/>
        <v>4450115.3219999997</v>
      </c>
      <c r="N838" s="21">
        <f t="shared" si="65"/>
        <v>95240.184000000008</v>
      </c>
      <c r="O838" s="32">
        <f t="shared" si="66"/>
        <v>4545355.5060000001</v>
      </c>
      <c r="P838" s="32">
        <v>753.21</v>
      </c>
      <c r="Q838" s="32">
        <v>16.12</v>
      </c>
      <c r="R838" s="14" t="s">
        <v>41</v>
      </c>
      <c r="S838" s="14" t="s">
        <v>270</v>
      </c>
    </row>
    <row r="839" spans="1:128" ht="37.5">
      <c r="A839" s="14" t="s">
        <v>306</v>
      </c>
      <c r="B839" s="15">
        <v>211</v>
      </c>
      <c r="C839" s="16">
        <v>166</v>
      </c>
      <c r="D839" s="22" t="s">
        <v>660</v>
      </c>
      <c r="E839" s="16">
        <v>1968</v>
      </c>
      <c r="F839" s="16" t="s">
        <v>37</v>
      </c>
      <c r="G839" s="14" t="s">
        <v>306</v>
      </c>
      <c r="H839" s="14" t="s">
        <v>38</v>
      </c>
      <c r="I839" s="16">
        <v>5</v>
      </c>
      <c r="J839" s="21">
        <v>6512.5</v>
      </c>
      <c r="K839" s="21">
        <v>3933.2</v>
      </c>
      <c r="L839" s="22" t="s">
        <v>46</v>
      </c>
      <c r="M839" s="21">
        <f t="shared" si="64"/>
        <v>1042000</v>
      </c>
      <c r="N839" s="21">
        <f t="shared" si="65"/>
        <v>101334.5</v>
      </c>
      <c r="O839" s="32">
        <f t="shared" si="66"/>
        <v>1143334.5</v>
      </c>
      <c r="P839" s="21">
        <v>160</v>
      </c>
      <c r="Q839" s="21">
        <v>15.56</v>
      </c>
      <c r="R839" s="14" t="s">
        <v>41</v>
      </c>
      <c r="S839" s="14" t="s">
        <v>270</v>
      </c>
    </row>
    <row r="840" spans="1:128" ht="37.5">
      <c r="A840" s="14" t="s">
        <v>306</v>
      </c>
      <c r="B840" s="15">
        <v>212</v>
      </c>
      <c r="C840" s="16">
        <v>167</v>
      </c>
      <c r="D840" s="22" t="s">
        <v>661</v>
      </c>
      <c r="E840" s="16">
        <v>1967</v>
      </c>
      <c r="F840" s="16" t="s">
        <v>37</v>
      </c>
      <c r="G840" s="14" t="s">
        <v>306</v>
      </c>
      <c r="H840" s="14" t="s">
        <v>38</v>
      </c>
      <c r="I840" s="16">
        <v>5</v>
      </c>
      <c r="J840" s="21">
        <v>6486.1</v>
      </c>
      <c r="K840" s="21">
        <v>3919.2</v>
      </c>
      <c r="L840" s="22" t="s">
        <v>46</v>
      </c>
      <c r="M840" s="21">
        <f t="shared" si="64"/>
        <v>1037776</v>
      </c>
      <c r="N840" s="21">
        <f t="shared" si="65"/>
        <v>100923.71600000001</v>
      </c>
      <c r="O840" s="32">
        <f t="shared" si="66"/>
        <v>1138699.716</v>
      </c>
      <c r="P840" s="21">
        <v>160</v>
      </c>
      <c r="Q840" s="21">
        <v>15.56</v>
      </c>
      <c r="R840" s="14" t="s">
        <v>41</v>
      </c>
      <c r="S840" s="14" t="s">
        <v>270</v>
      </c>
    </row>
    <row r="841" spans="1:128" ht="37.5">
      <c r="A841" s="14" t="s">
        <v>306</v>
      </c>
      <c r="B841" s="15">
        <v>213</v>
      </c>
      <c r="C841" s="16">
        <v>168</v>
      </c>
      <c r="D841" s="22" t="s">
        <v>662</v>
      </c>
      <c r="E841" s="16">
        <v>1969</v>
      </c>
      <c r="F841" s="16" t="s">
        <v>37</v>
      </c>
      <c r="G841" s="14" t="s">
        <v>306</v>
      </c>
      <c r="H841" s="14" t="s">
        <v>38</v>
      </c>
      <c r="I841" s="16">
        <v>5</v>
      </c>
      <c r="J841" s="21">
        <v>6445.6</v>
      </c>
      <c r="K841" s="21">
        <v>3925.6</v>
      </c>
      <c r="L841" s="68" t="s">
        <v>46</v>
      </c>
      <c r="M841" s="21">
        <f t="shared" si="64"/>
        <v>1031296</v>
      </c>
      <c r="N841" s="21">
        <f t="shared" si="65"/>
        <v>100293.53600000001</v>
      </c>
      <c r="O841" s="32">
        <f t="shared" si="66"/>
        <v>1131589.5360000001</v>
      </c>
      <c r="P841" s="21">
        <v>160</v>
      </c>
      <c r="Q841" s="21">
        <v>15.56</v>
      </c>
      <c r="R841" s="14" t="s">
        <v>41</v>
      </c>
      <c r="S841" s="14" t="s">
        <v>270</v>
      </c>
    </row>
    <row r="842" spans="1:128" s="14" customFormat="1" ht="37.5">
      <c r="A842" s="14" t="s">
        <v>323</v>
      </c>
      <c r="B842" s="15">
        <v>214</v>
      </c>
      <c r="C842" s="16">
        <v>169</v>
      </c>
      <c r="D842" s="22" t="s">
        <v>663</v>
      </c>
      <c r="E842" s="16">
        <v>1934</v>
      </c>
      <c r="F842" s="16" t="s">
        <v>37</v>
      </c>
      <c r="G842" s="14" t="s">
        <v>323</v>
      </c>
      <c r="H842" s="16" t="s">
        <v>67</v>
      </c>
      <c r="I842" s="16">
        <v>2</v>
      </c>
      <c r="J842" s="21">
        <v>864.3</v>
      </c>
      <c r="K842" s="21">
        <v>475.3</v>
      </c>
      <c r="L842" s="68" t="s">
        <v>234</v>
      </c>
      <c r="M842" s="21">
        <f t="shared" si="64"/>
        <v>1296450</v>
      </c>
      <c r="N842" s="21">
        <f t="shared" si="65"/>
        <v>34762.146000000001</v>
      </c>
      <c r="O842" s="32">
        <f t="shared" si="66"/>
        <v>1331212.1459999999</v>
      </c>
      <c r="P842" s="21">
        <v>1500</v>
      </c>
      <c r="Q842" s="21">
        <v>40.22</v>
      </c>
      <c r="R842" s="14" t="s">
        <v>41</v>
      </c>
      <c r="S842" s="14" t="s">
        <v>270</v>
      </c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364"/>
    </row>
    <row r="843" spans="1:128" s="359" customFormat="1" ht="56.25">
      <c r="A843" s="359" t="s">
        <v>474</v>
      </c>
      <c r="B843" s="15">
        <v>215</v>
      </c>
      <c r="C843" s="16">
        <v>170</v>
      </c>
      <c r="D843" s="22" t="s">
        <v>664</v>
      </c>
      <c r="E843" s="16">
        <v>1995</v>
      </c>
      <c r="F843" s="16" t="s">
        <v>37</v>
      </c>
      <c r="G843" s="14" t="s">
        <v>474</v>
      </c>
      <c r="H843" s="16" t="s">
        <v>87</v>
      </c>
      <c r="I843" s="16">
        <v>6</v>
      </c>
      <c r="J843" s="21">
        <v>9930.0400000000009</v>
      </c>
      <c r="K843" s="21">
        <v>3217</v>
      </c>
      <c r="L843" s="68" t="s">
        <v>469</v>
      </c>
      <c r="M843" s="21">
        <f>P843*J843</f>
        <v>7834305.0580000011</v>
      </c>
      <c r="N843" s="21">
        <f t="shared" si="65"/>
        <v>167619.07519999999</v>
      </c>
      <c r="O843" s="21">
        <f t="shared" si="66"/>
        <v>8001924.133200001</v>
      </c>
      <c r="P843" s="16">
        <v>788.95</v>
      </c>
      <c r="Q843" s="16">
        <v>16.88</v>
      </c>
      <c r="R843" s="14" t="s">
        <v>41</v>
      </c>
      <c r="S843" s="14" t="s">
        <v>270</v>
      </c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365"/>
    </row>
    <row r="844" spans="1:128" s="2" customFormat="1" ht="37.5">
      <c r="A844" s="14" t="s">
        <v>306</v>
      </c>
      <c r="B844" s="15">
        <v>216</v>
      </c>
      <c r="C844" s="16">
        <v>171</v>
      </c>
      <c r="D844" s="22" t="s">
        <v>665</v>
      </c>
      <c r="E844" s="16">
        <v>1956</v>
      </c>
      <c r="F844" s="16" t="s">
        <v>37</v>
      </c>
      <c r="G844" s="14" t="s">
        <v>306</v>
      </c>
      <c r="H844" s="14" t="s">
        <v>38</v>
      </c>
      <c r="I844" s="16">
        <v>5</v>
      </c>
      <c r="J844" s="21">
        <v>6068.2</v>
      </c>
      <c r="K844" s="21">
        <v>3868.8</v>
      </c>
      <c r="L844" s="68" t="s">
        <v>46</v>
      </c>
      <c r="M844" s="21">
        <f>J844*P844</f>
        <v>970912</v>
      </c>
      <c r="N844" s="21">
        <f t="shared" si="65"/>
        <v>94421.191999999995</v>
      </c>
      <c r="O844" s="32">
        <f t="shared" si="66"/>
        <v>1065333.192</v>
      </c>
      <c r="P844" s="21">
        <v>160</v>
      </c>
      <c r="Q844" s="21">
        <v>15.56</v>
      </c>
      <c r="R844" s="14" t="s">
        <v>41</v>
      </c>
      <c r="S844" s="14" t="s">
        <v>270</v>
      </c>
    </row>
    <row r="845" spans="1:128" s="14" customFormat="1" ht="37.5">
      <c r="A845" s="14" t="s">
        <v>306</v>
      </c>
      <c r="B845" s="15">
        <v>217</v>
      </c>
      <c r="C845" s="16">
        <v>172</v>
      </c>
      <c r="D845" s="22" t="s">
        <v>666</v>
      </c>
      <c r="E845" s="16">
        <v>1963</v>
      </c>
      <c r="F845" s="16" t="s">
        <v>37</v>
      </c>
      <c r="G845" s="14" t="s">
        <v>306</v>
      </c>
      <c r="H845" s="16" t="s">
        <v>38</v>
      </c>
      <c r="I845" s="16">
        <v>4</v>
      </c>
      <c r="J845" s="21">
        <v>3545.3</v>
      </c>
      <c r="K845" s="21">
        <v>1984.56</v>
      </c>
      <c r="L845" s="68" t="s">
        <v>234</v>
      </c>
      <c r="M845" s="21">
        <f>J845*P845</f>
        <v>3836723.66</v>
      </c>
      <c r="N845" s="21">
        <f t="shared" si="65"/>
        <v>82109.148000000001</v>
      </c>
      <c r="O845" s="32">
        <f t="shared" si="66"/>
        <v>3918832.8080000002</v>
      </c>
      <c r="P845" s="361">
        <v>1082.2</v>
      </c>
      <c r="Q845" s="361">
        <v>23.16</v>
      </c>
      <c r="R845" s="14" t="s">
        <v>41</v>
      </c>
      <c r="S845" s="14" t="s">
        <v>270</v>
      </c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364"/>
    </row>
    <row r="846" spans="1:128" ht="37.5">
      <c r="A846" s="14" t="s">
        <v>306</v>
      </c>
      <c r="B846" s="15">
        <v>218</v>
      </c>
      <c r="C846" s="16">
        <v>173</v>
      </c>
      <c r="D846" s="22" t="s">
        <v>667</v>
      </c>
      <c r="E846" s="16">
        <v>1966</v>
      </c>
      <c r="F846" s="16" t="s">
        <v>37</v>
      </c>
      <c r="G846" s="14" t="s">
        <v>306</v>
      </c>
      <c r="H846" s="14" t="s">
        <v>38</v>
      </c>
      <c r="I846" s="16">
        <v>5</v>
      </c>
      <c r="J846" s="21">
        <v>5564.1</v>
      </c>
      <c r="K846" s="21">
        <v>3416</v>
      </c>
      <c r="L846" s="68" t="s">
        <v>46</v>
      </c>
      <c r="M846" s="21">
        <f>J846*P846</f>
        <v>890256</v>
      </c>
      <c r="N846" s="21">
        <f t="shared" si="65"/>
        <v>86577.396000000008</v>
      </c>
      <c r="O846" s="32">
        <f t="shared" si="66"/>
        <v>976833.39599999995</v>
      </c>
      <c r="P846" s="21">
        <v>160</v>
      </c>
      <c r="Q846" s="21">
        <v>15.56</v>
      </c>
      <c r="R846" s="14" t="s">
        <v>41</v>
      </c>
      <c r="S846" s="14" t="s">
        <v>270</v>
      </c>
    </row>
    <row r="847" spans="1:128" ht="37.5">
      <c r="A847" s="14" t="s">
        <v>306</v>
      </c>
      <c r="B847" s="15">
        <v>219</v>
      </c>
      <c r="C847" s="16">
        <v>174</v>
      </c>
      <c r="D847" s="22" t="s">
        <v>668</v>
      </c>
      <c r="E847" s="16">
        <v>1968</v>
      </c>
      <c r="F847" s="16" t="s">
        <v>37</v>
      </c>
      <c r="G847" s="14" t="s">
        <v>306</v>
      </c>
      <c r="H847" s="14" t="s">
        <v>38</v>
      </c>
      <c r="I847" s="16">
        <v>5</v>
      </c>
      <c r="J847" s="21">
        <v>6590.1</v>
      </c>
      <c r="K847" s="21">
        <v>4008.1</v>
      </c>
      <c r="L847" s="22" t="s">
        <v>46</v>
      </c>
      <c r="M847" s="90">
        <f>P847*J847</f>
        <v>1054416</v>
      </c>
      <c r="N847" s="90">
        <f t="shared" si="65"/>
        <v>102541.95600000001</v>
      </c>
      <c r="O847" s="92">
        <f t="shared" si="66"/>
        <v>1156957.956</v>
      </c>
      <c r="P847" s="21">
        <v>160</v>
      </c>
      <c r="Q847" s="21">
        <v>15.56</v>
      </c>
      <c r="R847" s="14" t="s">
        <v>41</v>
      </c>
      <c r="S847" s="14" t="s">
        <v>270</v>
      </c>
    </row>
    <row r="848" spans="1:128" ht="37.5">
      <c r="A848" s="301" t="s">
        <v>467</v>
      </c>
      <c r="B848" s="15">
        <v>220</v>
      </c>
      <c r="C848" s="16">
        <v>175</v>
      </c>
      <c r="D848" s="22" t="s">
        <v>669</v>
      </c>
      <c r="E848" s="16">
        <v>1989</v>
      </c>
      <c r="F848" s="16" t="s">
        <v>37</v>
      </c>
      <c r="G848" s="301" t="s">
        <v>467</v>
      </c>
      <c r="H848" s="16" t="s">
        <v>87</v>
      </c>
      <c r="I848" s="16">
        <v>10</v>
      </c>
      <c r="J848" s="21">
        <v>9706.2000000000007</v>
      </c>
      <c r="K848" s="21">
        <v>6502</v>
      </c>
      <c r="L848" s="22" t="s">
        <v>49</v>
      </c>
      <c r="M848" s="21">
        <f>J848*P848</f>
        <v>3964982.7</v>
      </c>
      <c r="N848" s="21">
        <f>J848*Q848</f>
        <v>69787.578000000009</v>
      </c>
      <c r="O848" s="32">
        <f t="shared" si="66"/>
        <v>4034770.2780000004</v>
      </c>
      <c r="P848" s="32">
        <v>408.5</v>
      </c>
      <c r="Q848" s="32">
        <v>7.19</v>
      </c>
      <c r="R848" s="14" t="s">
        <v>41</v>
      </c>
      <c r="S848" s="14" t="s">
        <v>270</v>
      </c>
    </row>
    <row r="849" spans="1:128">
      <c r="A849" s="14"/>
      <c r="B849" s="15">
        <v>221</v>
      </c>
      <c r="C849" s="16"/>
      <c r="D849" s="22"/>
      <c r="E849" s="16"/>
      <c r="F849" s="16"/>
      <c r="G849" s="14"/>
      <c r="H849" s="16"/>
      <c r="I849" s="16"/>
      <c r="J849" s="21"/>
      <c r="K849" s="21"/>
      <c r="L849" s="22" t="s">
        <v>234</v>
      </c>
      <c r="M849" s="21">
        <f>J848*P849</f>
        <v>3484234.6140000005</v>
      </c>
      <c r="N849" s="21">
        <f>J848*Q849</f>
        <v>89782.35</v>
      </c>
      <c r="O849" s="32">
        <f t="shared" si="66"/>
        <v>3574016.9640000006</v>
      </c>
      <c r="P849" s="32">
        <v>358.97</v>
      </c>
      <c r="Q849" s="32">
        <v>9.25</v>
      </c>
      <c r="R849" s="14" t="s">
        <v>41</v>
      </c>
      <c r="S849" s="14" t="s">
        <v>270</v>
      </c>
    </row>
    <row r="850" spans="1:128">
      <c r="A850" s="14"/>
      <c r="B850" s="15">
        <v>222</v>
      </c>
      <c r="C850" s="16"/>
      <c r="D850" s="22"/>
      <c r="E850" s="16"/>
      <c r="F850" s="16"/>
      <c r="G850" s="14"/>
      <c r="H850" s="16"/>
      <c r="I850" s="16"/>
      <c r="J850" s="21"/>
      <c r="K850" s="21"/>
      <c r="L850" s="22" t="s">
        <v>670</v>
      </c>
      <c r="M850" s="21">
        <f>J848*P850</f>
        <v>502198.78800000006</v>
      </c>
      <c r="N850" s="21">
        <f>J848*Q850</f>
        <v>13103.370000000003</v>
      </c>
      <c r="O850" s="32">
        <f t="shared" si="66"/>
        <v>515302.15800000005</v>
      </c>
      <c r="P850" s="32">
        <v>51.74</v>
      </c>
      <c r="Q850" s="32">
        <v>1.35</v>
      </c>
      <c r="R850" s="14" t="s">
        <v>41</v>
      </c>
      <c r="S850" s="14" t="s">
        <v>270</v>
      </c>
    </row>
    <row r="851" spans="1:128" ht="37.5">
      <c r="A851" s="14" t="s">
        <v>474</v>
      </c>
      <c r="B851" s="15">
        <v>223</v>
      </c>
      <c r="C851" s="16">
        <v>176</v>
      </c>
      <c r="D851" s="22" t="s">
        <v>671</v>
      </c>
      <c r="E851" s="16">
        <v>1990</v>
      </c>
      <c r="F851" s="16" t="s">
        <v>37</v>
      </c>
      <c r="G851" s="14" t="s">
        <v>474</v>
      </c>
      <c r="H851" s="16" t="s">
        <v>87</v>
      </c>
      <c r="I851" s="16">
        <v>9</v>
      </c>
      <c r="J851" s="21">
        <v>9621.1</v>
      </c>
      <c r="K851" s="21">
        <v>5984.8</v>
      </c>
      <c r="L851" s="22" t="s">
        <v>49</v>
      </c>
      <c r="M851" s="21">
        <f>J851*P851</f>
        <v>4148041.054</v>
      </c>
      <c r="N851" s="21">
        <f>J851*Q851</f>
        <v>73697.626000000004</v>
      </c>
      <c r="O851" s="32">
        <f t="shared" si="66"/>
        <v>4221738.68</v>
      </c>
      <c r="P851" s="32">
        <v>431.14</v>
      </c>
      <c r="Q851" s="32">
        <v>7.66</v>
      </c>
      <c r="R851" s="14" t="s">
        <v>41</v>
      </c>
      <c r="S851" s="14" t="s">
        <v>270</v>
      </c>
    </row>
    <row r="852" spans="1:128">
      <c r="A852" s="14"/>
      <c r="B852" s="15">
        <v>224</v>
      </c>
      <c r="C852" s="16"/>
      <c r="D852" s="22"/>
      <c r="E852" s="16"/>
      <c r="F852" s="16"/>
      <c r="G852" s="14"/>
      <c r="H852" s="16"/>
      <c r="I852" s="16"/>
      <c r="J852" s="21"/>
      <c r="K852" s="21"/>
      <c r="L852" s="22" t="s">
        <v>234</v>
      </c>
      <c r="M852" s="21">
        <f>J851*P852</f>
        <v>3659385.3850000002</v>
      </c>
      <c r="N852" s="21">
        <f>J851*Q852</f>
        <v>93324.67</v>
      </c>
      <c r="O852" s="32">
        <f t="shared" si="66"/>
        <v>3752710.0550000002</v>
      </c>
      <c r="P852" s="32">
        <v>380.35</v>
      </c>
      <c r="Q852" s="32">
        <v>9.6999999999999993</v>
      </c>
      <c r="R852" s="14" t="s">
        <v>41</v>
      </c>
      <c r="S852" s="14" t="s">
        <v>270</v>
      </c>
    </row>
    <row r="853" spans="1:128">
      <c r="A853" s="14"/>
      <c r="B853" s="15">
        <v>225</v>
      </c>
      <c r="C853" s="16"/>
      <c r="D853" s="22"/>
      <c r="E853" s="16"/>
      <c r="F853" s="16"/>
      <c r="G853" s="14"/>
      <c r="H853" s="16"/>
      <c r="I853" s="16"/>
      <c r="J853" s="21"/>
      <c r="K853" s="21"/>
      <c r="L853" s="22" t="s">
        <v>670</v>
      </c>
      <c r="M853" s="21">
        <f>J851*P853</f>
        <v>930552.79200000002</v>
      </c>
      <c r="N853" s="21">
        <f>J851*Q853</f>
        <v>22320.951999999997</v>
      </c>
      <c r="O853" s="32">
        <f t="shared" si="66"/>
        <v>952873.74400000006</v>
      </c>
      <c r="P853" s="32">
        <v>96.72</v>
      </c>
      <c r="Q853" s="32">
        <v>2.3199999999999998</v>
      </c>
      <c r="R853" s="14" t="s">
        <v>41</v>
      </c>
      <c r="S853" s="14" t="s">
        <v>270</v>
      </c>
    </row>
    <row r="854" spans="1:128" ht="37.5">
      <c r="A854" s="14" t="s">
        <v>306</v>
      </c>
      <c r="B854" s="15">
        <v>226</v>
      </c>
      <c r="C854" s="16">
        <v>177</v>
      </c>
      <c r="D854" s="22" t="s">
        <v>672</v>
      </c>
      <c r="E854" s="16">
        <v>1973</v>
      </c>
      <c r="F854" s="16" t="s">
        <v>37</v>
      </c>
      <c r="G854" s="14" t="s">
        <v>306</v>
      </c>
      <c r="H854" s="14" t="s">
        <v>38</v>
      </c>
      <c r="I854" s="16">
        <v>5</v>
      </c>
      <c r="J854" s="21">
        <f>K854*1.8</f>
        <v>7156.4400000000005</v>
      </c>
      <c r="K854" s="21">
        <v>3975.8</v>
      </c>
      <c r="L854" s="22" t="s">
        <v>46</v>
      </c>
      <c r="M854" s="21">
        <f t="shared" ref="M854:M861" si="67">J854*P854</f>
        <v>1145030.4000000001</v>
      </c>
      <c r="N854" s="21">
        <f t="shared" ref="N854:N866" si="68">J854*Q854</f>
        <v>111354.20640000001</v>
      </c>
      <c r="O854" s="32">
        <f t="shared" si="66"/>
        <v>1256384.6064000002</v>
      </c>
      <c r="P854" s="21">
        <v>160</v>
      </c>
      <c r="Q854" s="21">
        <v>15.56</v>
      </c>
      <c r="R854" s="14" t="s">
        <v>41</v>
      </c>
      <c r="S854" s="14" t="s">
        <v>270</v>
      </c>
    </row>
    <row r="855" spans="1:128" ht="37.5">
      <c r="A855" s="14" t="s">
        <v>306</v>
      </c>
      <c r="B855" s="15">
        <v>227</v>
      </c>
      <c r="C855" s="16">
        <v>178</v>
      </c>
      <c r="D855" s="22" t="s">
        <v>673</v>
      </c>
      <c r="E855" s="16">
        <v>1973</v>
      </c>
      <c r="F855" s="16" t="s">
        <v>37</v>
      </c>
      <c r="G855" s="14" t="s">
        <v>306</v>
      </c>
      <c r="H855" s="14" t="s">
        <v>38</v>
      </c>
      <c r="I855" s="16">
        <v>5</v>
      </c>
      <c r="J855" s="21">
        <f>K855*1.8</f>
        <v>8433.7379999999994</v>
      </c>
      <c r="K855" s="21">
        <v>4685.41</v>
      </c>
      <c r="L855" s="68" t="s">
        <v>234</v>
      </c>
      <c r="M855" s="21">
        <f t="shared" si="67"/>
        <v>9126991.2635999992</v>
      </c>
      <c r="N855" s="21">
        <f t="shared" si="68"/>
        <v>195325.37208</v>
      </c>
      <c r="O855" s="32">
        <f t="shared" si="66"/>
        <v>9322316.6356799994</v>
      </c>
      <c r="P855" s="32">
        <v>1082.2</v>
      </c>
      <c r="Q855" s="32">
        <v>23.16</v>
      </c>
      <c r="R855" s="14" t="s">
        <v>41</v>
      </c>
      <c r="S855" s="14" t="s">
        <v>270</v>
      </c>
    </row>
    <row r="856" spans="1:128" ht="37.5">
      <c r="A856" s="14" t="s">
        <v>306</v>
      </c>
      <c r="B856" s="15">
        <v>228</v>
      </c>
      <c r="C856" s="16">
        <v>179</v>
      </c>
      <c r="D856" s="22" t="s">
        <v>674</v>
      </c>
      <c r="E856" s="16" t="s">
        <v>675</v>
      </c>
      <c r="F856" s="16" t="s">
        <v>37</v>
      </c>
      <c r="G856" s="14" t="s">
        <v>306</v>
      </c>
      <c r="H856" s="14" t="s">
        <v>38</v>
      </c>
      <c r="I856" s="16">
        <v>3</v>
      </c>
      <c r="J856" s="21">
        <f>K856*1.8</f>
        <v>857.88000000000011</v>
      </c>
      <c r="K856" s="21">
        <v>476.6</v>
      </c>
      <c r="L856" s="68" t="s">
        <v>46</v>
      </c>
      <c r="M856" s="21">
        <f t="shared" si="67"/>
        <v>137260.80000000002</v>
      </c>
      <c r="N856" s="21">
        <f t="shared" si="68"/>
        <v>13348.612800000003</v>
      </c>
      <c r="O856" s="32">
        <f t="shared" si="66"/>
        <v>150609.41280000002</v>
      </c>
      <c r="P856" s="21">
        <v>160</v>
      </c>
      <c r="Q856" s="21">
        <v>15.56</v>
      </c>
      <c r="R856" s="14" t="s">
        <v>41</v>
      </c>
      <c r="S856" s="14" t="s">
        <v>270</v>
      </c>
    </row>
    <row r="857" spans="1:128" ht="37.5">
      <c r="A857" s="14" t="s">
        <v>306</v>
      </c>
      <c r="B857" s="15">
        <v>229</v>
      </c>
      <c r="C857" s="16">
        <v>180</v>
      </c>
      <c r="D857" s="22" t="s">
        <v>676</v>
      </c>
      <c r="E857" s="16">
        <v>1978</v>
      </c>
      <c r="F857" s="16" t="s">
        <v>37</v>
      </c>
      <c r="G857" s="14" t="s">
        <v>306</v>
      </c>
      <c r="H857" s="14" t="s">
        <v>38</v>
      </c>
      <c r="I857" s="16">
        <v>5</v>
      </c>
      <c r="J857" s="21">
        <f>K857*1.8</f>
        <v>11302.992</v>
      </c>
      <c r="K857" s="21">
        <v>6279.44</v>
      </c>
      <c r="L857" s="22" t="s">
        <v>46</v>
      </c>
      <c r="M857" s="21">
        <f t="shared" si="67"/>
        <v>1808478.72</v>
      </c>
      <c r="N857" s="21">
        <f t="shared" si="68"/>
        <v>175874.55551999999</v>
      </c>
      <c r="O857" s="32">
        <f t="shared" si="66"/>
        <v>1984353.2755199999</v>
      </c>
      <c r="P857" s="21">
        <v>160</v>
      </c>
      <c r="Q857" s="21">
        <v>15.56</v>
      </c>
      <c r="R857" s="14" t="s">
        <v>41</v>
      </c>
      <c r="S857" s="14" t="s">
        <v>270</v>
      </c>
    </row>
    <row r="858" spans="1:128" s="14" customFormat="1" ht="37.5">
      <c r="A858" s="14" t="s">
        <v>306</v>
      </c>
      <c r="B858" s="15">
        <v>230</v>
      </c>
      <c r="C858" s="16">
        <v>181</v>
      </c>
      <c r="D858" s="22" t="s">
        <v>677</v>
      </c>
      <c r="E858" s="16">
        <v>1981</v>
      </c>
      <c r="F858" s="16" t="s">
        <v>37</v>
      </c>
      <c r="G858" s="14" t="s">
        <v>306</v>
      </c>
      <c r="H858" s="16" t="s">
        <v>38</v>
      </c>
      <c r="I858" s="16">
        <v>5</v>
      </c>
      <c r="J858" s="21">
        <v>4857.2</v>
      </c>
      <c r="K858" s="21">
        <v>3808.1</v>
      </c>
      <c r="L858" s="68" t="s">
        <v>234</v>
      </c>
      <c r="M858" s="21">
        <f t="shared" si="67"/>
        <v>5256461.84</v>
      </c>
      <c r="N858" s="21">
        <f t="shared" si="68"/>
        <v>112492.75199999999</v>
      </c>
      <c r="O858" s="21">
        <f t="shared" si="66"/>
        <v>5368954.5920000002</v>
      </c>
      <c r="P858" s="361">
        <v>1082.2</v>
      </c>
      <c r="Q858" s="361">
        <v>23.16</v>
      </c>
      <c r="R858" s="14" t="s">
        <v>41</v>
      </c>
      <c r="S858" s="14" t="s">
        <v>270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364"/>
    </row>
    <row r="859" spans="1:128" s="14" customFormat="1" ht="37.5">
      <c r="A859" s="14" t="s">
        <v>306</v>
      </c>
      <c r="B859" s="15">
        <v>231</v>
      </c>
      <c r="C859" s="16">
        <v>182</v>
      </c>
      <c r="D859" s="22" t="s">
        <v>678</v>
      </c>
      <c r="E859" s="16">
        <v>1982</v>
      </c>
      <c r="F859" s="16" t="s">
        <v>37</v>
      </c>
      <c r="G859" s="14" t="s">
        <v>306</v>
      </c>
      <c r="H859" s="16" t="s">
        <v>38</v>
      </c>
      <c r="I859" s="16">
        <v>5</v>
      </c>
      <c r="J859" s="21">
        <v>6692</v>
      </c>
      <c r="K859" s="21">
        <v>4378.3</v>
      </c>
      <c r="L859" s="68" t="s">
        <v>234</v>
      </c>
      <c r="M859" s="21">
        <f t="shared" si="67"/>
        <v>7242082.4000000004</v>
      </c>
      <c r="N859" s="21">
        <f t="shared" si="68"/>
        <v>154986.72</v>
      </c>
      <c r="O859" s="21">
        <f t="shared" si="66"/>
        <v>7397069.1200000001</v>
      </c>
      <c r="P859" s="361">
        <v>1082.2</v>
      </c>
      <c r="Q859" s="361">
        <v>23.16</v>
      </c>
      <c r="R859" s="14" t="s">
        <v>41</v>
      </c>
      <c r="S859" s="14" t="s">
        <v>270</v>
      </c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364"/>
    </row>
    <row r="860" spans="1:128" s="14" customFormat="1" ht="56.25">
      <c r="A860" s="14" t="s">
        <v>467</v>
      </c>
      <c r="B860" s="15">
        <v>232</v>
      </c>
      <c r="C860" s="16">
        <v>183</v>
      </c>
      <c r="D860" s="22" t="s">
        <v>680</v>
      </c>
      <c r="E860" s="16">
        <v>1989</v>
      </c>
      <c r="F860" s="16" t="s">
        <v>37</v>
      </c>
      <c r="G860" s="14" t="s">
        <v>467</v>
      </c>
      <c r="H860" s="16" t="s">
        <v>87</v>
      </c>
      <c r="I860" s="16">
        <v>10</v>
      </c>
      <c r="J860" s="21">
        <v>8619.5</v>
      </c>
      <c r="K860" s="21">
        <v>3206.2</v>
      </c>
      <c r="L860" s="68" t="s">
        <v>469</v>
      </c>
      <c r="M860" s="21">
        <f t="shared" si="67"/>
        <v>6492293.5950000007</v>
      </c>
      <c r="N860" s="21">
        <f t="shared" si="68"/>
        <v>138946.34</v>
      </c>
      <c r="O860" s="21">
        <f t="shared" si="66"/>
        <v>6631239.9350000005</v>
      </c>
      <c r="P860" s="21">
        <v>753.21</v>
      </c>
      <c r="Q860" s="21">
        <v>16.12</v>
      </c>
      <c r="R860" s="14" t="s">
        <v>41</v>
      </c>
      <c r="S860" s="14" t="s">
        <v>270</v>
      </c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364"/>
    </row>
    <row r="861" spans="1:128" s="14" customFormat="1" ht="56.25">
      <c r="A861" s="14" t="s">
        <v>467</v>
      </c>
      <c r="B861" s="15">
        <v>233</v>
      </c>
      <c r="C861" s="16">
        <v>184</v>
      </c>
      <c r="D861" s="22" t="s">
        <v>681</v>
      </c>
      <c r="E861" s="16">
        <v>1989</v>
      </c>
      <c r="F861" s="16" t="s">
        <v>37</v>
      </c>
      <c r="G861" s="14" t="s">
        <v>467</v>
      </c>
      <c r="H861" s="16" t="s">
        <v>87</v>
      </c>
      <c r="I861" s="16">
        <v>10</v>
      </c>
      <c r="J861" s="21">
        <v>8850.5</v>
      </c>
      <c r="K861" s="21">
        <v>6767.57</v>
      </c>
      <c r="L861" s="68" t="s">
        <v>469</v>
      </c>
      <c r="M861" s="21">
        <f t="shared" si="67"/>
        <v>6666285.1050000004</v>
      </c>
      <c r="N861" s="21">
        <f t="shared" si="68"/>
        <v>142670.06</v>
      </c>
      <c r="O861" s="21">
        <f t="shared" si="66"/>
        <v>6808955.165</v>
      </c>
      <c r="P861" s="21">
        <v>753.21</v>
      </c>
      <c r="Q861" s="21">
        <v>16.12</v>
      </c>
      <c r="R861" s="14" t="s">
        <v>41</v>
      </c>
      <c r="S861" s="14" t="s">
        <v>270</v>
      </c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364"/>
    </row>
    <row r="862" spans="1:128" s="14" customFormat="1" ht="37.5">
      <c r="A862" s="14" t="s">
        <v>306</v>
      </c>
      <c r="B862" s="15">
        <v>234</v>
      </c>
      <c r="C862" s="16">
        <v>185</v>
      </c>
      <c r="D862" s="22" t="s">
        <v>682</v>
      </c>
      <c r="E862" s="16">
        <v>1981</v>
      </c>
      <c r="F862" s="16" t="s">
        <v>37</v>
      </c>
      <c r="G862" s="14" t="s">
        <v>306</v>
      </c>
      <c r="H862" s="16" t="s">
        <v>38</v>
      </c>
      <c r="I862" s="16">
        <v>5</v>
      </c>
      <c r="J862" s="21">
        <v>6776.3</v>
      </c>
      <c r="K862" s="21">
        <v>4450.7</v>
      </c>
      <c r="L862" s="68" t="s">
        <v>234</v>
      </c>
      <c r="M862" s="21">
        <f>P862*J862</f>
        <v>7333311.8600000003</v>
      </c>
      <c r="N862" s="21">
        <f t="shared" si="68"/>
        <v>156939.10800000001</v>
      </c>
      <c r="O862" s="21">
        <f t="shared" si="66"/>
        <v>7490250.9680000003</v>
      </c>
      <c r="P862" s="361">
        <v>1082.2</v>
      </c>
      <c r="Q862" s="361">
        <v>23.16</v>
      </c>
      <c r="R862" s="14" t="s">
        <v>41</v>
      </c>
      <c r="S862" s="14" t="s">
        <v>270</v>
      </c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364"/>
    </row>
    <row r="863" spans="1:128" ht="56.25">
      <c r="A863" s="14" t="s">
        <v>474</v>
      </c>
      <c r="B863" s="15">
        <v>235</v>
      </c>
      <c r="C863" s="16">
        <v>186</v>
      </c>
      <c r="D863" s="22" t="s">
        <v>683</v>
      </c>
      <c r="E863" s="16">
        <v>1992</v>
      </c>
      <c r="F863" s="16" t="s">
        <v>37</v>
      </c>
      <c r="G863" s="14" t="s">
        <v>474</v>
      </c>
      <c r="H863" s="16" t="s">
        <v>87</v>
      </c>
      <c r="I863" s="16">
        <v>9</v>
      </c>
      <c r="J863" s="21">
        <v>3161.5</v>
      </c>
      <c r="K863" s="21">
        <v>2089.8000000000002</v>
      </c>
      <c r="L863" s="22" t="s">
        <v>526</v>
      </c>
      <c r="M863" s="21">
        <f>P863*J863</f>
        <v>2539221.9550000001</v>
      </c>
      <c r="N863" s="21">
        <f t="shared" si="68"/>
        <v>54346.185000000005</v>
      </c>
      <c r="O863" s="21">
        <f t="shared" si="66"/>
        <v>2593568.14</v>
      </c>
      <c r="P863" s="32">
        <v>803.17</v>
      </c>
      <c r="Q863" s="32">
        <v>17.190000000000001</v>
      </c>
      <c r="R863" s="14" t="s">
        <v>41</v>
      </c>
      <c r="S863" s="14" t="s">
        <v>270</v>
      </c>
      <c r="T863" s="222"/>
    </row>
    <row r="864" spans="1:128" ht="56.25">
      <c r="A864" s="14" t="s">
        <v>474</v>
      </c>
      <c r="B864" s="15">
        <v>236</v>
      </c>
      <c r="C864" s="16">
        <v>187</v>
      </c>
      <c r="D864" s="22" t="s">
        <v>685</v>
      </c>
      <c r="E864" s="16">
        <v>1992</v>
      </c>
      <c r="F864" s="16" t="s">
        <v>37</v>
      </c>
      <c r="G864" s="14" t="s">
        <v>474</v>
      </c>
      <c r="H864" s="16" t="s">
        <v>87</v>
      </c>
      <c r="I864" s="16">
        <v>9</v>
      </c>
      <c r="J864" s="21">
        <v>11114.9</v>
      </c>
      <c r="K864" s="21">
        <v>8385.4</v>
      </c>
      <c r="L864" s="22" t="s">
        <v>526</v>
      </c>
      <c r="M864" s="21">
        <f>P864*J864</f>
        <v>8927154.2329999991</v>
      </c>
      <c r="N864" s="21">
        <f t="shared" si="68"/>
        <v>191065.13099999999</v>
      </c>
      <c r="O864" s="21">
        <f t="shared" si="66"/>
        <v>9118219.3639999982</v>
      </c>
      <c r="P864" s="21">
        <v>803.17</v>
      </c>
      <c r="Q864" s="32">
        <v>17.190000000000001</v>
      </c>
      <c r="R864" s="14" t="s">
        <v>41</v>
      </c>
      <c r="S864" s="14" t="s">
        <v>270</v>
      </c>
      <c r="T864" s="222"/>
    </row>
    <row r="865" spans="1:128" s="379" customFormat="1" ht="37.5">
      <c r="A865" s="14" t="s">
        <v>306</v>
      </c>
      <c r="B865" s="15">
        <v>237</v>
      </c>
      <c r="C865" s="16">
        <v>188</v>
      </c>
      <c r="D865" s="22" t="s">
        <v>686</v>
      </c>
      <c r="E865" s="16">
        <v>1986</v>
      </c>
      <c r="F865" s="16" t="s">
        <v>37</v>
      </c>
      <c r="G865" s="14" t="s">
        <v>306</v>
      </c>
      <c r="H865" s="16" t="s">
        <v>38</v>
      </c>
      <c r="I865" s="16">
        <v>5</v>
      </c>
      <c r="J865" s="21">
        <v>11219.4</v>
      </c>
      <c r="K865" s="21">
        <v>7331.4</v>
      </c>
      <c r="L865" s="22" t="s">
        <v>234</v>
      </c>
      <c r="M865" s="21">
        <f>J865*P865</f>
        <v>12141634.68</v>
      </c>
      <c r="N865" s="21">
        <f t="shared" si="68"/>
        <v>259841.304</v>
      </c>
      <c r="O865" s="21">
        <f t="shared" si="66"/>
        <v>12401475.983999999</v>
      </c>
      <c r="P865" s="361">
        <v>1082.2</v>
      </c>
      <c r="Q865" s="361">
        <v>23.16</v>
      </c>
      <c r="R865" s="14" t="s">
        <v>41</v>
      </c>
      <c r="S865" s="14" t="s">
        <v>270</v>
      </c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378"/>
    </row>
    <row r="866" spans="1:128" ht="56.25">
      <c r="A866" s="14" t="s">
        <v>306</v>
      </c>
      <c r="B866" s="15">
        <v>238</v>
      </c>
      <c r="C866" s="16">
        <v>189</v>
      </c>
      <c r="D866" s="68" t="s">
        <v>687</v>
      </c>
      <c r="E866" s="16">
        <v>1969</v>
      </c>
      <c r="F866" s="16" t="s">
        <v>37</v>
      </c>
      <c r="G866" s="14" t="s">
        <v>306</v>
      </c>
      <c r="H866" s="16" t="s">
        <v>38</v>
      </c>
      <c r="I866" s="16">
        <v>3</v>
      </c>
      <c r="J866" s="21">
        <v>2191.5</v>
      </c>
      <c r="K866" s="21">
        <v>947.4</v>
      </c>
      <c r="L866" s="22" t="s">
        <v>688</v>
      </c>
      <c r="M866" s="21">
        <f>P866*J866</f>
        <v>77863.994999999995</v>
      </c>
      <c r="N866" s="21">
        <f t="shared" si="68"/>
        <v>25005.014999999999</v>
      </c>
      <c r="O866" s="32">
        <f t="shared" si="66"/>
        <v>102869.01</v>
      </c>
      <c r="P866" s="32">
        <v>35.53</v>
      </c>
      <c r="Q866" s="14">
        <v>11.41</v>
      </c>
      <c r="R866" s="14" t="s">
        <v>41</v>
      </c>
      <c r="S866" s="14" t="s">
        <v>270</v>
      </c>
    </row>
    <row r="867" spans="1:128">
      <c r="A867" s="14"/>
      <c r="B867" s="15"/>
      <c r="C867" s="16"/>
      <c r="D867" s="68"/>
      <c r="E867" s="16"/>
      <c r="F867" s="16"/>
      <c r="G867" s="14"/>
      <c r="H867" s="16"/>
      <c r="I867" s="16"/>
      <c r="J867" s="21"/>
      <c r="K867" s="21"/>
      <c r="L867" s="22"/>
      <c r="M867" s="21"/>
      <c r="N867" s="21"/>
      <c r="O867" s="32"/>
      <c r="P867" s="32"/>
      <c r="Q867" s="29"/>
      <c r="R867" s="14"/>
      <c r="S867" s="14"/>
    </row>
    <row r="868" spans="1:128" s="67" customFormat="1">
      <c r="A868" s="24"/>
      <c r="B868" s="64">
        <f>B885+B890+B909+B915+B934+B1014+B1028+B1034+B1075+B1086+B1095+B1097+B1126+B1151+B1157+B1182+B1186+B1194+B1346+B1206</f>
        <v>457</v>
      </c>
      <c r="C868" s="24">
        <f>C885+C890+C908+C915+C934+C1014+C1028+C1034+C1075+C1085+C1095+C1097+C1126+C1151+C1157+C1182+C1186+C1194+C1346+C1205</f>
        <v>357</v>
      </c>
      <c r="D868" s="65" t="s">
        <v>689</v>
      </c>
      <c r="E868" s="33"/>
      <c r="F868" s="33"/>
      <c r="G868" s="14"/>
      <c r="H868" s="33"/>
      <c r="I868" s="27"/>
      <c r="J868" s="31">
        <f>J869+J1207</f>
        <v>1096536.1119999997</v>
      </c>
      <c r="K868" s="27"/>
      <c r="L868" s="28"/>
      <c r="M868" s="31">
        <f>M869+M1207</f>
        <v>380449497.26743996</v>
      </c>
      <c r="N868" s="31">
        <f>N869+N1207</f>
        <v>20832764.65078</v>
      </c>
      <c r="O868" s="31">
        <f>O869+O1207</f>
        <v>401282261.91822004</v>
      </c>
      <c r="P868" s="29"/>
      <c r="Q868" s="24"/>
      <c r="R868" s="24"/>
      <c r="S868" s="49"/>
    </row>
    <row r="869" spans="1:128" s="67" customFormat="1">
      <c r="A869" s="24"/>
      <c r="B869" s="15"/>
      <c r="C869" s="16"/>
      <c r="D869" s="65" t="s">
        <v>34</v>
      </c>
      <c r="E869" s="33"/>
      <c r="F869" s="33"/>
      <c r="G869" s="14"/>
      <c r="H869" s="33"/>
      <c r="I869" s="27"/>
      <c r="J869" s="31">
        <f>J870+J886+J891+J910+J916+J935+J1015+J1029+J1035+J1076+J1087+J1096+J1098+J1127+J1152+J1158+J1183+J1187+J1195</f>
        <v>610830.1399999999</v>
      </c>
      <c r="K869" s="27"/>
      <c r="L869" s="33"/>
      <c r="M869" s="31">
        <f>M870+M886+M891+M910+M916+M935+M1015+M1029+M1035+M1076+M1087+M1096+M1098+M1127+M1152+M1158+M1183+M1187+M1195</f>
        <v>205996178.82139999</v>
      </c>
      <c r="N869" s="31">
        <f>N870+N886+N891+N910+N916+N935+N1015+N1029+N1035+N1076+N1087+N1096+N1098+N1127+N1152+N1158+N1183+N1187+N1195</f>
        <v>12103143.0821</v>
      </c>
      <c r="O869" s="31">
        <f>O870+O886+O891+O910+O916+O935+O1015+O1029+O1035+O1076+O1087+O1096+O1098+O1127+O1152+O1158+O1183+O1187+O1195</f>
        <v>218099321.90349999</v>
      </c>
      <c r="P869" s="24"/>
      <c r="Q869" s="24"/>
      <c r="R869" s="49"/>
      <c r="S869" s="49"/>
    </row>
    <row r="870" spans="1:128" s="67" customFormat="1">
      <c r="A870" s="24"/>
      <c r="B870" s="15"/>
      <c r="C870" s="16"/>
      <c r="D870" s="65" t="s">
        <v>35</v>
      </c>
      <c r="E870" s="33"/>
      <c r="F870" s="33"/>
      <c r="G870" s="14"/>
      <c r="H870" s="33"/>
      <c r="I870" s="27"/>
      <c r="J870" s="31">
        <f>SUM(J871:J885)</f>
        <v>9892.85</v>
      </c>
      <c r="K870" s="27"/>
      <c r="L870" s="33"/>
      <c r="M870" s="31">
        <f>SUM(M871:M885)</f>
        <v>2434225.88</v>
      </c>
      <c r="N870" s="31">
        <f>SUM(N871:N885)</f>
        <v>187245.12100000001</v>
      </c>
      <c r="O870" s="31">
        <f>SUM(O871:O885)</f>
        <v>2621471.0009999997</v>
      </c>
      <c r="P870" s="24"/>
      <c r="Q870" s="24"/>
      <c r="R870" s="24"/>
      <c r="S870" s="49"/>
    </row>
    <row r="871" spans="1:128" ht="37.5">
      <c r="A871" s="14" t="s">
        <v>269</v>
      </c>
      <c r="B871" s="16">
        <v>1</v>
      </c>
      <c r="C871" s="16">
        <v>1</v>
      </c>
      <c r="D871" s="68" t="s">
        <v>690</v>
      </c>
      <c r="E871" s="16">
        <v>1986</v>
      </c>
      <c r="F871" s="16" t="s">
        <v>37</v>
      </c>
      <c r="G871" s="14" t="s">
        <v>269</v>
      </c>
      <c r="H871" s="16" t="s">
        <v>38</v>
      </c>
      <c r="I871" s="16">
        <v>2</v>
      </c>
      <c r="J871" s="21">
        <v>1902.5</v>
      </c>
      <c r="K871" s="21">
        <v>879.9</v>
      </c>
      <c r="L871" s="22" t="s">
        <v>46</v>
      </c>
      <c r="M871" s="32">
        <f>J871*P871</f>
        <v>304400</v>
      </c>
      <c r="N871" s="32">
        <f>J871*Q871</f>
        <v>30078.525000000001</v>
      </c>
      <c r="O871" s="32">
        <f t="shared" ref="O871:O885" si="69">M871+N871</f>
        <v>334478.52500000002</v>
      </c>
      <c r="P871" s="59">
        <v>160</v>
      </c>
      <c r="Q871" s="59">
        <v>15.81</v>
      </c>
      <c r="R871" s="14" t="s">
        <v>270</v>
      </c>
      <c r="S871" s="14" t="s">
        <v>691</v>
      </c>
      <c r="T871" s="222"/>
      <c r="U871" s="6"/>
    </row>
    <row r="872" spans="1:128" ht="37.5">
      <c r="A872" s="14" t="s">
        <v>269</v>
      </c>
      <c r="B872" s="16">
        <v>2</v>
      </c>
      <c r="C872" s="16">
        <v>2</v>
      </c>
      <c r="D872" s="68" t="s">
        <v>692</v>
      </c>
      <c r="E872" s="16">
        <v>1983</v>
      </c>
      <c r="F872" s="16" t="s">
        <v>37</v>
      </c>
      <c r="G872" s="14" t="s">
        <v>269</v>
      </c>
      <c r="H872" s="16" t="s">
        <v>38</v>
      </c>
      <c r="I872" s="16">
        <v>2</v>
      </c>
      <c r="J872" s="21">
        <v>1738.3</v>
      </c>
      <c r="K872" s="21">
        <v>835.3</v>
      </c>
      <c r="L872" s="22" t="s">
        <v>46</v>
      </c>
      <c r="M872" s="32">
        <f>J872*P872</f>
        <v>278128</v>
      </c>
      <c r="N872" s="32">
        <f>J872*Q872</f>
        <v>27482.523000000001</v>
      </c>
      <c r="O872" s="32">
        <f t="shared" si="69"/>
        <v>305610.52299999999</v>
      </c>
      <c r="P872" s="59">
        <v>160</v>
      </c>
      <c r="Q872" s="59">
        <v>15.81</v>
      </c>
      <c r="R872" s="14" t="s">
        <v>270</v>
      </c>
      <c r="S872" s="14" t="s">
        <v>691</v>
      </c>
      <c r="T872" s="222"/>
      <c r="U872" s="6"/>
    </row>
    <row r="873" spans="1:128" ht="37.5">
      <c r="A873" s="14" t="s">
        <v>329</v>
      </c>
      <c r="B873" s="16">
        <v>3</v>
      </c>
      <c r="C873" s="16">
        <v>3</v>
      </c>
      <c r="D873" s="68" t="s">
        <v>693</v>
      </c>
      <c r="E873" s="16">
        <v>1967</v>
      </c>
      <c r="F873" s="16" t="s">
        <v>37</v>
      </c>
      <c r="G873" s="14" t="s">
        <v>329</v>
      </c>
      <c r="H873" s="16" t="s">
        <v>67</v>
      </c>
      <c r="I873" s="16">
        <v>2</v>
      </c>
      <c r="J873" s="21">
        <v>522</v>
      </c>
      <c r="K873" s="21">
        <v>348</v>
      </c>
      <c r="L873" s="22" t="s">
        <v>46</v>
      </c>
      <c r="M873" s="32">
        <f>J873*P873</f>
        <v>91350</v>
      </c>
      <c r="N873" s="32">
        <f>J873*Q873</f>
        <v>8284.14</v>
      </c>
      <c r="O873" s="32">
        <f t="shared" si="69"/>
        <v>99634.14</v>
      </c>
      <c r="P873" s="59">
        <v>175</v>
      </c>
      <c r="Q873" s="14">
        <v>15.87</v>
      </c>
      <c r="R873" s="14" t="s">
        <v>270</v>
      </c>
      <c r="S873" s="14" t="s">
        <v>691</v>
      </c>
      <c r="T873" s="222"/>
      <c r="U873" s="6"/>
    </row>
    <row r="874" spans="1:128">
      <c r="A874" s="14"/>
      <c r="B874" s="16">
        <v>4</v>
      </c>
      <c r="C874" s="16"/>
      <c r="D874" s="68"/>
      <c r="E874" s="16"/>
      <c r="F874" s="16"/>
      <c r="G874" s="14"/>
      <c r="H874" s="16"/>
      <c r="I874" s="16"/>
      <c r="J874" s="21"/>
      <c r="K874" s="21"/>
      <c r="L874" s="22" t="s">
        <v>234</v>
      </c>
      <c r="M874" s="32">
        <f>J873*P874</f>
        <v>783000</v>
      </c>
      <c r="N874" s="32">
        <f>J873*Q874</f>
        <v>20994.84</v>
      </c>
      <c r="O874" s="32">
        <f t="shared" si="69"/>
        <v>803994.84</v>
      </c>
      <c r="P874" s="59">
        <v>1500</v>
      </c>
      <c r="Q874" s="14">
        <v>40.22</v>
      </c>
      <c r="R874" s="14" t="s">
        <v>270</v>
      </c>
      <c r="S874" s="14" t="s">
        <v>691</v>
      </c>
      <c r="T874" s="222"/>
      <c r="U874" s="6"/>
    </row>
    <row r="875" spans="1:128" ht="37.5">
      <c r="A875" s="14"/>
      <c r="B875" s="16">
        <v>5</v>
      </c>
      <c r="C875" s="16"/>
      <c r="D875" s="68"/>
      <c r="E875" s="16"/>
      <c r="F875" s="16"/>
      <c r="G875" s="14"/>
      <c r="H875" s="16"/>
      <c r="I875" s="16"/>
      <c r="J875" s="21"/>
      <c r="K875" s="21"/>
      <c r="L875" s="22" t="s">
        <v>49</v>
      </c>
      <c r="M875" s="32">
        <f>J873*P875</f>
        <v>232441.38</v>
      </c>
      <c r="N875" s="32">
        <f>J873*Q875</f>
        <v>9526.5</v>
      </c>
      <c r="O875" s="32">
        <f t="shared" si="69"/>
        <v>241967.88</v>
      </c>
      <c r="P875" s="14">
        <v>445.29</v>
      </c>
      <c r="Q875" s="14">
        <v>18.25</v>
      </c>
      <c r="R875" s="14" t="s">
        <v>270</v>
      </c>
      <c r="S875" s="14" t="s">
        <v>691</v>
      </c>
      <c r="T875" s="222"/>
      <c r="U875" s="6"/>
    </row>
    <row r="876" spans="1:128" ht="37.5">
      <c r="A876" s="14" t="s">
        <v>323</v>
      </c>
      <c r="B876" s="16">
        <v>6</v>
      </c>
      <c r="C876" s="16">
        <v>4</v>
      </c>
      <c r="D876" s="68" t="s">
        <v>694</v>
      </c>
      <c r="E876" s="16">
        <v>1979</v>
      </c>
      <c r="F876" s="16" t="s">
        <v>37</v>
      </c>
      <c r="G876" s="14" t="s">
        <v>323</v>
      </c>
      <c r="H876" s="16" t="s">
        <v>67</v>
      </c>
      <c r="I876" s="16">
        <v>2</v>
      </c>
      <c r="J876" s="21">
        <v>840.75</v>
      </c>
      <c r="K876" s="21">
        <v>560.5</v>
      </c>
      <c r="L876" s="22" t="s">
        <v>46</v>
      </c>
      <c r="M876" s="32">
        <f t="shared" ref="M876:M885" si="70">J876*P876</f>
        <v>109297.5</v>
      </c>
      <c r="N876" s="32">
        <f t="shared" ref="N876:N885" si="71">J876*Q876</f>
        <v>13334.295</v>
      </c>
      <c r="O876" s="32">
        <f t="shared" si="69"/>
        <v>122631.795</v>
      </c>
      <c r="P876" s="59">
        <v>130</v>
      </c>
      <c r="Q876" s="14">
        <v>15.86</v>
      </c>
      <c r="R876" s="14" t="s">
        <v>270</v>
      </c>
      <c r="S876" s="14" t="s">
        <v>691</v>
      </c>
      <c r="T876" s="222"/>
      <c r="U876" s="6"/>
    </row>
    <row r="877" spans="1:128" ht="37.5">
      <c r="A877" s="14" t="s">
        <v>323</v>
      </c>
      <c r="B877" s="16">
        <v>7</v>
      </c>
      <c r="C877" s="16">
        <v>5</v>
      </c>
      <c r="D877" s="68" t="s">
        <v>696</v>
      </c>
      <c r="E877" s="16">
        <v>1967</v>
      </c>
      <c r="F877" s="16" t="s">
        <v>37</v>
      </c>
      <c r="G877" s="14" t="s">
        <v>323</v>
      </c>
      <c r="H877" s="16" t="s">
        <v>67</v>
      </c>
      <c r="I877" s="16">
        <v>2</v>
      </c>
      <c r="J877" s="21">
        <v>436.8</v>
      </c>
      <c r="K877" s="21">
        <v>291.2</v>
      </c>
      <c r="L877" s="22" t="s">
        <v>46</v>
      </c>
      <c r="M877" s="32">
        <f t="shared" si="70"/>
        <v>56784</v>
      </c>
      <c r="N877" s="32">
        <f t="shared" si="71"/>
        <v>6927.6480000000001</v>
      </c>
      <c r="O877" s="32">
        <f t="shared" si="69"/>
        <v>63711.648000000001</v>
      </c>
      <c r="P877" s="59">
        <v>130</v>
      </c>
      <c r="Q877" s="14">
        <v>15.86</v>
      </c>
      <c r="R877" s="14" t="s">
        <v>270</v>
      </c>
      <c r="S877" s="14" t="s">
        <v>691</v>
      </c>
      <c r="T877" s="222"/>
      <c r="U877" s="6"/>
    </row>
    <row r="878" spans="1:128" ht="37.5">
      <c r="A878" s="14" t="s">
        <v>323</v>
      </c>
      <c r="B878" s="16">
        <v>8</v>
      </c>
      <c r="C878" s="16">
        <v>6</v>
      </c>
      <c r="D878" s="68" t="s">
        <v>697</v>
      </c>
      <c r="E878" s="16">
        <v>1968</v>
      </c>
      <c r="F878" s="16" t="s">
        <v>37</v>
      </c>
      <c r="G878" s="14" t="s">
        <v>323</v>
      </c>
      <c r="H878" s="16" t="s">
        <v>67</v>
      </c>
      <c r="I878" s="16">
        <v>2</v>
      </c>
      <c r="J878" s="21">
        <v>515.70000000000005</v>
      </c>
      <c r="K878" s="21">
        <v>343.8</v>
      </c>
      <c r="L878" s="22" t="s">
        <v>46</v>
      </c>
      <c r="M878" s="32">
        <f t="shared" si="70"/>
        <v>67041</v>
      </c>
      <c r="N878" s="32">
        <f t="shared" si="71"/>
        <v>8179.0020000000004</v>
      </c>
      <c r="O878" s="32">
        <f t="shared" si="69"/>
        <v>75220.002000000008</v>
      </c>
      <c r="P878" s="59">
        <v>130</v>
      </c>
      <c r="Q878" s="14">
        <v>15.86</v>
      </c>
      <c r="R878" s="14" t="s">
        <v>270</v>
      </c>
      <c r="S878" s="14" t="s">
        <v>691</v>
      </c>
      <c r="T878" s="222"/>
      <c r="U878" s="6"/>
    </row>
    <row r="879" spans="1:128" ht="37.5">
      <c r="A879" s="14" t="s">
        <v>323</v>
      </c>
      <c r="B879" s="16">
        <v>9</v>
      </c>
      <c r="C879" s="16">
        <v>7</v>
      </c>
      <c r="D879" s="68" t="s">
        <v>698</v>
      </c>
      <c r="E879" s="16">
        <v>1966</v>
      </c>
      <c r="F879" s="16" t="s">
        <v>37</v>
      </c>
      <c r="G879" s="14" t="s">
        <v>323</v>
      </c>
      <c r="H879" s="16" t="s">
        <v>67</v>
      </c>
      <c r="I879" s="16">
        <v>2</v>
      </c>
      <c r="J879" s="21">
        <v>498.6</v>
      </c>
      <c r="K879" s="21">
        <v>332.4</v>
      </c>
      <c r="L879" s="22" t="s">
        <v>46</v>
      </c>
      <c r="M879" s="32">
        <f t="shared" si="70"/>
        <v>64818</v>
      </c>
      <c r="N879" s="32">
        <f t="shared" si="71"/>
        <v>7907.7960000000003</v>
      </c>
      <c r="O879" s="32">
        <f t="shared" si="69"/>
        <v>72725.796000000002</v>
      </c>
      <c r="P879" s="59">
        <v>130</v>
      </c>
      <c r="Q879" s="14">
        <v>15.86</v>
      </c>
      <c r="R879" s="14" t="s">
        <v>270</v>
      </c>
      <c r="S879" s="14" t="s">
        <v>691</v>
      </c>
      <c r="T879" s="222"/>
      <c r="U879" s="6"/>
    </row>
    <row r="880" spans="1:128" ht="37.5">
      <c r="A880" s="14" t="s">
        <v>323</v>
      </c>
      <c r="B880" s="16">
        <v>10</v>
      </c>
      <c r="C880" s="16">
        <v>8</v>
      </c>
      <c r="D880" s="68" t="s">
        <v>699</v>
      </c>
      <c r="E880" s="16">
        <v>1969</v>
      </c>
      <c r="F880" s="16" t="s">
        <v>37</v>
      </c>
      <c r="G880" s="14" t="s">
        <v>323</v>
      </c>
      <c r="H880" s="16" t="s">
        <v>67</v>
      </c>
      <c r="I880" s="16">
        <v>2</v>
      </c>
      <c r="J880" s="21">
        <v>437.4</v>
      </c>
      <c r="K880" s="21">
        <v>291.60000000000002</v>
      </c>
      <c r="L880" s="22" t="s">
        <v>46</v>
      </c>
      <c r="M880" s="32">
        <f t="shared" si="70"/>
        <v>56862</v>
      </c>
      <c r="N880" s="32">
        <f t="shared" si="71"/>
        <v>6937.1639999999998</v>
      </c>
      <c r="O880" s="32">
        <f t="shared" si="69"/>
        <v>63799.163999999997</v>
      </c>
      <c r="P880" s="59">
        <v>130</v>
      </c>
      <c r="Q880" s="14">
        <v>15.86</v>
      </c>
      <c r="R880" s="14" t="s">
        <v>270</v>
      </c>
      <c r="S880" s="14" t="s">
        <v>691</v>
      </c>
      <c r="T880" s="222"/>
      <c r="U880" s="6"/>
    </row>
    <row r="881" spans="1:21" ht="37.5">
      <c r="A881" s="14" t="s">
        <v>323</v>
      </c>
      <c r="B881" s="16">
        <v>11</v>
      </c>
      <c r="C881" s="16">
        <v>9</v>
      </c>
      <c r="D881" s="68" t="s">
        <v>700</v>
      </c>
      <c r="E881" s="16">
        <v>1965</v>
      </c>
      <c r="F881" s="16" t="s">
        <v>37</v>
      </c>
      <c r="G881" s="14" t="s">
        <v>323</v>
      </c>
      <c r="H881" s="16" t="s">
        <v>67</v>
      </c>
      <c r="I881" s="16">
        <v>2</v>
      </c>
      <c r="J881" s="21">
        <v>490.05</v>
      </c>
      <c r="K881" s="21">
        <v>326.7</v>
      </c>
      <c r="L881" s="22" t="s">
        <v>46</v>
      </c>
      <c r="M881" s="32">
        <f t="shared" si="70"/>
        <v>63706.5</v>
      </c>
      <c r="N881" s="32">
        <f t="shared" si="71"/>
        <v>7772.1930000000002</v>
      </c>
      <c r="O881" s="32">
        <f t="shared" si="69"/>
        <v>71478.692999999999</v>
      </c>
      <c r="P881" s="59">
        <v>130</v>
      </c>
      <c r="Q881" s="14">
        <v>15.86</v>
      </c>
      <c r="R881" s="14" t="s">
        <v>270</v>
      </c>
      <c r="S881" s="14" t="s">
        <v>691</v>
      </c>
      <c r="T881" s="222"/>
      <c r="U881" s="6"/>
    </row>
    <row r="882" spans="1:21" ht="37.5">
      <c r="A882" s="14" t="s">
        <v>323</v>
      </c>
      <c r="B882" s="16">
        <v>12</v>
      </c>
      <c r="C882" s="16">
        <v>10</v>
      </c>
      <c r="D882" s="68" t="s">
        <v>701</v>
      </c>
      <c r="E882" s="16">
        <v>1969</v>
      </c>
      <c r="F882" s="16" t="s">
        <v>37</v>
      </c>
      <c r="G882" s="14" t="s">
        <v>323</v>
      </c>
      <c r="H882" s="16" t="s">
        <v>67</v>
      </c>
      <c r="I882" s="16">
        <v>2</v>
      </c>
      <c r="J882" s="21">
        <v>383.85</v>
      </c>
      <c r="K882" s="21">
        <v>255.9</v>
      </c>
      <c r="L882" s="22" t="s">
        <v>46</v>
      </c>
      <c r="M882" s="32">
        <f t="shared" si="70"/>
        <v>49900.5</v>
      </c>
      <c r="N882" s="32">
        <f t="shared" si="71"/>
        <v>6087.8609999999999</v>
      </c>
      <c r="O882" s="32">
        <f t="shared" si="69"/>
        <v>55988.360999999997</v>
      </c>
      <c r="P882" s="59">
        <v>130</v>
      </c>
      <c r="Q882" s="14">
        <v>15.86</v>
      </c>
      <c r="R882" s="14" t="s">
        <v>270</v>
      </c>
      <c r="S882" s="14" t="s">
        <v>691</v>
      </c>
      <c r="T882" s="222"/>
      <c r="U882" s="6"/>
    </row>
    <row r="883" spans="1:21" ht="37.5">
      <c r="A883" s="14" t="s">
        <v>323</v>
      </c>
      <c r="B883" s="16">
        <v>13</v>
      </c>
      <c r="C883" s="16">
        <v>11</v>
      </c>
      <c r="D883" s="68" t="s">
        <v>702</v>
      </c>
      <c r="E883" s="16">
        <v>1985</v>
      </c>
      <c r="F883" s="16" t="s">
        <v>37</v>
      </c>
      <c r="G883" s="14" t="s">
        <v>323</v>
      </c>
      <c r="H883" s="16" t="s">
        <v>67</v>
      </c>
      <c r="I883" s="16">
        <v>2</v>
      </c>
      <c r="J883" s="21">
        <v>827.7</v>
      </c>
      <c r="K883" s="21">
        <v>522.1</v>
      </c>
      <c r="L883" s="22" t="s">
        <v>46</v>
      </c>
      <c r="M883" s="32">
        <f t="shared" si="70"/>
        <v>107601</v>
      </c>
      <c r="N883" s="32">
        <f t="shared" si="71"/>
        <v>13127.322</v>
      </c>
      <c r="O883" s="32">
        <f t="shared" si="69"/>
        <v>120728.322</v>
      </c>
      <c r="P883" s="59">
        <v>130</v>
      </c>
      <c r="Q883" s="14">
        <v>15.86</v>
      </c>
      <c r="R883" s="14" t="s">
        <v>270</v>
      </c>
      <c r="S883" s="14" t="s">
        <v>691</v>
      </c>
      <c r="T883" s="222"/>
      <c r="U883" s="6"/>
    </row>
    <row r="884" spans="1:21" ht="37.5">
      <c r="A884" s="14" t="s">
        <v>323</v>
      </c>
      <c r="B884" s="16">
        <v>14</v>
      </c>
      <c r="C884" s="16">
        <v>12</v>
      </c>
      <c r="D884" s="68" t="s">
        <v>703</v>
      </c>
      <c r="E884" s="16">
        <v>1980</v>
      </c>
      <c r="F884" s="16" t="s">
        <v>37</v>
      </c>
      <c r="G884" s="14" t="s">
        <v>323</v>
      </c>
      <c r="H884" s="16" t="s">
        <v>67</v>
      </c>
      <c r="I884" s="16">
        <v>2</v>
      </c>
      <c r="J884" s="21">
        <v>646.9</v>
      </c>
      <c r="K884" s="21">
        <v>407.5</v>
      </c>
      <c r="L884" s="22" t="s">
        <v>46</v>
      </c>
      <c r="M884" s="32">
        <f t="shared" si="70"/>
        <v>84097</v>
      </c>
      <c r="N884" s="32">
        <f t="shared" si="71"/>
        <v>10259.833999999999</v>
      </c>
      <c r="O884" s="32">
        <f t="shared" si="69"/>
        <v>94356.834000000003</v>
      </c>
      <c r="P884" s="59">
        <v>130</v>
      </c>
      <c r="Q884" s="14">
        <v>15.86</v>
      </c>
      <c r="R884" s="14" t="s">
        <v>270</v>
      </c>
      <c r="S884" s="14" t="s">
        <v>691</v>
      </c>
      <c r="T884" s="222"/>
      <c r="U884" s="6"/>
    </row>
    <row r="885" spans="1:21" s="67" customFormat="1" ht="37.5">
      <c r="A885" s="14" t="s">
        <v>323</v>
      </c>
      <c r="B885" s="16">
        <v>15</v>
      </c>
      <c r="C885" s="16">
        <v>13</v>
      </c>
      <c r="D885" s="68" t="s">
        <v>704</v>
      </c>
      <c r="E885" s="16">
        <v>1981</v>
      </c>
      <c r="F885" s="16" t="s">
        <v>37</v>
      </c>
      <c r="G885" s="14" t="s">
        <v>323</v>
      </c>
      <c r="H885" s="16" t="s">
        <v>67</v>
      </c>
      <c r="I885" s="16">
        <v>2</v>
      </c>
      <c r="J885" s="21">
        <v>652.29999999999995</v>
      </c>
      <c r="K885" s="21">
        <v>414.2</v>
      </c>
      <c r="L885" s="22" t="s">
        <v>46</v>
      </c>
      <c r="M885" s="32">
        <f t="shared" si="70"/>
        <v>84799</v>
      </c>
      <c r="N885" s="32">
        <f t="shared" si="71"/>
        <v>10345.477999999999</v>
      </c>
      <c r="O885" s="32">
        <f t="shared" si="69"/>
        <v>95144.478000000003</v>
      </c>
      <c r="P885" s="59">
        <v>130</v>
      </c>
      <c r="Q885" s="14">
        <v>15.86</v>
      </c>
      <c r="R885" s="14" t="s">
        <v>270</v>
      </c>
      <c r="S885" s="14" t="s">
        <v>691</v>
      </c>
      <c r="T885" s="307"/>
      <c r="U885" s="307"/>
    </row>
    <row r="886" spans="1:21" s="67" customFormat="1">
      <c r="A886" s="24"/>
      <c r="B886" s="15"/>
      <c r="C886" s="16"/>
      <c r="D886" s="65" t="s">
        <v>50</v>
      </c>
      <c r="E886" s="33"/>
      <c r="F886" s="33"/>
      <c r="G886" s="14"/>
      <c r="H886" s="33"/>
      <c r="I886" s="33"/>
      <c r="J886" s="31">
        <f>SUM(J887:J890)</f>
        <v>2662.71</v>
      </c>
      <c r="K886" s="27"/>
      <c r="L886" s="26"/>
      <c r="M886" s="31">
        <f>SUM(M887:M890)</f>
        <v>2356999.2960000001</v>
      </c>
      <c r="N886" s="31">
        <f>SUM(N887:N890)</f>
        <v>100513.24709999999</v>
      </c>
      <c r="O886" s="31">
        <f>SUM(O887:O890)</f>
        <v>2457512.5430999999</v>
      </c>
      <c r="P886" s="24"/>
      <c r="Q886" s="24"/>
      <c r="R886" s="14"/>
      <c r="S886" s="14"/>
      <c r="T886" s="308"/>
      <c r="U886" s="307"/>
    </row>
    <row r="887" spans="1:21" ht="37.5">
      <c r="A887" s="14" t="s">
        <v>269</v>
      </c>
      <c r="B887" s="15">
        <v>1</v>
      </c>
      <c r="C887" s="16">
        <v>1</v>
      </c>
      <c r="D887" s="68" t="s">
        <v>705</v>
      </c>
      <c r="E887" s="16">
        <v>1974</v>
      </c>
      <c r="F887" s="16" t="s">
        <v>37</v>
      </c>
      <c r="G887" s="14" t="s">
        <v>269</v>
      </c>
      <c r="H887" s="16" t="s">
        <v>38</v>
      </c>
      <c r="I887" s="16">
        <v>2</v>
      </c>
      <c r="J887" s="21">
        <v>983.1</v>
      </c>
      <c r="K887" s="21">
        <v>403.43</v>
      </c>
      <c r="L887" s="22" t="s">
        <v>46</v>
      </c>
      <c r="M887" s="32">
        <f>J887*P887</f>
        <v>157296</v>
      </c>
      <c r="N887" s="32">
        <f>J887*Q887</f>
        <v>15542.811000000002</v>
      </c>
      <c r="O887" s="32">
        <f>M887+N887</f>
        <v>172838.81099999999</v>
      </c>
      <c r="P887" s="32">
        <v>160</v>
      </c>
      <c r="Q887" s="14">
        <v>15.81</v>
      </c>
      <c r="R887" s="14" t="s">
        <v>270</v>
      </c>
      <c r="S887" s="14" t="s">
        <v>691</v>
      </c>
      <c r="T887" s="222"/>
      <c r="U887" s="6"/>
    </row>
    <row r="888" spans="1:21" ht="37.5">
      <c r="A888" s="14"/>
      <c r="B888" s="15">
        <v>2</v>
      </c>
      <c r="C888" s="16"/>
      <c r="D888" s="68"/>
      <c r="E888" s="16"/>
      <c r="F888" s="16"/>
      <c r="G888" s="14"/>
      <c r="H888" s="16"/>
      <c r="I888" s="16"/>
      <c r="J888" s="21"/>
      <c r="K888" s="21"/>
      <c r="L888" s="22" t="s">
        <v>49</v>
      </c>
      <c r="M888" s="32">
        <f>J887*P888</f>
        <v>456315.69600000005</v>
      </c>
      <c r="N888" s="32">
        <f>J887*Q888</f>
        <v>18344.646000000001</v>
      </c>
      <c r="O888" s="32">
        <f>M888+N888</f>
        <v>474660.34200000006</v>
      </c>
      <c r="P888" s="32">
        <v>464.16</v>
      </c>
      <c r="Q888" s="14">
        <v>18.66</v>
      </c>
      <c r="R888" s="14" t="s">
        <v>270</v>
      </c>
      <c r="S888" s="14" t="s">
        <v>691</v>
      </c>
      <c r="T888" s="222"/>
      <c r="U888" s="6"/>
    </row>
    <row r="889" spans="1:21">
      <c r="A889" s="14"/>
      <c r="B889" s="15">
        <v>3</v>
      </c>
      <c r="C889" s="16"/>
      <c r="D889" s="68"/>
      <c r="E889" s="16"/>
      <c r="F889" s="16"/>
      <c r="G889" s="14"/>
      <c r="H889" s="16"/>
      <c r="I889" s="16"/>
      <c r="J889" s="21"/>
      <c r="K889" s="21"/>
      <c r="L889" s="22" t="s">
        <v>234</v>
      </c>
      <c r="M889" s="32">
        <f>J887*P889</f>
        <v>1474650</v>
      </c>
      <c r="N889" s="32">
        <f>J887*Q889</f>
        <v>40071.155999999995</v>
      </c>
      <c r="O889" s="32">
        <f>M889+N889</f>
        <v>1514721.156</v>
      </c>
      <c r="P889" s="32">
        <v>1500</v>
      </c>
      <c r="Q889" s="14">
        <v>40.76</v>
      </c>
      <c r="R889" s="14" t="s">
        <v>270</v>
      </c>
      <c r="S889" s="14" t="s">
        <v>691</v>
      </c>
      <c r="T889" s="222"/>
      <c r="U889" s="6"/>
    </row>
    <row r="890" spans="1:21" ht="37.5">
      <c r="A890" s="14" t="s">
        <v>273</v>
      </c>
      <c r="B890" s="15">
        <v>4</v>
      </c>
      <c r="C890" s="16">
        <v>2</v>
      </c>
      <c r="D890" s="68" t="s">
        <v>706</v>
      </c>
      <c r="E890" s="16">
        <v>1976</v>
      </c>
      <c r="F890" s="16" t="s">
        <v>37</v>
      </c>
      <c r="G890" s="14" t="s">
        <v>273</v>
      </c>
      <c r="H890" s="16" t="s">
        <v>38</v>
      </c>
      <c r="I890" s="16">
        <v>2</v>
      </c>
      <c r="J890" s="21">
        <v>1679.61</v>
      </c>
      <c r="K890" s="21">
        <v>739.61</v>
      </c>
      <c r="L890" s="22" t="s">
        <v>46</v>
      </c>
      <c r="M890" s="32">
        <f>J890*P890</f>
        <v>268737.59999999998</v>
      </c>
      <c r="N890" s="32">
        <f>J890*Q890</f>
        <v>26554.634099999999</v>
      </c>
      <c r="O890" s="32">
        <f>M890+N890</f>
        <v>295292.2341</v>
      </c>
      <c r="P890" s="32">
        <v>160</v>
      </c>
      <c r="Q890" s="14">
        <v>15.81</v>
      </c>
      <c r="R890" s="14" t="s">
        <v>270</v>
      </c>
      <c r="S890" s="14" t="s">
        <v>691</v>
      </c>
      <c r="T890" s="222"/>
      <c r="U890" s="6"/>
    </row>
    <row r="891" spans="1:21" s="67" customFormat="1">
      <c r="A891" s="24"/>
      <c r="B891" s="15"/>
      <c r="C891" s="16"/>
      <c r="D891" s="65" t="s">
        <v>54</v>
      </c>
      <c r="E891" s="33"/>
      <c r="F891" s="33"/>
      <c r="G891" s="14"/>
      <c r="H891" s="33"/>
      <c r="I891" s="33"/>
      <c r="J891" s="31">
        <f>SUM(J892:J907)</f>
        <v>43162.26</v>
      </c>
      <c r="K891" s="27"/>
      <c r="L891" s="28"/>
      <c r="M891" s="66">
        <f>SUM(M892:M909)</f>
        <v>13606458.590999998</v>
      </c>
      <c r="N891" s="66">
        <f>SUM(N892:N909)</f>
        <v>815660.91160000011</v>
      </c>
      <c r="O891" s="66">
        <f>SUM(O892:O909)</f>
        <v>14422119.502599997</v>
      </c>
      <c r="P891" s="31"/>
      <c r="Q891" s="24"/>
      <c r="R891" s="14"/>
      <c r="S891" s="14"/>
      <c r="T891" s="308" t="s">
        <v>1085</v>
      </c>
    </row>
    <row r="892" spans="1:21" ht="37.5">
      <c r="A892" s="14" t="s">
        <v>291</v>
      </c>
      <c r="B892" s="15">
        <v>1</v>
      </c>
      <c r="C892" s="16">
        <v>1</v>
      </c>
      <c r="D892" s="68" t="s">
        <v>707</v>
      </c>
      <c r="E892" s="16">
        <v>1963</v>
      </c>
      <c r="F892" s="16" t="s">
        <v>37</v>
      </c>
      <c r="G892" s="14" t="s">
        <v>291</v>
      </c>
      <c r="H892" s="16" t="s">
        <v>38</v>
      </c>
      <c r="I892" s="16">
        <v>2</v>
      </c>
      <c r="J892" s="21">
        <v>1076.4000000000001</v>
      </c>
      <c r="K892" s="21">
        <v>516.9</v>
      </c>
      <c r="L892" s="69" t="s">
        <v>234</v>
      </c>
      <c r="M892" s="32">
        <f t="shared" ref="M892:M899" si="72">J892*P892</f>
        <v>1614600.0000000002</v>
      </c>
      <c r="N892" s="32">
        <f t="shared" ref="N892:N899" si="73">J892*Q892</f>
        <v>43874.063999999998</v>
      </c>
      <c r="O892" s="32">
        <f t="shared" ref="O892:O909" si="74">M892+N892</f>
        <v>1658474.0640000002</v>
      </c>
      <c r="P892" s="32">
        <v>1500</v>
      </c>
      <c r="Q892" s="14">
        <v>40.76</v>
      </c>
      <c r="R892" s="14" t="s">
        <v>270</v>
      </c>
      <c r="S892" s="14" t="s">
        <v>691</v>
      </c>
      <c r="T892" s="222"/>
    </row>
    <row r="893" spans="1:21" ht="37.5">
      <c r="A893" s="14" t="s">
        <v>291</v>
      </c>
      <c r="B893" s="15">
        <v>2</v>
      </c>
      <c r="C893" s="16">
        <v>2</v>
      </c>
      <c r="D893" s="68" t="s">
        <v>708</v>
      </c>
      <c r="E893" s="16">
        <v>1967</v>
      </c>
      <c r="F893" s="16" t="s">
        <v>37</v>
      </c>
      <c r="G893" s="14" t="s">
        <v>291</v>
      </c>
      <c r="H893" s="16" t="s">
        <v>38</v>
      </c>
      <c r="I893" s="16">
        <v>2</v>
      </c>
      <c r="J893" s="21">
        <v>1138</v>
      </c>
      <c r="K893" s="21">
        <v>566.9</v>
      </c>
      <c r="L893" s="69" t="s">
        <v>234</v>
      </c>
      <c r="M893" s="32">
        <f t="shared" si="72"/>
        <v>1707000</v>
      </c>
      <c r="N893" s="32">
        <f t="shared" si="73"/>
        <v>46384.88</v>
      </c>
      <c r="O893" s="32">
        <f t="shared" si="74"/>
        <v>1753384.88</v>
      </c>
      <c r="P893" s="32">
        <v>1500</v>
      </c>
      <c r="Q893" s="14">
        <v>40.76</v>
      </c>
      <c r="R893" s="14" t="s">
        <v>270</v>
      </c>
      <c r="S893" s="14" t="s">
        <v>691</v>
      </c>
      <c r="T893" s="222"/>
    </row>
    <row r="894" spans="1:21" ht="37.5">
      <c r="A894" s="14" t="s">
        <v>291</v>
      </c>
      <c r="B894" s="15">
        <v>3</v>
      </c>
      <c r="C894" s="16">
        <v>3</v>
      </c>
      <c r="D894" s="68" t="s">
        <v>709</v>
      </c>
      <c r="E894" s="16">
        <v>1962</v>
      </c>
      <c r="F894" s="16" t="s">
        <v>37</v>
      </c>
      <c r="G894" s="14" t="s">
        <v>291</v>
      </c>
      <c r="H894" s="16" t="s">
        <v>38</v>
      </c>
      <c r="I894" s="16">
        <v>2</v>
      </c>
      <c r="J894" s="21">
        <v>1022.8</v>
      </c>
      <c r="K894" s="21">
        <v>511.4</v>
      </c>
      <c r="L894" s="69" t="s">
        <v>234</v>
      </c>
      <c r="M894" s="32">
        <f t="shared" si="72"/>
        <v>1534200</v>
      </c>
      <c r="N894" s="32">
        <f t="shared" si="73"/>
        <v>41689.327999999994</v>
      </c>
      <c r="O894" s="32">
        <f t="shared" si="74"/>
        <v>1575889.328</v>
      </c>
      <c r="P894" s="32">
        <v>1500</v>
      </c>
      <c r="Q894" s="14">
        <v>40.76</v>
      </c>
      <c r="R894" s="14" t="s">
        <v>270</v>
      </c>
      <c r="S894" s="14" t="s">
        <v>691</v>
      </c>
      <c r="T894" s="222"/>
    </row>
    <row r="895" spans="1:21" ht="37.5">
      <c r="A895" s="14" t="s">
        <v>306</v>
      </c>
      <c r="B895" s="15">
        <v>4</v>
      </c>
      <c r="C895" s="16">
        <v>4</v>
      </c>
      <c r="D895" s="68" t="s">
        <v>710</v>
      </c>
      <c r="E895" s="16">
        <v>1980</v>
      </c>
      <c r="F895" s="16" t="s">
        <v>37</v>
      </c>
      <c r="G895" s="14" t="s">
        <v>306</v>
      </c>
      <c r="H895" s="16" t="s">
        <v>38</v>
      </c>
      <c r="I895" s="16">
        <v>3</v>
      </c>
      <c r="J895" s="21">
        <v>1578.9</v>
      </c>
      <c r="K895" s="21">
        <v>821.4</v>
      </c>
      <c r="L895" s="69" t="s">
        <v>46</v>
      </c>
      <c r="M895" s="32">
        <f t="shared" si="72"/>
        <v>252624</v>
      </c>
      <c r="N895" s="32">
        <f t="shared" si="73"/>
        <v>24567.684000000001</v>
      </c>
      <c r="O895" s="32">
        <f t="shared" si="74"/>
        <v>277191.68400000001</v>
      </c>
      <c r="P895" s="32">
        <v>160</v>
      </c>
      <c r="Q895" s="14">
        <v>15.56</v>
      </c>
      <c r="R895" s="14" t="s">
        <v>270</v>
      </c>
      <c r="S895" s="14" t="s">
        <v>691</v>
      </c>
      <c r="T895" s="222"/>
    </row>
    <row r="896" spans="1:21" ht="37.5">
      <c r="A896" s="14" t="s">
        <v>306</v>
      </c>
      <c r="B896" s="15">
        <v>5</v>
      </c>
      <c r="C896" s="16">
        <v>5</v>
      </c>
      <c r="D896" s="68" t="s">
        <v>712</v>
      </c>
      <c r="E896" s="16">
        <v>1978</v>
      </c>
      <c r="F896" s="16" t="s">
        <v>37</v>
      </c>
      <c r="G896" s="14" t="s">
        <v>306</v>
      </c>
      <c r="H896" s="16" t="s">
        <v>38</v>
      </c>
      <c r="I896" s="16">
        <v>5</v>
      </c>
      <c r="J896" s="21">
        <v>4675.3</v>
      </c>
      <c r="K896" s="21">
        <v>3369.9</v>
      </c>
      <c r="L896" s="69" t="s">
        <v>46</v>
      </c>
      <c r="M896" s="32">
        <f t="shared" si="72"/>
        <v>748048</v>
      </c>
      <c r="N896" s="32">
        <f t="shared" si="73"/>
        <v>72747.668000000005</v>
      </c>
      <c r="O896" s="32">
        <f t="shared" si="74"/>
        <v>820795.66800000006</v>
      </c>
      <c r="P896" s="32">
        <v>160</v>
      </c>
      <c r="Q896" s="14">
        <v>15.56</v>
      </c>
      <c r="R896" s="14" t="s">
        <v>270</v>
      </c>
      <c r="S896" s="14" t="s">
        <v>691</v>
      </c>
      <c r="T896" s="222"/>
    </row>
    <row r="897" spans="1:20" ht="37.5">
      <c r="A897" s="14" t="s">
        <v>306</v>
      </c>
      <c r="B897" s="15">
        <v>6</v>
      </c>
      <c r="C897" s="16">
        <v>6</v>
      </c>
      <c r="D897" s="68" t="s">
        <v>713</v>
      </c>
      <c r="E897" s="16">
        <v>1980</v>
      </c>
      <c r="F897" s="16" t="s">
        <v>37</v>
      </c>
      <c r="G897" s="14" t="s">
        <v>306</v>
      </c>
      <c r="H897" s="16" t="s">
        <v>38</v>
      </c>
      <c r="I897" s="16">
        <v>5</v>
      </c>
      <c r="J897" s="21">
        <v>5774.3</v>
      </c>
      <c r="K897" s="21">
        <v>3766.9</v>
      </c>
      <c r="L897" s="69" t="s">
        <v>46</v>
      </c>
      <c r="M897" s="32">
        <f t="shared" si="72"/>
        <v>923888</v>
      </c>
      <c r="N897" s="32">
        <f t="shared" si="73"/>
        <v>89848.108000000007</v>
      </c>
      <c r="O897" s="32">
        <f t="shared" si="74"/>
        <v>1013736.108</v>
      </c>
      <c r="P897" s="32">
        <v>160</v>
      </c>
      <c r="Q897" s="14">
        <v>15.56</v>
      </c>
      <c r="R897" s="14" t="s">
        <v>270</v>
      </c>
      <c r="S897" s="14" t="s">
        <v>691</v>
      </c>
      <c r="T897" s="222"/>
    </row>
    <row r="898" spans="1:20" ht="37.5">
      <c r="A898" s="14" t="s">
        <v>306</v>
      </c>
      <c r="B898" s="15">
        <v>7</v>
      </c>
      <c r="C898" s="16">
        <v>7</v>
      </c>
      <c r="D898" s="68" t="s">
        <v>714</v>
      </c>
      <c r="E898" s="16">
        <v>1980</v>
      </c>
      <c r="F898" s="16" t="s">
        <v>37</v>
      </c>
      <c r="G898" s="14" t="s">
        <v>306</v>
      </c>
      <c r="H898" s="16" t="s">
        <v>38</v>
      </c>
      <c r="I898" s="16">
        <v>5</v>
      </c>
      <c r="J898" s="21">
        <v>5800</v>
      </c>
      <c r="K898" s="21">
        <v>3801.8</v>
      </c>
      <c r="L898" s="69" t="s">
        <v>46</v>
      </c>
      <c r="M898" s="32">
        <f t="shared" si="72"/>
        <v>928000</v>
      </c>
      <c r="N898" s="32">
        <f t="shared" si="73"/>
        <v>90248</v>
      </c>
      <c r="O898" s="32">
        <f t="shared" si="74"/>
        <v>1018248</v>
      </c>
      <c r="P898" s="32">
        <v>160</v>
      </c>
      <c r="Q898" s="14">
        <v>15.56</v>
      </c>
      <c r="R898" s="14" t="s">
        <v>270</v>
      </c>
      <c r="S898" s="14" t="s">
        <v>691</v>
      </c>
      <c r="T898" s="222"/>
    </row>
    <row r="899" spans="1:20" ht="37.5">
      <c r="A899" s="14" t="s">
        <v>289</v>
      </c>
      <c r="B899" s="15">
        <v>8</v>
      </c>
      <c r="C899" s="16">
        <v>8</v>
      </c>
      <c r="D899" s="68" t="s">
        <v>715</v>
      </c>
      <c r="E899" s="16">
        <v>1966</v>
      </c>
      <c r="F899" s="16" t="s">
        <v>37</v>
      </c>
      <c r="G899" s="14" t="s">
        <v>289</v>
      </c>
      <c r="H899" s="16" t="s">
        <v>38</v>
      </c>
      <c r="I899" s="16">
        <v>2</v>
      </c>
      <c r="J899" s="21">
        <v>936.7</v>
      </c>
      <c r="K899" s="21">
        <v>494.9</v>
      </c>
      <c r="L899" s="69" t="s">
        <v>46</v>
      </c>
      <c r="M899" s="32">
        <f t="shared" si="72"/>
        <v>160175.70000000001</v>
      </c>
      <c r="N899" s="32">
        <f t="shared" si="73"/>
        <v>14809.227000000001</v>
      </c>
      <c r="O899" s="32">
        <f t="shared" si="74"/>
        <v>174984.92700000003</v>
      </c>
      <c r="P899" s="32">
        <v>171</v>
      </c>
      <c r="Q899" s="14">
        <v>15.81</v>
      </c>
      <c r="R899" s="14" t="s">
        <v>270</v>
      </c>
      <c r="S899" s="14" t="s">
        <v>691</v>
      </c>
      <c r="T899" s="222"/>
    </row>
    <row r="900" spans="1:20">
      <c r="A900" s="14"/>
      <c r="B900" s="15">
        <v>9</v>
      </c>
      <c r="C900" s="16"/>
      <c r="D900" s="68"/>
      <c r="E900" s="16"/>
      <c r="F900" s="16"/>
      <c r="G900" s="14"/>
      <c r="H900" s="16"/>
      <c r="I900" s="16"/>
      <c r="J900" s="21"/>
      <c r="K900" s="21"/>
      <c r="L900" s="69" t="s">
        <v>234</v>
      </c>
      <c r="M900" s="32">
        <f>J899*P900</f>
        <v>1405050</v>
      </c>
      <c r="N900" s="32">
        <f>J899*Q900</f>
        <v>38179.892</v>
      </c>
      <c r="O900" s="32">
        <f t="shared" si="74"/>
        <v>1443229.892</v>
      </c>
      <c r="P900" s="32">
        <v>1500</v>
      </c>
      <c r="Q900" s="14">
        <v>40.76</v>
      </c>
      <c r="R900" s="14" t="s">
        <v>270</v>
      </c>
      <c r="S900" s="14" t="s">
        <v>691</v>
      </c>
      <c r="T900" s="222"/>
    </row>
    <row r="901" spans="1:20" ht="37.5">
      <c r="A901" s="14" t="s">
        <v>289</v>
      </c>
      <c r="B901" s="15">
        <v>10</v>
      </c>
      <c r="C901" s="16">
        <v>9</v>
      </c>
      <c r="D901" s="68" t="s">
        <v>716</v>
      </c>
      <c r="E901" s="16">
        <v>1969</v>
      </c>
      <c r="F901" s="16" t="s">
        <v>37</v>
      </c>
      <c r="G901" s="14" t="s">
        <v>289</v>
      </c>
      <c r="H901" s="16" t="s">
        <v>38</v>
      </c>
      <c r="I901" s="16">
        <v>2</v>
      </c>
      <c r="J901" s="21">
        <v>2066.6999999999998</v>
      </c>
      <c r="K901" s="21">
        <v>1139.5</v>
      </c>
      <c r="L901" s="69" t="s">
        <v>49</v>
      </c>
      <c r="M901" s="32">
        <f t="shared" ref="M901:M908" si="75">J901*P901</f>
        <v>959279.47199999995</v>
      </c>
      <c r="N901" s="32">
        <f t="shared" ref="N901:N908" si="76">J901*Q901</f>
        <v>38564.621999999996</v>
      </c>
      <c r="O901" s="32">
        <f t="shared" si="74"/>
        <v>997844.09399999992</v>
      </c>
      <c r="P901" s="32">
        <v>464.16</v>
      </c>
      <c r="Q901" s="14">
        <v>18.66</v>
      </c>
      <c r="R901" s="14" t="s">
        <v>270</v>
      </c>
      <c r="S901" s="14" t="s">
        <v>691</v>
      </c>
      <c r="T901" s="222"/>
    </row>
    <row r="902" spans="1:20" ht="37.5">
      <c r="A902" s="14" t="s">
        <v>306</v>
      </c>
      <c r="B902" s="15">
        <v>11</v>
      </c>
      <c r="C902" s="16">
        <v>10</v>
      </c>
      <c r="D902" s="68" t="s">
        <v>717</v>
      </c>
      <c r="E902" s="16">
        <v>1980</v>
      </c>
      <c r="F902" s="16" t="s">
        <v>37</v>
      </c>
      <c r="G902" s="14" t="s">
        <v>306</v>
      </c>
      <c r="H902" s="16" t="s">
        <v>38</v>
      </c>
      <c r="I902" s="16">
        <v>5</v>
      </c>
      <c r="J902" s="21">
        <v>9678.2999999999993</v>
      </c>
      <c r="K902" s="21">
        <v>6616.3</v>
      </c>
      <c r="L902" s="69" t="s">
        <v>46</v>
      </c>
      <c r="M902" s="32">
        <f t="shared" si="75"/>
        <v>1548528</v>
      </c>
      <c r="N902" s="32">
        <f t="shared" si="76"/>
        <v>150594.348</v>
      </c>
      <c r="O902" s="32">
        <f t="shared" si="74"/>
        <v>1699122.348</v>
      </c>
      <c r="P902" s="32">
        <v>160</v>
      </c>
      <c r="Q902" s="14">
        <v>15.56</v>
      </c>
      <c r="R902" s="14" t="s">
        <v>270</v>
      </c>
      <c r="S902" s="14" t="s">
        <v>691</v>
      </c>
      <c r="T902" s="222"/>
    </row>
    <row r="903" spans="1:20" ht="37.5">
      <c r="A903" s="14" t="s">
        <v>280</v>
      </c>
      <c r="B903" s="15">
        <v>12</v>
      </c>
      <c r="C903" s="16">
        <v>11</v>
      </c>
      <c r="D903" s="68" t="s">
        <v>718</v>
      </c>
      <c r="E903" s="16">
        <v>1979</v>
      </c>
      <c r="F903" s="16" t="s">
        <v>37</v>
      </c>
      <c r="G903" s="14" t="s">
        <v>280</v>
      </c>
      <c r="H903" s="16" t="s">
        <v>38</v>
      </c>
      <c r="I903" s="16">
        <v>3</v>
      </c>
      <c r="J903" s="21">
        <v>1821.5</v>
      </c>
      <c r="K903" s="21">
        <v>890.5</v>
      </c>
      <c r="L903" s="69" t="s">
        <v>46</v>
      </c>
      <c r="M903" s="32">
        <f t="shared" si="75"/>
        <v>294572.98</v>
      </c>
      <c r="N903" s="32">
        <f t="shared" si="76"/>
        <v>28360.755000000001</v>
      </c>
      <c r="O903" s="32">
        <f t="shared" si="74"/>
        <v>322933.73499999999</v>
      </c>
      <c r="P903" s="32">
        <v>161.72</v>
      </c>
      <c r="Q903" s="14">
        <v>15.57</v>
      </c>
      <c r="R903" s="14" t="s">
        <v>270</v>
      </c>
      <c r="S903" s="14" t="s">
        <v>691</v>
      </c>
      <c r="T903" s="222"/>
    </row>
    <row r="904" spans="1:20" ht="37.5">
      <c r="A904" s="14" t="s">
        <v>280</v>
      </c>
      <c r="B904" s="15">
        <v>13</v>
      </c>
      <c r="C904" s="16">
        <v>12</v>
      </c>
      <c r="D904" s="68" t="s">
        <v>719</v>
      </c>
      <c r="E904" s="16">
        <v>1980</v>
      </c>
      <c r="F904" s="16" t="s">
        <v>37</v>
      </c>
      <c r="G904" s="14" t="s">
        <v>280</v>
      </c>
      <c r="H904" s="16" t="s">
        <v>38</v>
      </c>
      <c r="I904" s="16">
        <v>3</v>
      </c>
      <c r="J904" s="21">
        <v>1858.4</v>
      </c>
      <c r="K904" s="21">
        <v>896.2</v>
      </c>
      <c r="L904" s="69" t="s">
        <v>46</v>
      </c>
      <c r="M904" s="32">
        <f t="shared" si="75"/>
        <v>300540.44800000003</v>
      </c>
      <c r="N904" s="32">
        <f t="shared" si="76"/>
        <v>28935.288</v>
      </c>
      <c r="O904" s="32">
        <f t="shared" si="74"/>
        <v>329475.73600000003</v>
      </c>
      <c r="P904" s="32">
        <v>161.72</v>
      </c>
      <c r="Q904" s="14">
        <v>15.57</v>
      </c>
      <c r="R904" s="14" t="s">
        <v>270</v>
      </c>
      <c r="S904" s="14" t="s">
        <v>691</v>
      </c>
      <c r="T904" s="222"/>
    </row>
    <row r="905" spans="1:20" ht="37.5">
      <c r="A905" s="14" t="s">
        <v>280</v>
      </c>
      <c r="B905" s="15">
        <v>14</v>
      </c>
      <c r="C905" s="16">
        <v>13</v>
      </c>
      <c r="D905" s="68" t="s">
        <v>720</v>
      </c>
      <c r="E905" s="16">
        <v>1983</v>
      </c>
      <c r="F905" s="16" t="s">
        <v>37</v>
      </c>
      <c r="G905" s="14" t="s">
        <v>280</v>
      </c>
      <c r="H905" s="16" t="s">
        <v>38</v>
      </c>
      <c r="I905" s="16">
        <v>3</v>
      </c>
      <c r="J905" s="21">
        <v>1765</v>
      </c>
      <c r="K905" s="21">
        <v>898.5</v>
      </c>
      <c r="L905" s="69" t="s">
        <v>46</v>
      </c>
      <c r="M905" s="32">
        <f t="shared" si="75"/>
        <v>285435.8</v>
      </c>
      <c r="N905" s="32">
        <f t="shared" si="76"/>
        <v>27481.05</v>
      </c>
      <c r="O905" s="32">
        <f t="shared" si="74"/>
        <v>312916.84999999998</v>
      </c>
      <c r="P905" s="32">
        <v>161.72</v>
      </c>
      <c r="Q905" s="14">
        <v>15.57</v>
      </c>
      <c r="R905" s="14" t="s">
        <v>270</v>
      </c>
      <c r="S905" s="14" t="s">
        <v>691</v>
      </c>
      <c r="T905" s="222"/>
    </row>
    <row r="906" spans="1:20" ht="37.5">
      <c r="A906" s="14" t="s">
        <v>269</v>
      </c>
      <c r="B906" s="15">
        <v>15</v>
      </c>
      <c r="C906" s="16">
        <v>14</v>
      </c>
      <c r="D906" s="68" t="s">
        <v>721</v>
      </c>
      <c r="E906" s="16">
        <v>1965</v>
      </c>
      <c r="F906" s="16" t="s">
        <v>37</v>
      </c>
      <c r="G906" s="14" t="s">
        <v>269</v>
      </c>
      <c r="H906" s="16" t="s">
        <v>38</v>
      </c>
      <c r="I906" s="16">
        <v>2</v>
      </c>
      <c r="J906" s="21">
        <v>866.46</v>
      </c>
      <c r="K906" s="21">
        <v>388.5</v>
      </c>
      <c r="L906" s="69" t="s">
        <v>46</v>
      </c>
      <c r="M906" s="32">
        <f t="shared" si="75"/>
        <v>138633.60000000001</v>
      </c>
      <c r="N906" s="32">
        <f t="shared" si="76"/>
        <v>13698.732600000001</v>
      </c>
      <c r="O906" s="32">
        <f t="shared" si="74"/>
        <v>152332.33259999999</v>
      </c>
      <c r="P906" s="32">
        <v>160</v>
      </c>
      <c r="Q906" s="14">
        <v>15.81</v>
      </c>
      <c r="R906" s="14" t="s">
        <v>270</v>
      </c>
      <c r="S906" s="14" t="s">
        <v>691</v>
      </c>
      <c r="T906" s="222"/>
    </row>
    <row r="907" spans="1:20" s="67" customFormat="1" ht="37.5">
      <c r="A907" s="14" t="s">
        <v>280</v>
      </c>
      <c r="B907" s="15">
        <v>16</v>
      </c>
      <c r="C907" s="16">
        <v>15</v>
      </c>
      <c r="D907" s="68" t="s">
        <v>722</v>
      </c>
      <c r="E907" s="16">
        <v>1982</v>
      </c>
      <c r="F907" s="16" t="s">
        <v>37</v>
      </c>
      <c r="G907" s="14" t="s">
        <v>280</v>
      </c>
      <c r="H907" s="16" t="s">
        <v>38</v>
      </c>
      <c r="I907" s="16">
        <v>3</v>
      </c>
      <c r="J907" s="21">
        <v>3103.5</v>
      </c>
      <c r="K907" s="21">
        <v>1520.1</v>
      </c>
      <c r="L907" s="69" t="s">
        <v>46</v>
      </c>
      <c r="M907" s="32">
        <f t="shared" si="75"/>
        <v>501898.02</v>
      </c>
      <c r="N907" s="32">
        <f t="shared" si="76"/>
        <v>48321.495000000003</v>
      </c>
      <c r="O907" s="32">
        <f t="shared" si="74"/>
        <v>550219.51500000001</v>
      </c>
      <c r="P907" s="32">
        <v>161.72</v>
      </c>
      <c r="Q907" s="14">
        <v>15.57</v>
      </c>
      <c r="R907" s="14" t="s">
        <v>270</v>
      </c>
      <c r="S907" s="14" t="s">
        <v>691</v>
      </c>
      <c r="T907" s="307"/>
    </row>
    <row r="908" spans="1:20" s="67" customFormat="1" ht="37.5">
      <c r="A908" s="14" t="s">
        <v>289</v>
      </c>
      <c r="B908" s="15">
        <v>17</v>
      </c>
      <c r="C908" s="16">
        <v>16</v>
      </c>
      <c r="D908" s="68" t="s">
        <v>724</v>
      </c>
      <c r="E908" s="16">
        <v>1957</v>
      </c>
      <c r="F908" s="16">
        <v>2009</v>
      </c>
      <c r="G908" s="14" t="s">
        <v>289</v>
      </c>
      <c r="H908" s="16" t="s">
        <v>491</v>
      </c>
      <c r="I908" s="16">
        <v>2</v>
      </c>
      <c r="J908" s="21">
        <v>497.3</v>
      </c>
      <c r="K908" s="21">
        <v>378.9</v>
      </c>
      <c r="L908" s="69" t="s">
        <v>49</v>
      </c>
      <c r="M908" s="32">
        <f t="shared" si="75"/>
        <v>230826.76800000001</v>
      </c>
      <c r="N908" s="32">
        <f t="shared" si="76"/>
        <v>9279.6180000000004</v>
      </c>
      <c r="O908" s="32">
        <f t="shared" si="74"/>
        <v>240106.386</v>
      </c>
      <c r="P908" s="32">
        <v>464.16</v>
      </c>
      <c r="Q908" s="14">
        <v>18.66</v>
      </c>
      <c r="R908" s="14" t="s">
        <v>270</v>
      </c>
      <c r="S908" s="14" t="s">
        <v>691</v>
      </c>
      <c r="T908" s="307"/>
    </row>
    <row r="909" spans="1:20" s="67" customFormat="1" ht="56.25">
      <c r="A909" s="14"/>
      <c r="B909" s="15">
        <v>18</v>
      </c>
      <c r="C909" s="16"/>
      <c r="D909" s="68"/>
      <c r="E909" s="16"/>
      <c r="F909" s="16"/>
      <c r="G909" s="14"/>
      <c r="H909" s="16"/>
      <c r="I909" s="16"/>
      <c r="J909" s="21"/>
      <c r="K909" s="21"/>
      <c r="L909" s="69" t="s">
        <v>88</v>
      </c>
      <c r="M909" s="32">
        <f>J908*P909</f>
        <v>73157.803000000014</v>
      </c>
      <c r="N909" s="32">
        <f>J908*Q909</f>
        <v>8076.1519999999991</v>
      </c>
      <c r="O909" s="32">
        <f t="shared" si="74"/>
        <v>81233.955000000016</v>
      </c>
      <c r="P909" s="32">
        <v>147.11000000000001</v>
      </c>
      <c r="Q909" s="14">
        <v>16.239999999999998</v>
      </c>
      <c r="R909" s="14" t="s">
        <v>270</v>
      </c>
      <c r="S909" s="14" t="s">
        <v>691</v>
      </c>
      <c r="T909" s="307"/>
    </row>
    <row r="910" spans="1:20" s="67" customFormat="1">
      <c r="A910" s="24"/>
      <c r="B910" s="15"/>
      <c r="C910" s="16"/>
      <c r="D910" s="65" t="s">
        <v>72</v>
      </c>
      <c r="E910" s="33"/>
      <c r="F910" s="33"/>
      <c r="G910" s="14"/>
      <c r="H910" s="33"/>
      <c r="I910" s="33"/>
      <c r="J910" s="31">
        <f>SUM(J911:J915)</f>
        <v>8569.1</v>
      </c>
      <c r="K910" s="27"/>
      <c r="L910" s="28"/>
      <c r="M910" s="31">
        <f>SUM(M911:M915)</f>
        <v>3486536.696</v>
      </c>
      <c r="N910" s="31">
        <f>SUM(N911:N915)</f>
        <v>300325.36200000002</v>
      </c>
      <c r="O910" s="31">
        <f>SUM(O911:O915)</f>
        <v>3786862.0580000007</v>
      </c>
      <c r="P910" s="31"/>
      <c r="Q910" s="24"/>
      <c r="R910" s="14"/>
      <c r="S910" s="14"/>
      <c r="T910" s="308"/>
    </row>
    <row r="911" spans="1:20" ht="37.5">
      <c r="A911" s="14" t="s">
        <v>306</v>
      </c>
      <c r="B911" s="15">
        <v>1</v>
      </c>
      <c r="C911" s="16">
        <v>1</v>
      </c>
      <c r="D911" s="68" t="s">
        <v>726</v>
      </c>
      <c r="E911" s="16">
        <v>1960</v>
      </c>
      <c r="F911" s="16" t="s">
        <v>37</v>
      </c>
      <c r="G911" s="14" t="s">
        <v>306</v>
      </c>
      <c r="H911" s="16" t="s">
        <v>38</v>
      </c>
      <c r="I911" s="16">
        <v>3</v>
      </c>
      <c r="J911" s="21">
        <v>4078.9</v>
      </c>
      <c r="K911" s="21">
        <v>2346.5</v>
      </c>
      <c r="L911" s="69" t="s">
        <v>46</v>
      </c>
      <c r="M911" s="32">
        <f>J911*P911</f>
        <v>652624</v>
      </c>
      <c r="N911" s="32">
        <f>J911*Q911</f>
        <v>63467.684000000001</v>
      </c>
      <c r="O911" s="32">
        <f>M911+N911</f>
        <v>716091.68400000001</v>
      </c>
      <c r="P911" s="32">
        <v>160</v>
      </c>
      <c r="Q911" s="14">
        <v>15.56</v>
      </c>
      <c r="R911" s="14" t="s">
        <v>270</v>
      </c>
      <c r="S911" s="14" t="s">
        <v>691</v>
      </c>
      <c r="T911" s="222"/>
    </row>
    <row r="912" spans="1:20" ht="37.5">
      <c r="A912" s="14"/>
      <c r="B912" s="15">
        <v>2</v>
      </c>
      <c r="C912" s="16"/>
      <c r="D912" s="68"/>
      <c r="E912" s="16"/>
      <c r="F912" s="16"/>
      <c r="G912" s="14"/>
      <c r="H912" s="16"/>
      <c r="I912" s="16"/>
      <c r="J912" s="21"/>
      <c r="K912" s="21"/>
      <c r="L912" s="69" t="s">
        <v>49</v>
      </c>
      <c r="M912" s="32">
        <f>J911*P912</f>
        <v>1737611.4000000001</v>
      </c>
      <c r="N912" s="32">
        <f>J911*Q912</f>
        <v>67628.161999999997</v>
      </c>
      <c r="O912" s="32">
        <f>M912+N912</f>
        <v>1805239.5620000002</v>
      </c>
      <c r="P912" s="32">
        <v>426</v>
      </c>
      <c r="Q912" s="14">
        <v>16.579999999999998</v>
      </c>
      <c r="R912" s="14" t="s">
        <v>270</v>
      </c>
      <c r="S912" s="14" t="s">
        <v>691</v>
      </c>
      <c r="T912" s="222"/>
    </row>
    <row r="913" spans="1:20" ht="56.25">
      <c r="A913" s="14"/>
      <c r="B913" s="15">
        <v>3</v>
      </c>
      <c r="C913" s="16"/>
      <c r="D913" s="68"/>
      <c r="E913" s="16"/>
      <c r="F913" s="16"/>
      <c r="G913" s="14"/>
      <c r="H913" s="16"/>
      <c r="I913" s="16"/>
      <c r="J913" s="21"/>
      <c r="K913" s="21"/>
      <c r="L913" s="69" t="s">
        <v>39</v>
      </c>
      <c r="M913" s="32">
        <f>J911*P913</f>
        <v>232945.97899999999</v>
      </c>
      <c r="N913" s="32">
        <f>J911*Q913</f>
        <v>52821.754999999997</v>
      </c>
      <c r="O913" s="32">
        <f>M913+N913</f>
        <v>285767.734</v>
      </c>
      <c r="P913" s="32">
        <v>57.11</v>
      </c>
      <c r="Q913" s="14">
        <v>12.95</v>
      </c>
      <c r="R913" s="14" t="s">
        <v>270</v>
      </c>
      <c r="S913" s="14" t="s">
        <v>691</v>
      </c>
      <c r="T913" s="222"/>
    </row>
    <row r="914" spans="1:20" ht="56.25">
      <c r="A914" s="14"/>
      <c r="B914" s="15">
        <v>4</v>
      </c>
      <c r="C914" s="16"/>
      <c r="D914" s="68"/>
      <c r="E914" s="16"/>
      <c r="F914" s="16"/>
      <c r="G914" s="14"/>
      <c r="H914" s="16"/>
      <c r="I914" s="16"/>
      <c r="J914" s="21"/>
      <c r="K914" s="21"/>
      <c r="L914" s="69" t="s">
        <v>42</v>
      </c>
      <c r="M914" s="32">
        <f>J911*P914</f>
        <v>144923.31700000001</v>
      </c>
      <c r="N914" s="32">
        <f>J911*Q914</f>
        <v>46540.249000000003</v>
      </c>
      <c r="O914" s="32">
        <f>M914+N914</f>
        <v>191463.56600000002</v>
      </c>
      <c r="P914" s="32">
        <v>35.53</v>
      </c>
      <c r="Q914" s="14">
        <v>11.41</v>
      </c>
      <c r="R914" s="14" t="s">
        <v>270</v>
      </c>
      <c r="S914" s="14" t="s">
        <v>691</v>
      </c>
      <c r="T914" s="222"/>
    </row>
    <row r="915" spans="1:20" s="67" customFormat="1" ht="37.5">
      <c r="A915" s="14" t="s">
        <v>306</v>
      </c>
      <c r="B915" s="15">
        <v>5</v>
      </c>
      <c r="C915" s="16">
        <v>2</v>
      </c>
      <c r="D915" s="68" t="s">
        <v>727</v>
      </c>
      <c r="E915" s="16">
        <v>1983</v>
      </c>
      <c r="F915" s="16" t="s">
        <v>37</v>
      </c>
      <c r="G915" s="14" t="s">
        <v>306</v>
      </c>
      <c r="H915" s="16" t="s">
        <v>38</v>
      </c>
      <c r="I915" s="16">
        <v>5</v>
      </c>
      <c r="J915" s="21">
        <v>4490.2</v>
      </c>
      <c r="K915" s="21">
        <v>3292</v>
      </c>
      <c r="L915" s="69" t="s">
        <v>46</v>
      </c>
      <c r="M915" s="32">
        <f>J915*P915</f>
        <v>718432</v>
      </c>
      <c r="N915" s="32">
        <f>J915*Q915</f>
        <v>69867.512000000002</v>
      </c>
      <c r="O915" s="32">
        <f>M915+N915</f>
        <v>788299.51199999999</v>
      </c>
      <c r="P915" s="32">
        <v>160</v>
      </c>
      <c r="Q915" s="14">
        <v>15.56</v>
      </c>
      <c r="R915" s="14" t="s">
        <v>270</v>
      </c>
      <c r="S915" s="14" t="s">
        <v>691</v>
      </c>
      <c r="T915" s="307"/>
    </row>
    <row r="916" spans="1:20" s="67" customFormat="1">
      <c r="A916" s="24"/>
      <c r="B916" s="15"/>
      <c r="C916" s="16"/>
      <c r="D916" s="65" t="s">
        <v>78</v>
      </c>
      <c r="E916" s="33"/>
      <c r="F916" s="33"/>
      <c r="G916" s="14"/>
      <c r="H916" s="33"/>
      <c r="I916" s="33"/>
      <c r="J916" s="31">
        <f>SUM(J917:J934)</f>
        <v>34103.919999999998</v>
      </c>
      <c r="K916" s="27"/>
      <c r="L916" s="28"/>
      <c r="M916" s="66">
        <f>SUM(M917:M934)</f>
        <v>26728212.811799996</v>
      </c>
      <c r="N916" s="66">
        <f>SUM(N917:N934)</f>
        <v>631225.78000000014</v>
      </c>
      <c r="O916" s="66">
        <f>SUM(O917:O934)</f>
        <v>27359438.591799997</v>
      </c>
      <c r="P916" s="31"/>
      <c r="Q916" s="24"/>
      <c r="R916" s="14"/>
      <c r="S916" s="14"/>
      <c r="T916" s="308"/>
    </row>
    <row r="917" spans="1:20" ht="37.5">
      <c r="A917" s="14" t="s">
        <v>323</v>
      </c>
      <c r="B917" s="15">
        <v>1</v>
      </c>
      <c r="C917" s="16">
        <v>1</v>
      </c>
      <c r="D917" s="68" t="s">
        <v>728</v>
      </c>
      <c r="E917" s="16">
        <v>1974</v>
      </c>
      <c r="F917" s="16" t="s">
        <v>37</v>
      </c>
      <c r="G917" s="14" t="s">
        <v>323</v>
      </c>
      <c r="H917" s="16" t="s">
        <v>38</v>
      </c>
      <c r="I917" s="16">
        <v>2</v>
      </c>
      <c r="J917" s="21">
        <v>1473.4</v>
      </c>
      <c r="K917" s="21">
        <v>586.4</v>
      </c>
      <c r="L917" s="69" t="s">
        <v>46</v>
      </c>
      <c r="M917" s="32">
        <f t="shared" ref="M917:M927" si="77">J917*P917</f>
        <v>186561.90800000002</v>
      </c>
      <c r="N917" s="32">
        <f t="shared" ref="N917:N927" si="78">J917*Q917</f>
        <v>23279.72</v>
      </c>
      <c r="O917" s="32">
        <f t="shared" ref="O917:O934" si="79">M917+N917</f>
        <v>209841.62800000003</v>
      </c>
      <c r="P917" s="32">
        <v>126.62</v>
      </c>
      <c r="Q917" s="14">
        <v>15.8</v>
      </c>
      <c r="R917" s="14" t="s">
        <v>270</v>
      </c>
      <c r="S917" s="14" t="s">
        <v>691</v>
      </c>
      <c r="T917" s="222"/>
    </row>
    <row r="918" spans="1:20" ht="37.5">
      <c r="A918" s="14" t="s">
        <v>323</v>
      </c>
      <c r="B918" s="15">
        <v>2</v>
      </c>
      <c r="C918" s="16">
        <v>2</v>
      </c>
      <c r="D918" s="68" t="s">
        <v>729</v>
      </c>
      <c r="E918" s="16">
        <v>1976</v>
      </c>
      <c r="F918" s="16" t="s">
        <v>37</v>
      </c>
      <c r="G918" s="14" t="s">
        <v>323</v>
      </c>
      <c r="H918" s="16" t="s">
        <v>38</v>
      </c>
      <c r="I918" s="16">
        <v>2</v>
      </c>
      <c r="J918" s="21">
        <v>1148.7</v>
      </c>
      <c r="K918" s="21">
        <v>608.4</v>
      </c>
      <c r="L918" s="69" t="s">
        <v>46</v>
      </c>
      <c r="M918" s="32">
        <f t="shared" si="77"/>
        <v>145448.394</v>
      </c>
      <c r="N918" s="32">
        <f t="shared" si="78"/>
        <v>18149.460000000003</v>
      </c>
      <c r="O918" s="32">
        <f t="shared" si="79"/>
        <v>163597.85399999999</v>
      </c>
      <c r="P918" s="32">
        <v>126.62</v>
      </c>
      <c r="Q918" s="14">
        <v>15.8</v>
      </c>
      <c r="R918" s="14" t="s">
        <v>270</v>
      </c>
      <c r="S918" s="14" t="s">
        <v>691</v>
      </c>
      <c r="T918" s="222"/>
    </row>
    <row r="919" spans="1:20" ht="37.5">
      <c r="A919" s="14" t="s">
        <v>280</v>
      </c>
      <c r="B919" s="15">
        <v>3</v>
      </c>
      <c r="C919" s="16">
        <v>3</v>
      </c>
      <c r="D919" s="68" t="s">
        <v>730</v>
      </c>
      <c r="E919" s="16">
        <v>1991</v>
      </c>
      <c r="F919" s="16" t="s">
        <v>37</v>
      </c>
      <c r="G919" s="14" t="s">
        <v>280</v>
      </c>
      <c r="H919" s="16" t="s">
        <v>38</v>
      </c>
      <c r="I919" s="16">
        <v>3</v>
      </c>
      <c r="J919" s="21">
        <v>2392.7399999999998</v>
      </c>
      <c r="K919" s="21">
        <v>1199.69</v>
      </c>
      <c r="L919" s="69" t="s">
        <v>234</v>
      </c>
      <c r="M919" s="32">
        <f t="shared" si="77"/>
        <v>2589423.2279999997</v>
      </c>
      <c r="N919" s="32">
        <f t="shared" si="78"/>
        <v>55415.858399999997</v>
      </c>
      <c r="O919" s="32">
        <f t="shared" si="79"/>
        <v>2644839.0863999994</v>
      </c>
      <c r="P919" s="32">
        <v>1082.2</v>
      </c>
      <c r="Q919" s="14">
        <v>23.16</v>
      </c>
      <c r="R919" s="14" t="s">
        <v>270</v>
      </c>
      <c r="S919" s="14" t="s">
        <v>691</v>
      </c>
      <c r="T919" s="222"/>
    </row>
    <row r="920" spans="1:20" ht="37.5">
      <c r="A920" s="14" t="s">
        <v>280</v>
      </c>
      <c r="B920" s="15">
        <v>4</v>
      </c>
      <c r="C920" s="16">
        <v>4</v>
      </c>
      <c r="D920" s="68" t="s">
        <v>731</v>
      </c>
      <c r="E920" s="16">
        <v>1999</v>
      </c>
      <c r="F920" s="16" t="s">
        <v>37</v>
      </c>
      <c r="G920" s="14" t="s">
        <v>280</v>
      </c>
      <c r="H920" s="16" t="s">
        <v>38</v>
      </c>
      <c r="I920" s="16">
        <v>4</v>
      </c>
      <c r="J920" s="21">
        <v>4876.3999999999996</v>
      </c>
      <c r="K920" s="21">
        <v>2627.4</v>
      </c>
      <c r="L920" s="69" t="s">
        <v>234</v>
      </c>
      <c r="M920" s="32">
        <f t="shared" si="77"/>
        <v>5277240.08</v>
      </c>
      <c r="N920" s="32">
        <f t="shared" si="78"/>
        <v>112937.424</v>
      </c>
      <c r="O920" s="32">
        <f t="shared" si="79"/>
        <v>5390177.5039999997</v>
      </c>
      <c r="P920" s="32">
        <v>1082.2</v>
      </c>
      <c r="Q920" s="14">
        <v>23.16</v>
      </c>
      <c r="R920" s="14" t="s">
        <v>270</v>
      </c>
      <c r="S920" s="14" t="s">
        <v>691</v>
      </c>
      <c r="T920" s="222"/>
    </row>
    <row r="921" spans="1:20" ht="37.5">
      <c r="A921" s="14" t="s">
        <v>323</v>
      </c>
      <c r="B921" s="15">
        <v>5</v>
      </c>
      <c r="C921" s="16">
        <v>5</v>
      </c>
      <c r="D921" s="68" t="s">
        <v>732</v>
      </c>
      <c r="E921" s="16">
        <v>1967</v>
      </c>
      <c r="F921" s="16" t="s">
        <v>37</v>
      </c>
      <c r="G921" s="14" t="s">
        <v>323</v>
      </c>
      <c r="H921" s="16" t="s">
        <v>67</v>
      </c>
      <c r="I921" s="16">
        <v>2</v>
      </c>
      <c r="J921" s="21">
        <v>595</v>
      </c>
      <c r="K921" s="21">
        <v>338.3</v>
      </c>
      <c r="L921" s="69" t="s">
        <v>46</v>
      </c>
      <c r="M921" s="32">
        <f t="shared" si="77"/>
        <v>77350</v>
      </c>
      <c r="N921" s="32">
        <f t="shared" si="78"/>
        <v>9436.6999999999989</v>
      </c>
      <c r="O921" s="32">
        <f t="shared" si="79"/>
        <v>86786.7</v>
      </c>
      <c r="P921" s="32">
        <v>130</v>
      </c>
      <c r="Q921" s="14">
        <v>15.86</v>
      </c>
      <c r="R921" s="14" t="s">
        <v>270</v>
      </c>
      <c r="S921" s="14" t="s">
        <v>691</v>
      </c>
      <c r="T921" s="222"/>
    </row>
    <row r="922" spans="1:20" ht="37.5">
      <c r="A922" s="14" t="s">
        <v>323</v>
      </c>
      <c r="B922" s="15">
        <v>6</v>
      </c>
      <c r="C922" s="16">
        <v>6</v>
      </c>
      <c r="D922" s="68" t="s">
        <v>733</v>
      </c>
      <c r="E922" s="16">
        <v>1960</v>
      </c>
      <c r="F922" s="16" t="s">
        <v>37</v>
      </c>
      <c r="G922" s="14" t="s">
        <v>323</v>
      </c>
      <c r="H922" s="16" t="s">
        <v>67</v>
      </c>
      <c r="I922" s="16">
        <v>2</v>
      </c>
      <c r="J922" s="21">
        <v>1310.5999999999999</v>
      </c>
      <c r="K922" s="21">
        <v>751.2</v>
      </c>
      <c r="L922" s="69" t="s">
        <v>46</v>
      </c>
      <c r="M922" s="32">
        <f t="shared" si="77"/>
        <v>170378</v>
      </c>
      <c r="N922" s="32">
        <f t="shared" si="78"/>
        <v>20786.115999999998</v>
      </c>
      <c r="O922" s="32">
        <f t="shared" si="79"/>
        <v>191164.11600000001</v>
      </c>
      <c r="P922" s="32">
        <v>130</v>
      </c>
      <c r="Q922" s="14">
        <v>15.86</v>
      </c>
      <c r="R922" s="14" t="s">
        <v>270</v>
      </c>
      <c r="S922" s="14" t="s">
        <v>691</v>
      </c>
      <c r="T922" s="222"/>
    </row>
    <row r="923" spans="1:20" ht="37.5">
      <c r="A923" s="312" t="s">
        <v>289</v>
      </c>
      <c r="B923" s="15">
        <v>7</v>
      </c>
      <c r="C923" s="16">
        <v>7</v>
      </c>
      <c r="D923" s="68" t="s">
        <v>734</v>
      </c>
      <c r="E923" s="16">
        <v>1977</v>
      </c>
      <c r="F923" s="16" t="s">
        <v>37</v>
      </c>
      <c r="G923" s="312" t="s">
        <v>289</v>
      </c>
      <c r="H923" s="16" t="s">
        <v>67</v>
      </c>
      <c r="I923" s="16">
        <v>2</v>
      </c>
      <c r="J923" s="21">
        <v>860</v>
      </c>
      <c r="K923" s="21">
        <v>545.9</v>
      </c>
      <c r="L923" s="69" t="s">
        <v>479</v>
      </c>
      <c r="M923" s="32">
        <f t="shared" si="77"/>
        <v>69281.600000000006</v>
      </c>
      <c r="N923" s="32">
        <f t="shared" si="78"/>
        <v>1487.8</v>
      </c>
      <c r="O923" s="32">
        <f t="shared" si="79"/>
        <v>70769.400000000009</v>
      </c>
      <c r="P923" s="32">
        <v>80.56</v>
      </c>
      <c r="Q923" s="14">
        <v>1.73</v>
      </c>
      <c r="R923" s="14" t="s">
        <v>270</v>
      </c>
      <c r="S923" s="14" t="s">
        <v>691</v>
      </c>
      <c r="T923" s="222"/>
    </row>
    <row r="924" spans="1:20" ht="37.5">
      <c r="A924" s="312" t="s">
        <v>289</v>
      </c>
      <c r="B924" s="15">
        <v>8</v>
      </c>
      <c r="C924" s="16">
        <v>8</v>
      </c>
      <c r="D924" s="68" t="s">
        <v>735</v>
      </c>
      <c r="E924" s="16">
        <v>1977</v>
      </c>
      <c r="F924" s="16" t="s">
        <v>37</v>
      </c>
      <c r="G924" s="312" t="s">
        <v>289</v>
      </c>
      <c r="H924" s="16" t="s">
        <v>67</v>
      </c>
      <c r="I924" s="16">
        <v>2</v>
      </c>
      <c r="J924" s="21">
        <v>861.9</v>
      </c>
      <c r="K924" s="21">
        <v>545.5</v>
      </c>
      <c r="L924" s="69" t="s">
        <v>479</v>
      </c>
      <c r="M924" s="32">
        <f t="shared" si="77"/>
        <v>69434.664000000004</v>
      </c>
      <c r="N924" s="32">
        <f t="shared" si="78"/>
        <v>1491.087</v>
      </c>
      <c r="O924" s="32">
        <f t="shared" si="79"/>
        <v>70925.751000000004</v>
      </c>
      <c r="P924" s="32">
        <v>80.56</v>
      </c>
      <c r="Q924" s="14">
        <v>1.73</v>
      </c>
      <c r="R924" s="14" t="s">
        <v>270</v>
      </c>
      <c r="S924" s="14" t="s">
        <v>691</v>
      </c>
      <c r="T924" s="222"/>
    </row>
    <row r="925" spans="1:20" ht="37.5">
      <c r="A925" s="312" t="s">
        <v>289</v>
      </c>
      <c r="B925" s="15">
        <v>9</v>
      </c>
      <c r="C925" s="16">
        <v>9</v>
      </c>
      <c r="D925" s="68" t="s">
        <v>736</v>
      </c>
      <c r="E925" s="16">
        <v>1977</v>
      </c>
      <c r="F925" s="16" t="s">
        <v>37</v>
      </c>
      <c r="G925" s="312" t="s">
        <v>289</v>
      </c>
      <c r="H925" s="16" t="s">
        <v>67</v>
      </c>
      <c r="I925" s="16">
        <v>2</v>
      </c>
      <c r="J925" s="21">
        <v>842</v>
      </c>
      <c r="K925" s="21">
        <v>522</v>
      </c>
      <c r="L925" s="69" t="s">
        <v>479</v>
      </c>
      <c r="M925" s="32">
        <f t="shared" si="77"/>
        <v>67831.520000000004</v>
      </c>
      <c r="N925" s="32">
        <f t="shared" si="78"/>
        <v>1456.66</v>
      </c>
      <c r="O925" s="32">
        <f t="shared" si="79"/>
        <v>69288.180000000008</v>
      </c>
      <c r="P925" s="32">
        <v>80.56</v>
      </c>
      <c r="Q925" s="14">
        <v>1.73</v>
      </c>
      <c r="R925" s="14" t="s">
        <v>270</v>
      </c>
      <c r="S925" s="14" t="s">
        <v>691</v>
      </c>
      <c r="T925" s="222"/>
    </row>
    <row r="926" spans="1:20" ht="37.5">
      <c r="A926" s="312" t="s">
        <v>306</v>
      </c>
      <c r="B926" s="15">
        <v>10</v>
      </c>
      <c r="C926" s="16">
        <v>10</v>
      </c>
      <c r="D926" s="68" t="s">
        <v>737</v>
      </c>
      <c r="E926" s="16">
        <v>1983</v>
      </c>
      <c r="F926" s="16" t="s">
        <v>37</v>
      </c>
      <c r="G926" s="312" t="s">
        <v>306</v>
      </c>
      <c r="H926" s="16" t="s">
        <v>87</v>
      </c>
      <c r="I926" s="16">
        <v>3</v>
      </c>
      <c r="J926" s="21">
        <v>2361.1799999999998</v>
      </c>
      <c r="K926" s="21">
        <v>1268.25</v>
      </c>
      <c r="L926" s="69" t="s">
        <v>52</v>
      </c>
      <c r="M926" s="32">
        <f t="shared" si="77"/>
        <v>2490360.1577999997</v>
      </c>
      <c r="N926" s="32">
        <f t="shared" si="78"/>
        <v>53291.832599999994</v>
      </c>
      <c r="O926" s="32">
        <f t="shared" si="79"/>
        <v>2543651.9903999995</v>
      </c>
      <c r="P926" s="32">
        <v>1054.71</v>
      </c>
      <c r="Q926" s="14">
        <v>22.57</v>
      </c>
      <c r="R926" s="14" t="s">
        <v>270</v>
      </c>
      <c r="S926" s="14" t="s">
        <v>691</v>
      </c>
      <c r="T926" s="222"/>
    </row>
    <row r="927" spans="1:20" ht="37.5">
      <c r="A927" s="312" t="s">
        <v>306</v>
      </c>
      <c r="B927" s="15">
        <v>11</v>
      </c>
      <c r="C927" s="16">
        <v>11</v>
      </c>
      <c r="D927" s="68" t="s">
        <v>738</v>
      </c>
      <c r="E927" s="16">
        <v>1977</v>
      </c>
      <c r="F927" s="16" t="s">
        <v>37</v>
      </c>
      <c r="G927" s="312" t="s">
        <v>306</v>
      </c>
      <c r="H927" s="16" t="s">
        <v>38</v>
      </c>
      <c r="I927" s="16">
        <v>3</v>
      </c>
      <c r="J927" s="21">
        <v>1814.5</v>
      </c>
      <c r="K927" s="21">
        <v>1002.3</v>
      </c>
      <c r="L927" s="69" t="s">
        <v>234</v>
      </c>
      <c r="M927" s="32">
        <f t="shared" si="77"/>
        <v>1963651.9000000001</v>
      </c>
      <c r="N927" s="32">
        <f t="shared" si="78"/>
        <v>42023.82</v>
      </c>
      <c r="O927" s="32">
        <f t="shared" si="79"/>
        <v>2005675.7200000002</v>
      </c>
      <c r="P927" s="32">
        <v>1082.2</v>
      </c>
      <c r="Q927" s="14">
        <v>23.16</v>
      </c>
      <c r="R927" s="14" t="s">
        <v>270</v>
      </c>
      <c r="S927" s="14" t="s">
        <v>691</v>
      </c>
      <c r="T927" s="222" t="s">
        <v>1076</v>
      </c>
    </row>
    <row r="928" spans="1:20">
      <c r="A928" s="14"/>
      <c r="B928" s="15">
        <v>12</v>
      </c>
      <c r="C928" s="16"/>
      <c r="D928" s="68"/>
      <c r="E928" s="16"/>
      <c r="F928" s="16"/>
      <c r="G928" s="14"/>
      <c r="H928" s="16"/>
      <c r="I928" s="16"/>
      <c r="J928" s="21"/>
      <c r="K928" s="21"/>
      <c r="L928" s="69" t="s">
        <v>479</v>
      </c>
      <c r="M928" s="32">
        <f>J927*P928</f>
        <v>74394.5</v>
      </c>
      <c r="N928" s="32">
        <f>J927*Q928</f>
        <v>1578.615</v>
      </c>
      <c r="O928" s="32">
        <f t="shared" si="79"/>
        <v>75973.115000000005</v>
      </c>
      <c r="P928" s="32">
        <v>41</v>
      </c>
      <c r="Q928" s="14">
        <v>0.87</v>
      </c>
      <c r="R928" s="14" t="s">
        <v>270</v>
      </c>
      <c r="S928" s="14" t="s">
        <v>691</v>
      </c>
      <c r="T928" s="222"/>
    </row>
    <row r="929" spans="1:20" ht="37.5">
      <c r="A929" s="14" t="s">
        <v>306</v>
      </c>
      <c r="B929" s="15">
        <v>13</v>
      </c>
      <c r="C929" s="16">
        <v>12</v>
      </c>
      <c r="D929" s="68" t="s">
        <v>739</v>
      </c>
      <c r="E929" s="16">
        <v>1985</v>
      </c>
      <c r="F929" s="16" t="s">
        <v>37</v>
      </c>
      <c r="G929" s="14" t="s">
        <v>306</v>
      </c>
      <c r="H929" s="16" t="s">
        <v>38</v>
      </c>
      <c r="I929" s="16">
        <v>3</v>
      </c>
      <c r="J929" s="21">
        <v>3169.7</v>
      </c>
      <c r="K929" s="21">
        <v>1287.7</v>
      </c>
      <c r="L929" s="69" t="s">
        <v>479</v>
      </c>
      <c r="M929" s="32">
        <f t="shared" ref="M929:M934" si="80">J929*P929</f>
        <v>129957.7</v>
      </c>
      <c r="N929" s="32">
        <f t="shared" ref="N929:N934" si="81">J929*Q929</f>
        <v>2757.6389999999997</v>
      </c>
      <c r="O929" s="32">
        <f t="shared" si="79"/>
        <v>132715.33900000001</v>
      </c>
      <c r="P929" s="32">
        <v>41</v>
      </c>
      <c r="Q929" s="14">
        <v>0.87</v>
      </c>
      <c r="R929" s="14" t="s">
        <v>270</v>
      </c>
      <c r="S929" s="14" t="s">
        <v>691</v>
      </c>
      <c r="T929" s="222"/>
    </row>
    <row r="930" spans="1:20" ht="37.5">
      <c r="A930" s="14" t="s">
        <v>306</v>
      </c>
      <c r="B930" s="15">
        <v>14</v>
      </c>
      <c r="C930" s="16">
        <v>13</v>
      </c>
      <c r="D930" s="68" t="s">
        <v>740</v>
      </c>
      <c r="E930" s="16">
        <v>1983</v>
      </c>
      <c r="F930" s="16" t="s">
        <v>37</v>
      </c>
      <c r="G930" s="14" t="s">
        <v>306</v>
      </c>
      <c r="H930" s="16" t="s">
        <v>38</v>
      </c>
      <c r="I930" s="16">
        <v>3</v>
      </c>
      <c r="J930" s="21">
        <v>2674.8</v>
      </c>
      <c r="K930" s="21">
        <v>1275.0999999999999</v>
      </c>
      <c r="L930" s="69" t="s">
        <v>234</v>
      </c>
      <c r="M930" s="32">
        <f t="shared" si="80"/>
        <v>2894668.5600000005</v>
      </c>
      <c r="N930" s="32">
        <f t="shared" si="81"/>
        <v>61948.368000000002</v>
      </c>
      <c r="O930" s="32">
        <f t="shared" si="79"/>
        <v>2956616.9280000003</v>
      </c>
      <c r="P930" s="32">
        <v>1082.2</v>
      </c>
      <c r="Q930" s="14">
        <v>23.16</v>
      </c>
      <c r="R930" s="14" t="s">
        <v>270</v>
      </c>
      <c r="S930" s="14" t="s">
        <v>691</v>
      </c>
      <c r="T930" s="222"/>
    </row>
    <row r="931" spans="1:20" s="78" customFormat="1" ht="37.5">
      <c r="A931" s="79" t="s">
        <v>306</v>
      </c>
      <c r="B931" s="108">
        <v>15</v>
      </c>
      <c r="C931" s="80">
        <v>14</v>
      </c>
      <c r="D931" s="81" t="s">
        <v>1072</v>
      </c>
      <c r="E931" s="80">
        <v>1985</v>
      </c>
      <c r="F931" s="80" t="s">
        <v>37</v>
      </c>
      <c r="G931" s="79" t="s">
        <v>306</v>
      </c>
      <c r="H931" s="80" t="s">
        <v>38</v>
      </c>
      <c r="I931" s="80">
        <v>3</v>
      </c>
      <c r="J931" s="82">
        <v>2539.6999999999998</v>
      </c>
      <c r="K931" s="82">
        <v>1156.3</v>
      </c>
      <c r="L931" s="83" t="s">
        <v>234</v>
      </c>
      <c r="M931" s="84">
        <f t="shared" si="80"/>
        <v>2748463.34</v>
      </c>
      <c r="N931" s="84">
        <f t="shared" si="81"/>
        <v>58819.451999999997</v>
      </c>
      <c r="O931" s="84">
        <f t="shared" si="79"/>
        <v>2807282.7919999999</v>
      </c>
      <c r="P931" s="84">
        <v>1082.2</v>
      </c>
      <c r="Q931" s="79">
        <v>23.16</v>
      </c>
      <c r="R931" s="79" t="s">
        <v>270</v>
      </c>
      <c r="S931" s="79" t="s">
        <v>691</v>
      </c>
      <c r="T931" s="326" t="s">
        <v>1090</v>
      </c>
    </row>
    <row r="932" spans="1:20" s="78" customFormat="1" ht="37.5">
      <c r="A932" s="79" t="s">
        <v>306</v>
      </c>
      <c r="B932" s="108">
        <v>16</v>
      </c>
      <c r="C932" s="80">
        <v>15</v>
      </c>
      <c r="D932" s="81" t="s">
        <v>1073</v>
      </c>
      <c r="E932" s="80">
        <v>1988</v>
      </c>
      <c r="F932" s="80" t="s">
        <v>37</v>
      </c>
      <c r="G932" s="79" t="s">
        <v>306</v>
      </c>
      <c r="H932" s="80" t="s">
        <v>38</v>
      </c>
      <c r="I932" s="80">
        <v>3</v>
      </c>
      <c r="J932" s="82">
        <v>2502</v>
      </c>
      <c r="K932" s="82">
        <v>1271.5999999999999</v>
      </c>
      <c r="L932" s="83" t="s">
        <v>234</v>
      </c>
      <c r="M932" s="84">
        <f t="shared" si="80"/>
        <v>2707664.4</v>
      </c>
      <c r="N932" s="84">
        <f t="shared" si="81"/>
        <v>57946.32</v>
      </c>
      <c r="O932" s="84">
        <f t="shared" si="79"/>
        <v>2765610.7199999997</v>
      </c>
      <c r="P932" s="84">
        <v>1082.2</v>
      </c>
      <c r="Q932" s="79">
        <v>23.16</v>
      </c>
      <c r="R932" s="79" t="s">
        <v>270</v>
      </c>
      <c r="S932" s="79" t="s">
        <v>691</v>
      </c>
      <c r="T932" s="326" t="s">
        <v>1091</v>
      </c>
    </row>
    <row r="933" spans="1:20" s="67" customFormat="1" ht="37.5">
      <c r="A933" s="14" t="s">
        <v>306</v>
      </c>
      <c r="B933" s="15">
        <v>17</v>
      </c>
      <c r="C933" s="16">
        <v>16</v>
      </c>
      <c r="D933" s="68" t="s">
        <v>742</v>
      </c>
      <c r="E933" s="16">
        <v>1983</v>
      </c>
      <c r="F933" s="16" t="s">
        <v>37</v>
      </c>
      <c r="G933" s="14" t="s">
        <v>306</v>
      </c>
      <c r="H933" s="16" t="s">
        <v>38</v>
      </c>
      <c r="I933" s="16">
        <v>3</v>
      </c>
      <c r="J933" s="90">
        <v>2530.4</v>
      </c>
      <c r="K933" s="21">
        <v>1247.9000000000001</v>
      </c>
      <c r="L933" s="69" t="s">
        <v>234</v>
      </c>
      <c r="M933" s="32">
        <f t="shared" si="80"/>
        <v>2738398.8800000004</v>
      </c>
      <c r="N933" s="32">
        <f t="shared" si="81"/>
        <v>58604.064000000006</v>
      </c>
      <c r="O933" s="32">
        <f t="shared" si="79"/>
        <v>2797002.9440000001</v>
      </c>
      <c r="P933" s="32">
        <v>1082.2</v>
      </c>
      <c r="Q933" s="14">
        <v>23.16</v>
      </c>
      <c r="R933" s="14" t="s">
        <v>270</v>
      </c>
      <c r="S933" s="14" t="s">
        <v>691</v>
      </c>
      <c r="T933" s="307" t="s">
        <v>1075</v>
      </c>
    </row>
    <row r="934" spans="1:20" s="67" customFormat="1" ht="37.5">
      <c r="A934" s="14" t="s">
        <v>306</v>
      </c>
      <c r="B934" s="15">
        <v>18</v>
      </c>
      <c r="C934" s="16">
        <v>17</v>
      </c>
      <c r="D934" s="68" t="s">
        <v>743</v>
      </c>
      <c r="E934" s="16">
        <v>1987</v>
      </c>
      <c r="F934" s="16" t="s">
        <v>37</v>
      </c>
      <c r="G934" s="14" t="s">
        <v>306</v>
      </c>
      <c r="H934" s="16" t="s">
        <v>38</v>
      </c>
      <c r="I934" s="16">
        <v>3</v>
      </c>
      <c r="J934" s="21">
        <v>2150.9</v>
      </c>
      <c r="K934" s="21">
        <v>1242.7</v>
      </c>
      <c r="L934" s="69" t="s">
        <v>234</v>
      </c>
      <c r="M934" s="32">
        <f t="shared" si="80"/>
        <v>2327703.98</v>
      </c>
      <c r="N934" s="32">
        <f t="shared" si="81"/>
        <v>49814.844000000005</v>
      </c>
      <c r="O934" s="32">
        <f t="shared" si="79"/>
        <v>2377518.824</v>
      </c>
      <c r="P934" s="32">
        <v>1082.2</v>
      </c>
      <c r="Q934" s="14">
        <v>23.16</v>
      </c>
      <c r="R934" s="14" t="s">
        <v>270</v>
      </c>
      <c r="S934" s="14" t="s">
        <v>691</v>
      </c>
      <c r="T934" s="307"/>
    </row>
    <row r="935" spans="1:20" s="67" customFormat="1">
      <c r="A935" s="24"/>
      <c r="B935" s="15"/>
      <c r="C935" s="16"/>
      <c r="D935" s="65" t="s">
        <v>80</v>
      </c>
      <c r="E935" s="33"/>
      <c r="F935" s="33"/>
      <c r="G935" s="14"/>
      <c r="H935" s="33"/>
      <c r="I935" s="33"/>
      <c r="J935" s="31">
        <f>SUM(J936:J1014)</f>
        <v>111120.44999999997</v>
      </c>
      <c r="K935" s="27"/>
      <c r="L935" s="28"/>
      <c r="M935" s="66">
        <f>SUM(M936:M1014)</f>
        <v>36328823.564999998</v>
      </c>
      <c r="N935" s="66">
        <f>SUM(N936:N1014)</f>
        <v>2296915.9250000003</v>
      </c>
      <c r="O935" s="66">
        <f>SUM(O936:O1014)</f>
        <v>38625739.489999995</v>
      </c>
      <c r="P935" s="31"/>
      <c r="Q935" s="24"/>
      <c r="R935" s="14"/>
      <c r="S935" s="14"/>
      <c r="T935" s="308"/>
    </row>
    <row r="936" spans="1:20" ht="37.5">
      <c r="A936" s="14" t="s">
        <v>323</v>
      </c>
      <c r="B936" s="15">
        <v>1</v>
      </c>
      <c r="C936" s="16">
        <v>1</v>
      </c>
      <c r="D936" s="68" t="s">
        <v>744</v>
      </c>
      <c r="E936" s="16">
        <v>1972</v>
      </c>
      <c r="F936" s="16" t="s">
        <v>37</v>
      </c>
      <c r="G936" s="14" t="s">
        <v>323</v>
      </c>
      <c r="H936" s="16" t="s">
        <v>38</v>
      </c>
      <c r="I936" s="16">
        <v>2</v>
      </c>
      <c r="J936" s="21">
        <v>598.1</v>
      </c>
      <c r="K936" s="21">
        <v>398.1</v>
      </c>
      <c r="L936" s="69" t="s">
        <v>46</v>
      </c>
      <c r="M936" s="32">
        <f t="shared" ref="M936:M944" si="82">J936*P936</f>
        <v>75731.422000000006</v>
      </c>
      <c r="N936" s="32">
        <f t="shared" ref="N936:N944" si="83">J936*Q936</f>
        <v>9449.9800000000014</v>
      </c>
      <c r="O936" s="32">
        <f t="shared" ref="O936:O1001" si="84">M936+N936</f>
        <v>85181.402000000002</v>
      </c>
      <c r="P936" s="32">
        <v>126.62</v>
      </c>
      <c r="Q936" s="14">
        <v>15.8</v>
      </c>
      <c r="R936" s="14" t="s">
        <v>270</v>
      </c>
      <c r="S936" s="14" t="s">
        <v>691</v>
      </c>
      <c r="T936" s="222"/>
    </row>
    <row r="937" spans="1:20" ht="56.25">
      <c r="A937" s="312" t="s">
        <v>269</v>
      </c>
      <c r="B937" s="15">
        <v>2</v>
      </c>
      <c r="C937" s="16">
        <v>2</v>
      </c>
      <c r="D937" s="68" t="s">
        <v>746</v>
      </c>
      <c r="E937" s="16">
        <v>1990</v>
      </c>
      <c r="F937" s="16" t="s">
        <v>37</v>
      </c>
      <c r="G937" s="312" t="s">
        <v>269</v>
      </c>
      <c r="H937" s="16" t="s">
        <v>38</v>
      </c>
      <c r="I937" s="16">
        <v>2</v>
      </c>
      <c r="J937" s="21">
        <v>2141.6</v>
      </c>
      <c r="K937" s="21">
        <v>932.5</v>
      </c>
      <c r="L937" s="69" t="s">
        <v>42</v>
      </c>
      <c r="M937" s="32">
        <f t="shared" si="82"/>
        <v>77889.991999999998</v>
      </c>
      <c r="N937" s="32">
        <f t="shared" si="83"/>
        <v>29682.575999999997</v>
      </c>
      <c r="O937" s="32">
        <f t="shared" si="84"/>
        <v>107572.568</v>
      </c>
      <c r="P937" s="32">
        <v>36.369999999999997</v>
      </c>
      <c r="Q937" s="14">
        <v>13.86</v>
      </c>
      <c r="R937" s="14" t="s">
        <v>270</v>
      </c>
      <c r="S937" s="14" t="s">
        <v>691</v>
      </c>
      <c r="T937" s="222"/>
    </row>
    <row r="938" spans="1:20" ht="37.5">
      <c r="A938" s="14" t="s">
        <v>269</v>
      </c>
      <c r="B938" s="15">
        <v>3</v>
      </c>
      <c r="C938" s="16">
        <v>3</v>
      </c>
      <c r="D938" s="68" t="s">
        <v>748</v>
      </c>
      <c r="E938" s="16">
        <v>1970</v>
      </c>
      <c r="F938" s="16" t="s">
        <v>37</v>
      </c>
      <c r="G938" s="14" t="s">
        <v>269</v>
      </c>
      <c r="H938" s="16" t="s">
        <v>67</v>
      </c>
      <c r="I938" s="16">
        <v>2</v>
      </c>
      <c r="J938" s="21">
        <v>769.2</v>
      </c>
      <c r="K938" s="21">
        <v>363.2</v>
      </c>
      <c r="L938" s="69" t="s">
        <v>46</v>
      </c>
      <c r="M938" s="32">
        <f t="shared" si="82"/>
        <v>125379.6</v>
      </c>
      <c r="N938" s="32">
        <f t="shared" si="83"/>
        <v>12207.204</v>
      </c>
      <c r="O938" s="32">
        <f t="shared" si="84"/>
        <v>137586.804</v>
      </c>
      <c r="P938" s="32">
        <v>163</v>
      </c>
      <c r="Q938" s="14">
        <v>15.87</v>
      </c>
      <c r="R938" s="14" t="s">
        <v>270</v>
      </c>
      <c r="S938" s="14" t="s">
        <v>691</v>
      </c>
      <c r="T938" s="222"/>
    </row>
    <row r="939" spans="1:20" ht="37.5">
      <c r="A939" s="14" t="s">
        <v>269</v>
      </c>
      <c r="B939" s="15">
        <v>4</v>
      </c>
      <c r="C939" s="16">
        <v>4</v>
      </c>
      <c r="D939" s="68" t="s">
        <v>749</v>
      </c>
      <c r="E939" s="16">
        <v>1971</v>
      </c>
      <c r="F939" s="16" t="s">
        <v>37</v>
      </c>
      <c r="G939" s="14" t="s">
        <v>269</v>
      </c>
      <c r="H939" s="16" t="s">
        <v>67</v>
      </c>
      <c r="I939" s="16">
        <v>2</v>
      </c>
      <c r="J939" s="21">
        <v>857.1</v>
      </c>
      <c r="K939" s="21">
        <v>447.3</v>
      </c>
      <c r="L939" s="69" t="s">
        <v>46</v>
      </c>
      <c r="M939" s="32">
        <f t="shared" si="82"/>
        <v>139707.30000000002</v>
      </c>
      <c r="N939" s="32">
        <f t="shared" si="83"/>
        <v>13602.177</v>
      </c>
      <c r="O939" s="32">
        <f t="shared" si="84"/>
        <v>153309.47700000001</v>
      </c>
      <c r="P939" s="32">
        <v>163</v>
      </c>
      <c r="Q939" s="14">
        <v>15.87</v>
      </c>
      <c r="R939" s="14" t="s">
        <v>270</v>
      </c>
      <c r="S939" s="14" t="s">
        <v>691</v>
      </c>
      <c r="T939" s="222"/>
    </row>
    <row r="940" spans="1:20" ht="37.5">
      <c r="A940" s="14" t="s">
        <v>269</v>
      </c>
      <c r="B940" s="15">
        <v>5</v>
      </c>
      <c r="C940" s="16">
        <v>5</v>
      </c>
      <c r="D940" s="68" t="s">
        <v>750</v>
      </c>
      <c r="E940" s="16">
        <v>1972</v>
      </c>
      <c r="F940" s="16" t="s">
        <v>37</v>
      </c>
      <c r="G940" s="14" t="s">
        <v>269</v>
      </c>
      <c r="H940" s="16" t="s">
        <v>67</v>
      </c>
      <c r="I940" s="16">
        <v>2</v>
      </c>
      <c r="J940" s="21">
        <v>912</v>
      </c>
      <c r="K940" s="21">
        <v>503.2</v>
      </c>
      <c r="L940" s="69" t="s">
        <v>46</v>
      </c>
      <c r="M940" s="32">
        <f t="shared" si="82"/>
        <v>148656</v>
      </c>
      <c r="N940" s="32">
        <f t="shared" si="83"/>
        <v>14473.439999999999</v>
      </c>
      <c r="O940" s="32">
        <f t="shared" si="84"/>
        <v>163129.44</v>
      </c>
      <c r="P940" s="32">
        <v>163</v>
      </c>
      <c r="Q940" s="14">
        <v>15.87</v>
      </c>
      <c r="R940" s="14" t="s">
        <v>270</v>
      </c>
      <c r="S940" s="14" t="s">
        <v>691</v>
      </c>
      <c r="T940" s="222"/>
    </row>
    <row r="941" spans="1:20" ht="37.5">
      <c r="A941" s="14" t="s">
        <v>285</v>
      </c>
      <c r="B941" s="15">
        <v>6</v>
      </c>
      <c r="C941" s="16">
        <v>6</v>
      </c>
      <c r="D941" s="68" t="s">
        <v>751</v>
      </c>
      <c r="E941" s="16">
        <v>1970</v>
      </c>
      <c r="F941" s="16" t="s">
        <v>37</v>
      </c>
      <c r="G941" s="14" t="s">
        <v>285</v>
      </c>
      <c r="H941" s="16" t="s">
        <v>38</v>
      </c>
      <c r="I941" s="16">
        <v>2</v>
      </c>
      <c r="J941" s="21">
        <v>1742.7</v>
      </c>
      <c r="K941" s="21">
        <v>976.4</v>
      </c>
      <c r="L941" s="69" t="s">
        <v>46</v>
      </c>
      <c r="M941" s="32">
        <f t="shared" si="82"/>
        <v>298001.7</v>
      </c>
      <c r="N941" s="32">
        <f t="shared" si="83"/>
        <v>27639.221999999998</v>
      </c>
      <c r="O941" s="32">
        <f t="shared" si="84"/>
        <v>325640.92200000002</v>
      </c>
      <c r="P941" s="32">
        <v>171</v>
      </c>
      <c r="Q941" s="14">
        <v>15.86</v>
      </c>
      <c r="R941" s="14" t="s">
        <v>270</v>
      </c>
      <c r="S941" s="14" t="s">
        <v>691</v>
      </c>
      <c r="T941" s="222"/>
    </row>
    <row r="942" spans="1:20" ht="37.5">
      <c r="A942" s="14" t="s">
        <v>280</v>
      </c>
      <c r="B942" s="15">
        <v>7</v>
      </c>
      <c r="C942" s="16">
        <v>7</v>
      </c>
      <c r="D942" s="68" t="s">
        <v>752</v>
      </c>
      <c r="E942" s="16">
        <v>1990</v>
      </c>
      <c r="F942" s="16" t="s">
        <v>37</v>
      </c>
      <c r="G942" s="14" t="s">
        <v>280</v>
      </c>
      <c r="H942" s="16" t="s">
        <v>38</v>
      </c>
      <c r="I942" s="16">
        <v>3</v>
      </c>
      <c r="J942" s="21">
        <v>1790.4</v>
      </c>
      <c r="K942" s="21">
        <v>888.3</v>
      </c>
      <c r="L942" s="69" t="s">
        <v>46</v>
      </c>
      <c r="M942" s="32">
        <f t="shared" si="82"/>
        <v>289543.48800000001</v>
      </c>
      <c r="N942" s="32">
        <f t="shared" si="83"/>
        <v>27876.528000000002</v>
      </c>
      <c r="O942" s="32">
        <f t="shared" si="84"/>
        <v>317420.016</v>
      </c>
      <c r="P942" s="32">
        <v>161.72</v>
      </c>
      <c r="Q942" s="14">
        <v>15.57</v>
      </c>
      <c r="R942" s="14" t="s">
        <v>270</v>
      </c>
      <c r="S942" s="14" t="s">
        <v>691</v>
      </c>
      <c r="T942" s="222"/>
    </row>
    <row r="943" spans="1:20" ht="37.5">
      <c r="A943" s="14" t="s">
        <v>280</v>
      </c>
      <c r="B943" s="15">
        <v>8</v>
      </c>
      <c r="C943" s="16">
        <v>8</v>
      </c>
      <c r="D943" s="68" t="s">
        <v>753</v>
      </c>
      <c r="E943" s="16">
        <v>1986</v>
      </c>
      <c r="F943" s="16" t="s">
        <v>37</v>
      </c>
      <c r="G943" s="14" t="s">
        <v>280</v>
      </c>
      <c r="H943" s="16" t="s">
        <v>38</v>
      </c>
      <c r="I943" s="16">
        <v>3</v>
      </c>
      <c r="J943" s="21">
        <v>1943.9</v>
      </c>
      <c r="K943" s="21">
        <v>1041.5999999999999</v>
      </c>
      <c r="L943" s="69" t="s">
        <v>46</v>
      </c>
      <c r="M943" s="32">
        <f t="shared" si="82"/>
        <v>314367.50800000003</v>
      </c>
      <c r="N943" s="32">
        <f t="shared" si="83"/>
        <v>30266.523000000001</v>
      </c>
      <c r="O943" s="32">
        <f t="shared" si="84"/>
        <v>344634.03100000002</v>
      </c>
      <c r="P943" s="32">
        <v>161.72</v>
      </c>
      <c r="Q943" s="14">
        <v>15.57</v>
      </c>
      <c r="R943" s="14" t="s">
        <v>270</v>
      </c>
      <c r="S943" s="14" t="s">
        <v>691</v>
      </c>
      <c r="T943" s="222"/>
    </row>
    <row r="944" spans="1:20" ht="37.5">
      <c r="A944" s="14" t="s">
        <v>285</v>
      </c>
      <c r="B944" s="15">
        <v>9</v>
      </c>
      <c r="C944" s="16">
        <v>9</v>
      </c>
      <c r="D944" s="68" t="s">
        <v>754</v>
      </c>
      <c r="E944" s="16">
        <v>1955</v>
      </c>
      <c r="F944" s="16" t="s">
        <v>37</v>
      </c>
      <c r="G944" s="14" t="s">
        <v>285</v>
      </c>
      <c r="H944" s="16" t="s">
        <v>67</v>
      </c>
      <c r="I944" s="16">
        <v>2</v>
      </c>
      <c r="J944" s="21">
        <v>1007.7</v>
      </c>
      <c r="K944" s="21">
        <v>569.70000000000005</v>
      </c>
      <c r="L944" s="69" t="s">
        <v>46</v>
      </c>
      <c r="M944" s="32">
        <f t="shared" si="82"/>
        <v>176347.5</v>
      </c>
      <c r="N944" s="32">
        <f t="shared" si="83"/>
        <v>15992.199000000001</v>
      </c>
      <c r="O944" s="32">
        <f t="shared" si="84"/>
        <v>192339.69899999999</v>
      </c>
      <c r="P944" s="32">
        <v>175</v>
      </c>
      <c r="Q944" s="14">
        <v>15.87</v>
      </c>
      <c r="R944" s="14" t="s">
        <v>270</v>
      </c>
      <c r="S944" s="14" t="s">
        <v>691</v>
      </c>
      <c r="T944" s="222"/>
    </row>
    <row r="945" spans="1:20" ht="37.5">
      <c r="A945" s="14"/>
      <c r="B945" s="15">
        <v>10</v>
      </c>
      <c r="C945" s="16"/>
      <c r="D945" s="68"/>
      <c r="E945" s="16"/>
      <c r="F945" s="16"/>
      <c r="G945" s="14"/>
      <c r="H945" s="16"/>
      <c r="I945" s="16"/>
      <c r="J945" s="21"/>
      <c r="K945" s="21"/>
      <c r="L945" s="69" t="s">
        <v>49</v>
      </c>
      <c r="M945" s="32">
        <f>J944*P945</f>
        <v>448718.73300000007</v>
      </c>
      <c r="N945" s="32">
        <f>J944*Q945</f>
        <v>18390.525000000001</v>
      </c>
      <c r="O945" s="32">
        <f t="shared" si="84"/>
        <v>467109.25800000009</v>
      </c>
      <c r="P945" s="32">
        <v>445.29</v>
      </c>
      <c r="Q945" s="14">
        <v>18.25</v>
      </c>
      <c r="R945" s="14" t="s">
        <v>270</v>
      </c>
      <c r="S945" s="14" t="s">
        <v>691</v>
      </c>
      <c r="T945" s="222"/>
    </row>
    <row r="946" spans="1:20">
      <c r="A946" s="14"/>
      <c r="B946" s="15">
        <v>11</v>
      </c>
      <c r="C946" s="16"/>
      <c r="D946" s="68"/>
      <c r="E946" s="16"/>
      <c r="F946" s="16"/>
      <c r="G946" s="14"/>
      <c r="H946" s="16"/>
      <c r="I946" s="16"/>
      <c r="J946" s="21"/>
      <c r="K946" s="21"/>
      <c r="L946" s="69" t="s">
        <v>234</v>
      </c>
      <c r="M946" s="32">
        <f>J944*P946</f>
        <v>1511550</v>
      </c>
      <c r="N946" s="32">
        <f>J944*Q946</f>
        <v>40529.694000000003</v>
      </c>
      <c r="O946" s="32">
        <f t="shared" si="84"/>
        <v>1552079.6939999999</v>
      </c>
      <c r="P946" s="32">
        <v>1500</v>
      </c>
      <c r="Q946" s="14">
        <v>40.22</v>
      </c>
      <c r="R946" s="14" t="s">
        <v>270</v>
      </c>
      <c r="S946" s="14" t="s">
        <v>691</v>
      </c>
      <c r="T946" s="222"/>
    </row>
    <row r="947" spans="1:20" ht="37.5">
      <c r="A947" s="14" t="s">
        <v>285</v>
      </c>
      <c r="B947" s="15">
        <v>12</v>
      </c>
      <c r="C947" s="16">
        <v>10</v>
      </c>
      <c r="D947" s="68" t="s">
        <v>755</v>
      </c>
      <c r="E947" s="16">
        <v>1957</v>
      </c>
      <c r="F947" s="16" t="s">
        <v>37</v>
      </c>
      <c r="G947" s="14" t="s">
        <v>285</v>
      </c>
      <c r="H947" s="16" t="s">
        <v>67</v>
      </c>
      <c r="I947" s="16">
        <v>2</v>
      </c>
      <c r="J947" s="21">
        <v>1031.0999999999999</v>
      </c>
      <c r="K947" s="21">
        <v>582.29999999999995</v>
      </c>
      <c r="L947" s="69" t="s">
        <v>46</v>
      </c>
      <c r="M947" s="32">
        <f>J947*P947</f>
        <v>180442.49999999997</v>
      </c>
      <c r="N947" s="32">
        <f>J947*Q947</f>
        <v>16363.556999999997</v>
      </c>
      <c r="O947" s="32">
        <f t="shared" si="84"/>
        <v>196806.05699999997</v>
      </c>
      <c r="P947" s="32">
        <v>175</v>
      </c>
      <c r="Q947" s="14">
        <v>15.87</v>
      </c>
      <c r="R947" s="14" t="s">
        <v>270</v>
      </c>
      <c r="S947" s="14" t="s">
        <v>691</v>
      </c>
      <c r="T947" s="222"/>
    </row>
    <row r="948" spans="1:20" ht="37.5">
      <c r="A948" s="14"/>
      <c r="B948" s="15">
        <v>13</v>
      </c>
      <c r="C948" s="16"/>
      <c r="D948" s="68"/>
      <c r="E948" s="16"/>
      <c r="F948" s="16"/>
      <c r="G948" s="14"/>
      <c r="H948" s="16"/>
      <c r="I948" s="16"/>
      <c r="J948" s="21"/>
      <c r="K948" s="21"/>
      <c r="L948" s="69" t="s">
        <v>49</v>
      </c>
      <c r="M948" s="32">
        <f>J947*P948</f>
        <v>459138.51899999997</v>
      </c>
      <c r="N948" s="32">
        <f>J947*Q948</f>
        <v>18817.574999999997</v>
      </c>
      <c r="O948" s="32">
        <f t="shared" si="84"/>
        <v>477956.09399999998</v>
      </c>
      <c r="P948" s="32">
        <v>445.29</v>
      </c>
      <c r="Q948" s="14">
        <v>18.25</v>
      </c>
      <c r="R948" s="14" t="s">
        <v>270</v>
      </c>
      <c r="S948" s="14" t="s">
        <v>691</v>
      </c>
      <c r="T948" s="222"/>
    </row>
    <row r="949" spans="1:20">
      <c r="A949" s="14"/>
      <c r="B949" s="15">
        <v>14</v>
      </c>
      <c r="C949" s="16"/>
      <c r="D949" s="68"/>
      <c r="E949" s="16"/>
      <c r="F949" s="16"/>
      <c r="G949" s="14"/>
      <c r="H949" s="16"/>
      <c r="I949" s="16"/>
      <c r="J949" s="21"/>
      <c r="K949" s="21"/>
      <c r="L949" s="69" t="s">
        <v>234</v>
      </c>
      <c r="M949" s="32">
        <f>J947*P949</f>
        <v>1546649.9999999998</v>
      </c>
      <c r="N949" s="32">
        <f>J947*Q949</f>
        <v>41470.841999999997</v>
      </c>
      <c r="O949" s="32">
        <f t="shared" si="84"/>
        <v>1588120.8419999997</v>
      </c>
      <c r="P949" s="32">
        <v>1500</v>
      </c>
      <c r="Q949" s="14">
        <v>40.22</v>
      </c>
      <c r="R949" s="14" t="s">
        <v>270</v>
      </c>
      <c r="S949" s="14" t="s">
        <v>691</v>
      </c>
      <c r="T949" s="222"/>
    </row>
    <row r="950" spans="1:20" ht="37.5">
      <c r="A950" s="14" t="s">
        <v>285</v>
      </c>
      <c r="B950" s="15">
        <v>15</v>
      </c>
      <c r="C950" s="16">
        <v>11</v>
      </c>
      <c r="D950" s="68" t="s">
        <v>756</v>
      </c>
      <c r="E950" s="16">
        <v>1959</v>
      </c>
      <c r="F950" s="16" t="s">
        <v>37</v>
      </c>
      <c r="G950" s="14" t="s">
        <v>285</v>
      </c>
      <c r="H950" s="16" t="s">
        <v>67</v>
      </c>
      <c r="I950" s="16">
        <v>2</v>
      </c>
      <c r="J950" s="21">
        <v>1012.5</v>
      </c>
      <c r="K950" s="21">
        <v>570</v>
      </c>
      <c r="L950" s="69" t="s">
        <v>46</v>
      </c>
      <c r="M950" s="32">
        <f>J950*P950</f>
        <v>177187.5</v>
      </c>
      <c r="N950" s="32">
        <f>J950*Q950</f>
        <v>16068.375</v>
      </c>
      <c r="O950" s="32">
        <f t="shared" si="84"/>
        <v>193255.875</v>
      </c>
      <c r="P950" s="32">
        <v>175</v>
      </c>
      <c r="Q950" s="14">
        <v>15.87</v>
      </c>
      <c r="R950" s="14" t="s">
        <v>270</v>
      </c>
      <c r="S950" s="14" t="s">
        <v>691</v>
      </c>
      <c r="T950" s="222"/>
    </row>
    <row r="951" spans="1:20">
      <c r="A951" s="14"/>
      <c r="B951" s="15">
        <v>16</v>
      </c>
      <c r="C951" s="16"/>
      <c r="D951" s="68"/>
      <c r="E951" s="16"/>
      <c r="F951" s="16"/>
      <c r="G951" s="14"/>
      <c r="H951" s="16"/>
      <c r="I951" s="16"/>
      <c r="J951" s="21"/>
      <c r="K951" s="21"/>
      <c r="L951" s="69" t="s">
        <v>234</v>
      </c>
      <c r="M951" s="32">
        <f>J950*P951</f>
        <v>1518750</v>
      </c>
      <c r="N951" s="32">
        <f>J950*Q951</f>
        <v>40722.75</v>
      </c>
      <c r="O951" s="32">
        <f t="shared" si="84"/>
        <v>1559472.75</v>
      </c>
      <c r="P951" s="32">
        <v>1500</v>
      </c>
      <c r="Q951" s="14">
        <v>40.22</v>
      </c>
      <c r="R951" s="14" t="s">
        <v>270</v>
      </c>
      <c r="S951" s="14" t="s">
        <v>691</v>
      </c>
      <c r="T951" s="222"/>
    </row>
    <row r="952" spans="1:20" ht="37.5">
      <c r="A952" s="14" t="s">
        <v>329</v>
      </c>
      <c r="B952" s="15">
        <v>17</v>
      </c>
      <c r="C952" s="16">
        <v>12</v>
      </c>
      <c r="D952" s="68" t="s">
        <v>757</v>
      </c>
      <c r="E952" s="16">
        <v>1961</v>
      </c>
      <c r="F952" s="16" t="s">
        <v>37</v>
      </c>
      <c r="G952" s="14" t="s">
        <v>329</v>
      </c>
      <c r="H952" s="16" t="s">
        <v>67</v>
      </c>
      <c r="I952" s="16">
        <v>1</v>
      </c>
      <c r="J952" s="21">
        <v>1017.2</v>
      </c>
      <c r="K952" s="21">
        <v>581</v>
      </c>
      <c r="L952" s="69" t="s">
        <v>46</v>
      </c>
      <c r="M952" s="32">
        <f>J952*P952</f>
        <v>178010</v>
      </c>
      <c r="N952" s="32">
        <f>J952*Q952</f>
        <v>16142.964</v>
      </c>
      <c r="O952" s="32">
        <f t="shared" si="84"/>
        <v>194152.96400000001</v>
      </c>
      <c r="P952" s="32">
        <v>175</v>
      </c>
      <c r="Q952" s="14">
        <v>15.87</v>
      </c>
      <c r="R952" s="14" t="s">
        <v>270</v>
      </c>
      <c r="S952" s="14" t="s">
        <v>691</v>
      </c>
      <c r="T952" s="222"/>
    </row>
    <row r="953" spans="1:20">
      <c r="A953" s="14"/>
      <c r="B953" s="15">
        <v>18</v>
      </c>
      <c r="C953" s="16"/>
      <c r="D953" s="68"/>
      <c r="E953" s="16"/>
      <c r="F953" s="16"/>
      <c r="G953" s="14"/>
      <c r="H953" s="16"/>
      <c r="I953" s="16"/>
      <c r="J953" s="21"/>
      <c r="K953" s="21"/>
      <c r="L953" s="69" t="s">
        <v>234</v>
      </c>
      <c r="M953" s="32">
        <f>J952*P953</f>
        <v>1525800</v>
      </c>
      <c r="N953" s="32">
        <f>J952*Q953</f>
        <v>40911.784</v>
      </c>
      <c r="O953" s="32">
        <f t="shared" si="84"/>
        <v>1566711.784</v>
      </c>
      <c r="P953" s="32">
        <v>1500</v>
      </c>
      <c r="Q953" s="14">
        <v>40.22</v>
      </c>
      <c r="R953" s="14" t="s">
        <v>270</v>
      </c>
      <c r="S953" s="14" t="s">
        <v>691</v>
      </c>
      <c r="T953" s="222"/>
    </row>
    <row r="954" spans="1:20" ht="37.5">
      <c r="A954" s="14" t="s">
        <v>329</v>
      </c>
      <c r="B954" s="15">
        <v>19</v>
      </c>
      <c r="C954" s="16">
        <v>13</v>
      </c>
      <c r="D954" s="68" t="s">
        <v>758</v>
      </c>
      <c r="E954" s="16">
        <v>1961</v>
      </c>
      <c r="F954" s="16" t="s">
        <v>37</v>
      </c>
      <c r="G954" s="14" t="s">
        <v>329</v>
      </c>
      <c r="H954" s="16" t="s">
        <v>67</v>
      </c>
      <c r="I954" s="16">
        <v>2</v>
      </c>
      <c r="J954" s="21">
        <v>1038.3</v>
      </c>
      <c r="K954" s="21">
        <v>590.4</v>
      </c>
      <c r="L954" s="69" t="s">
        <v>234</v>
      </c>
      <c r="M954" s="32">
        <f>J954*P954</f>
        <v>1557450</v>
      </c>
      <c r="N954" s="32">
        <f>J954*Q954</f>
        <v>41760.425999999999</v>
      </c>
      <c r="O954" s="32">
        <f t="shared" si="84"/>
        <v>1599210.426</v>
      </c>
      <c r="P954" s="32">
        <v>1500</v>
      </c>
      <c r="Q954" s="14">
        <v>40.22</v>
      </c>
      <c r="R954" s="14" t="s">
        <v>270</v>
      </c>
      <c r="S954" s="14" t="s">
        <v>691</v>
      </c>
      <c r="T954" s="222"/>
    </row>
    <row r="955" spans="1:20" ht="56.25">
      <c r="A955" s="14" t="s">
        <v>280</v>
      </c>
      <c r="B955" s="15">
        <v>20</v>
      </c>
      <c r="C955" s="16">
        <v>14</v>
      </c>
      <c r="D955" s="68" t="s">
        <v>759</v>
      </c>
      <c r="E955" s="16">
        <v>1991</v>
      </c>
      <c r="F955" s="16" t="s">
        <v>37</v>
      </c>
      <c r="G955" s="14" t="s">
        <v>280</v>
      </c>
      <c r="H955" s="16" t="s">
        <v>38</v>
      </c>
      <c r="I955" s="16">
        <v>3</v>
      </c>
      <c r="J955" s="21">
        <v>3205.7</v>
      </c>
      <c r="K955" s="21">
        <v>1486.3</v>
      </c>
      <c r="L955" s="69" t="s">
        <v>42</v>
      </c>
      <c r="M955" s="32">
        <f>J955*P955</f>
        <v>113898.52099999999</v>
      </c>
      <c r="N955" s="32">
        <f>J955*Q955</f>
        <v>49752.463999999993</v>
      </c>
      <c r="O955" s="32">
        <f t="shared" si="84"/>
        <v>163650.98499999999</v>
      </c>
      <c r="P955" s="32">
        <v>35.53</v>
      </c>
      <c r="Q955" s="14">
        <v>15.52</v>
      </c>
      <c r="R955" s="14" t="s">
        <v>270</v>
      </c>
      <c r="S955" s="14" t="s">
        <v>691</v>
      </c>
      <c r="T955" s="222"/>
    </row>
    <row r="956" spans="1:20">
      <c r="A956" s="14"/>
      <c r="B956" s="15">
        <v>21</v>
      </c>
      <c r="C956" s="16"/>
      <c r="D956" s="68"/>
      <c r="E956" s="16"/>
      <c r="F956" s="16"/>
      <c r="G956" s="14"/>
      <c r="H956" s="16"/>
      <c r="I956" s="16"/>
      <c r="J956" s="21"/>
      <c r="K956" s="21"/>
      <c r="L956" s="69" t="s">
        <v>234</v>
      </c>
      <c r="M956" s="32">
        <f>J955*P956</f>
        <v>3469208.54</v>
      </c>
      <c r="N956" s="32">
        <f>J955*Q956</f>
        <v>74244.012000000002</v>
      </c>
      <c r="O956" s="32">
        <f t="shared" si="84"/>
        <v>3543452.5520000001</v>
      </c>
      <c r="P956" s="32">
        <v>1082.2</v>
      </c>
      <c r="Q956" s="14">
        <v>23.16</v>
      </c>
      <c r="R956" s="14" t="s">
        <v>270</v>
      </c>
      <c r="S956" s="14" t="s">
        <v>691</v>
      </c>
      <c r="T956" s="222"/>
    </row>
    <row r="957" spans="1:20" ht="37.5">
      <c r="A957" s="14" t="s">
        <v>323</v>
      </c>
      <c r="B957" s="15">
        <v>22</v>
      </c>
      <c r="C957" s="16">
        <v>15</v>
      </c>
      <c r="D957" s="68" t="s">
        <v>760</v>
      </c>
      <c r="E957" s="16">
        <v>1973</v>
      </c>
      <c r="F957" s="16" t="s">
        <v>37</v>
      </c>
      <c r="G957" s="14" t="s">
        <v>323</v>
      </c>
      <c r="H957" s="16" t="s">
        <v>67</v>
      </c>
      <c r="I957" s="16">
        <v>2</v>
      </c>
      <c r="J957" s="21">
        <v>619.6</v>
      </c>
      <c r="K957" s="21">
        <v>379.2</v>
      </c>
      <c r="L957" s="69" t="s">
        <v>46</v>
      </c>
      <c r="M957" s="32">
        <f>J957*P957</f>
        <v>80548</v>
      </c>
      <c r="N957" s="32">
        <f>J957*Q957</f>
        <v>9826.8559999999998</v>
      </c>
      <c r="O957" s="32">
        <f t="shared" si="84"/>
        <v>90374.856</v>
      </c>
      <c r="P957" s="32">
        <v>130</v>
      </c>
      <c r="Q957" s="14">
        <v>15.86</v>
      </c>
      <c r="R957" s="14" t="s">
        <v>270</v>
      </c>
      <c r="S957" s="14" t="s">
        <v>691</v>
      </c>
      <c r="T957" s="222"/>
    </row>
    <row r="958" spans="1:20">
      <c r="A958" s="14"/>
      <c r="B958" s="15">
        <v>23</v>
      </c>
      <c r="C958" s="16"/>
      <c r="D958" s="68"/>
      <c r="E958" s="16"/>
      <c r="F958" s="16"/>
      <c r="G958" s="14"/>
      <c r="H958" s="16"/>
      <c r="I958" s="16"/>
      <c r="J958" s="21"/>
      <c r="K958" s="21"/>
      <c r="L958" s="69" t="s">
        <v>234</v>
      </c>
      <c r="M958" s="32">
        <f>J957*P958</f>
        <v>929400</v>
      </c>
      <c r="N958" s="32">
        <f>J957*Q958</f>
        <v>24920.312000000002</v>
      </c>
      <c r="O958" s="32">
        <f t="shared" si="84"/>
        <v>954320.31200000003</v>
      </c>
      <c r="P958" s="32">
        <v>1500</v>
      </c>
      <c r="Q958" s="14">
        <v>40.22</v>
      </c>
      <c r="R958" s="14" t="s">
        <v>270</v>
      </c>
      <c r="S958" s="14" t="s">
        <v>691</v>
      </c>
      <c r="T958" s="222"/>
    </row>
    <row r="959" spans="1:20" ht="37.5">
      <c r="A959" s="14" t="s">
        <v>323</v>
      </c>
      <c r="B959" s="15">
        <v>24</v>
      </c>
      <c r="C959" s="16">
        <v>16</v>
      </c>
      <c r="D959" s="68" t="s">
        <v>761</v>
      </c>
      <c r="E959" s="16">
        <v>1967</v>
      </c>
      <c r="F959" s="16" t="s">
        <v>37</v>
      </c>
      <c r="G959" s="14" t="s">
        <v>323</v>
      </c>
      <c r="H959" s="16" t="s">
        <v>67</v>
      </c>
      <c r="I959" s="16">
        <v>2</v>
      </c>
      <c r="J959" s="21">
        <v>581.85</v>
      </c>
      <c r="K959" s="21">
        <v>335.32</v>
      </c>
      <c r="L959" s="69" t="s">
        <v>46</v>
      </c>
      <c r="M959" s="32">
        <f>J959*P959</f>
        <v>75640.5</v>
      </c>
      <c r="N959" s="32">
        <f>J959*Q959</f>
        <v>9228.1409999999996</v>
      </c>
      <c r="O959" s="32">
        <f t="shared" si="84"/>
        <v>84868.641000000003</v>
      </c>
      <c r="P959" s="32">
        <v>130</v>
      </c>
      <c r="Q959" s="14">
        <v>15.86</v>
      </c>
      <c r="R959" s="14" t="s">
        <v>270</v>
      </c>
      <c r="S959" s="14" t="s">
        <v>691</v>
      </c>
      <c r="T959" s="222"/>
    </row>
    <row r="960" spans="1:20">
      <c r="A960" s="14"/>
      <c r="B960" s="15">
        <v>25</v>
      </c>
      <c r="C960" s="16"/>
      <c r="D960" s="68"/>
      <c r="E960" s="16"/>
      <c r="F960" s="16"/>
      <c r="G960" s="14"/>
      <c r="H960" s="16"/>
      <c r="I960" s="16"/>
      <c r="J960" s="21"/>
      <c r="K960" s="21"/>
      <c r="L960" s="69" t="s">
        <v>234</v>
      </c>
      <c r="M960" s="32">
        <f>J959*P960</f>
        <v>872775</v>
      </c>
      <c r="N960" s="32">
        <f>J959*Q960</f>
        <v>23402.007000000001</v>
      </c>
      <c r="O960" s="32">
        <f t="shared" si="84"/>
        <v>896177.00699999998</v>
      </c>
      <c r="P960" s="32">
        <v>1500</v>
      </c>
      <c r="Q960" s="14">
        <v>40.22</v>
      </c>
      <c r="R960" s="14" t="s">
        <v>270</v>
      </c>
      <c r="S960" s="14" t="s">
        <v>691</v>
      </c>
      <c r="T960" s="222"/>
    </row>
    <row r="961" spans="1:20" ht="37.5">
      <c r="A961" s="14" t="s">
        <v>285</v>
      </c>
      <c r="B961" s="15">
        <v>26</v>
      </c>
      <c r="C961" s="16">
        <v>17</v>
      </c>
      <c r="D961" s="68" t="s">
        <v>762</v>
      </c>
      <c r="E961" s="16">
        <v>1993</v>
      </c>
      <c r="F961" s="16" t="s">
        <v>37</v>
      </c>
      <c r="G961" s="14" t="s">
        <v>285</v>
      </c>
      <c r="H961" s="16" t="s">
        <v>67</v>
      </c>
      <c r="I961" s="16">
        <v>2</v>
      </c>
      <c r="J961" s="21">
        <v>1087.5999999999999</v>
      </c>
      <c r="K961" s="21">
        <v>650.79999999999995</v>
      </c>
      <c r="L961" s="69" t="s">
        <v>46</v>
      </c>
      <c r="M961" s="32">
        <f t="shared" ref="M961:M966" si="85">J961*P961</f>
        <v>190329.99999999997</v>
      </c>
      <c r="N961" s="32">
        <f t="shared" ref="N961:N966" si="86">J961*Q961</f>
        <v>17260.211999999996</v>
      </c>
      <c r="O961" s="32">
        <f t="shared" si="84"/>
        <v>207590.21199999997</v>
      </c>
      <c r="P961" s="32">
        <v>175</v>
      </c>
      <c r="Q961" s="14">
        <v>15.87</v>
      </c>
      <c r="R961" s="14" t="s">
        <v>270</v>
      </c>
      <c r="S961" s="14" t="s">
        <v>691</v>
      </c>
      <c r="T961" s="222"/>
    </row>
    <row r="962" spans="1:20" ht="37.5">
      <c r="A962" s="14" t="s">
        <v>329</v>
      </c>
      <c r="B962" s="15">
        <v>27</v>
      </c>
      <c r="C962" s="16">
        <v>18</v>
      </c>
      <c r="D962" s="68" t="s">
        <v>763</v>
      </c>
      <c r="E962" s="16">
        <v>1975</v>
      </c>
      <c r="F962" s="16" t="s">
        <v>37</v>
      </c>
      <c r="G962" s="14" t="s">
        <v>329</v>
      </c>
      <c r="H962" s="16" t="s">
        <v>67</v>
      </c>
      <c r="I962" s="16">
        <v>2</v>
      </c>
      <c r="J962" s="21">
        <v>953.4</v>
      </c>
      <c r="K962" s="21">
        <v>583.20000000000005</v>
      </c>
      <c r="L962" s="69" t="s">
        <v>46</v>
      </c>
      <c r="M962" s="32">
        <f t="shared" si="85"/>
        <v>166845</v>
      </c>
      <c r="N962" s="32">
        <f t="shared" si="86"/>
        <v>15130.457999999999</v>
      </c>
      <c r="O962" s="32">
        <f t="shared" si="84"/>
        <v>181975.45799999998</v>
      </c>
      <c r="P962" s="32">
        <v>175</v>
      </c>
      <c r="Q962" s="14">
        <v>15.87</v>
      </c>
      <c r="R962" s="14" t="s">
        <v>270</v>
      </c>
      <c r="S962" s="14" t="s">
        <v>691</v>
      </c>
      <c r="T962" s="222"/>
    </row>
    <row r="963" spans="1:20" ht="37.5">
      <c r="A963" s="14" t="s">
        <v>329</v>
      </c>
      <c r="B963" s="15">
        <v>28</v>
      </c>
      <c r="C963" s="16">
        <v>19</v>
      </c>
      <c r="D963" s="68" t="s">
        <v>764</v>
      </c>
      <c r="E963" s="16">
        <v>1980</v>
      </c>
      <c r="F963" s="16" t="s">
        <v>37</v>
      </c>
      <c r="G963" s="14" t="s">
        <v>329</v>
      </c>
      <c r="H963" s="16" t="s">
        <v>38</v>
      </c>
      <c r="I963" s="16">
        <v>2</v>
      </c>
      <c r="J963" s="21">
        <v>1647.7</v>
      </c>
      <c r="K963" s="21">
        <v>944.8</v>
      </c>
      <c r="L963" s="69" t="s">
        <v>46</v>
      </c>
      <c r="M963" s="32">
        <f t="shared" si="85"/>
        <v>281756.7</v>
      </c>
      <c r="N963" s="32">
        <f t="shared" si="86"/>
        <v>26050.137000000002</v>
      </c>
      <c r="O963" s="32">
        <f t="shared" si="84"/>
        <v>307806.837</v>
      </c>
      <c r="P963" s="32">
        <v>171</v>
      </c>
      <c r="Q963" s="14">
        <v>15.81</v>
      </c>
      <c r="R963" s="14" t="s">
        <v>270</v>
      </c>
      <c r="S963" s="14" t="s">
        <v>691</v>
      </c>
      <c r="T963" s="222"/>
    </row>
    <row r="964" spans="1:20" ht="37.5">
      <c r="A964" s="14" t="s">
        <v>329</v>
      </c>
      <c r="B964" s="15">
        <v>29</v>
      </c>
      <c r="C964" s="16">
        <v>20</v>
      </c>
      <c r="D964" s="68" t="s">
        <v>765</v>
      </c>
      <c r="E964" s="16">
        <v>1980</v>
      </c>
      <c r="F964" s="16" t="s">
        <v>37</v>
      </c>
      <c r="G964" s="14" t="s">
        <v>329</v>
      </c>
      <c r="H964" s="16" t="s">
        <v>38</v>
      </c>
      <c r="I964" s="16">
        <v>2</v>
      </c>
      <c r="J964" s="21">
        <v>1647.7</v>
      </c>
      <c r="K964" s="21">
        <v>944.8</v>
      </c>
      <c r="L964" s="69" t="s">
        <v>46</v>
      </c>
      <c r="M964" s="32">
        <f t="shared" si="85"/>
        <v>281756.7</v>
      </c>
      <c r="N964" s="32">
        <f t="shared" si="86"/>
        <v>26050.137000000002</v>
      </c>
      <c r="O964" s="32">
        <f t="shared" si="84"/>
        <v>307806.837</v>
      </c>
      <c r="P964" s="32">
        <v>171</v>
      </c>
      <c r="Q964" s="14">
        <v>15.81</v>
      </c>
      <c r="R964" s="14" t="s">
        <v>270</v>
      </c>
      <c r="S964" s="14" t="s">
        <v>691</v>
      </c>
      <c r="T964" s="222"/>
    </row>
    <row r="965" spans="1:20" ht="37.5">
      <c r="A965" s="14" t="s">
        <v>329</v>
      </c>
      <c r="B965" s="15">
        <v>30</v>
      </c>
      <c r="C965" s="16">
        <v>21</v>
      </c>
      <c r="D965" s="68" t="s">
        <v>766</v>
      </c>
      <c r="E965" s="16">
        <v>1980</v>
      </c>
      <c r="F965" s="16" t="s">
        <v>37</v>
      </c>
      <c r="G965" s="14" t="s">
        <v>329</v>
      </c>
      <c r="H965" s="16" t="s">
        <v>38</v>
      </c>
      <c r="I965" s="16">
        <v>2</v>
      </c>
      <c r="J965" s="21">
        <v>1645.3</v>
      </c>
      <c r="K965" s="21">
        <v>942.4</v>
      </c>
      <c r="L965" s="69" t="s">
        <v>46</v>
      </c>
      <c r="M965" s="32">
        <f t="shared" si="85"/>
        <v>281346.3</v>
      </c>
      <c r="N965" s="32">
        <f t="shared" si="86"/>
        <v>26012.192999999999</v>
      </c>
      <c r="O965" s="32">
        <f t="shared" si="84"/>
        <v>307358.49300000002</v>
      </c>
      <c r="P965" s="32">
        <v>171</v>
      </c>
      <c r="Q965" s="14">
        <v>15.81</v>
      </c>
      <c r="R965" s="14" t="s">
        <v>270</v>
      </c>
      <c r="S965" s="14" t="s">
        <v>691</v>
      </c>
      <c r="T965" s="222"/>
    </row>
    <row r="966" spans="1:20" ht="56.25">
      <c r="A966" s="14" t="s">
        <v>291</v>
      </c>
      <c r="B966" s="15">
        <v>31</v>
      </c>
      <c r="C966" s="16">
        <v>22</v>
      </c>
      <c r="D966" s="68" t="s">
        <v>767</v>
      </c>
      <c r="E966" s="16">
        <v>1958</v>
      </c>
      <c r="F966" s="16" t="s">
        <v>37</v>
      </c>
      <c r="G966" s="14" t="s">
        <v>291</v>
      </c>
      <c r="H966" s="16" t="s">
        <v>60</v>
      </c>
      <c r="I966" s="16">
        <v>2</v>
      </c>
      <c r="J966" s="21">
        <v>1582.2</v>
      </c>
      <c r="K966" s="21">
        <v>656.2</v>
      </c>
      <c r="L966" s="69" t="s">
        <v>46</v>
      </c>
      <c r="M966" s="32">
        <f t="shared" si="85"/>
        <v>253152</v>
      </c>
      <c r="N966" s="32">
        <f t="shared" si="86"/>
        <v>25030.404000000002</v>
      </c>
      <c r="O966" s="32">
        <f t="shared" si="84"/>
        <v>278182.40399999998</v>
      </c>
      <c r="P966" s="32">
        <v>160</v>
      </c>
      <c r="Q966" s="14">
        <v>15.82</v>
      </c>
      <c r="R966" s="14" t="s">
        <v>270</v>
      </c>
      <c r="S966" s="14" t="s">
        <v>691</v>
      </c>
      <c r="T966" s="222"/>
    </row>
    <row r="967" spans="1:20" ht="37.5">
      <c r="A967" s="14"/>
      <c r="B967" s="15">
        <v>32</v>
      </c>
      <c r="C967" s="16"/>
      <c r="D967" s="68"/>
      <c r="E967" s="16"/>
      <c r="F967" s="16"/>
      <c r="G967" s="14"/>
      <c r="H967" s="16"/>
      <c r="I967" s="16"/>
      <c r="J967" s="21"/>
      <c r="K967" s="21"/>
      <c r="L967" s="69" t="s">
        <v>49</v>
      </c>
      <c r="M967" s="32">
        <f>J966*P967</f>
        <v>704537.83800000011</v>
      </c>
      <c r="N967" s="32">
        <f>J966*Q967</f>
        <v>28875.15</v>
      </c>
      <c r="O967" s="32">
        <f t="shared" si="84"/>
        <v>733412.98800000013</v>
      </c>
      <c r="P967" s="32">
        <v>445.29</v>
      </c>
      <c r="Q967" s="14">
        <v>18.25</v>
      </c>
      <c r="R967" s="14" t="s">
        <v>270</v>
      </c>
      <c r="S967" s="14" t="s">
        <v>691</v>
      </c>
      <c r="T967" s="222"/>
    </row>
    <row r="968" spans="1:20" ht="56.25">
      <c r="A968" s="14"/>
      <c r="B968" s="15">
        <v>33</v>
      </c>
      <c r="C968" s="16"/>
      <c r="D968" s="68"/>
      <c r="E968" s="16"/>
      <c r="F968" s="16"/>
      <c r="G968" s="14"/>
      <c r="H968" s="16"/>
      <c r="I968" s="16"/>
      <c r="J968" s="21"/>
      <c r="K968" s="21"/>
      <c r="L968" s="69" t="s">
        <v>39</v>
      </c>
      <c r="M968" s="32">
        <f>J966*P968</f>
        <v>88761.42</v>
      </c>
      <c r="N968" s="32">
        <f>J966*Q968</f>
        <v>22609.637999999999</v>
      </c>
      <c r="O968" s="32">
        <f t="shared" si="84"/>
        <v>111371.05799999999</v>
      </c>
      <c r="P968" s="32">
        <v>56.1</v>
      </c>
      <c r="Q968" s="14">
        <v>14.29</v>
      </c>
      <c r="R968" s="14" t="s">
        <v>270</v>
      </c>
      <c r="S968" s="14" t="s">
        <v>691</v>
      </c>
      <c r="T968" s="222"/>
    </row>
    <row r="969" spans="1:20" ht="56.25">
      <c r="A969" s="14"/>
      <c r="B969" s="15">
        <v>34</v>
      </c>
      <c r="C969" s="16"/>
      <c r="D969" s="68"/>
      <c r="E969" s="16"/>
      <c r="F969" s="16"/>
      <c r="G969" s="14"/>
      <c r="H969" s="16"/>
      <c r="I969" s="16"/>
      <c r="J969" s="21"/>
      <c r="K969" s="21"/>
      <c r="L969" s="69" t="s">
        <v>42</v>
      </c>
      <c r="M969" s="32">
        <f>J966*P969</f>
        <v>55218.78</v>
      </c>
      <c r="N969" s="32">
        <f>J966*Q969</f>
        <v>21929.292000000001</v>
      </c>
      <c r="O969" s="32">
        <f t="shared" si="84"/>
        <v>77148.072</v>
      </c>
      <c r="P969" s="32">
        <v>34.9</v>
      </c>
      <c r="Q969" s="14">
        <v>13.86</v>
      </c>
      <c r="R969" s="14" t="s">
        <v>270</v>
      </c>
      <c r="S969" s="14" t="s">
        <v>691</v>
      </c>
      <c r="T969" s="222"/>
    </row>
    <row r="970" spans="1:20" ht="56.25">
      <c r="A970" s="14" t="s">
        <v>289</v>
      </c>
      <c r="B970" s="15">
        <v>35</v>
      </c>
      <c r="C970" s="16">
        <v>23</v>
      </c>
      <c r="D970" s="68" t="s">
        <v>768</v>
      </c>
      <c r="E970" s="16">
        <v>1959</v>
      </c>
      <c r="F970" s="16" t="s">
        <v>37</v>
      </c>
      <c r="G970" s="14" t="s">
        <v>289</v>
      </c>
      <c r="H970" s="16" t="s">
        <v>60</v>
      </c>
      <c r="I970" s="16">
        <v>2</v>
      </c>
      <c r="J970" s="21">
        <v>763.6</v>
      </c>
      <c r="K970" s="21">
        <v>425.1</v>
      </c>
      <c r="L970" s="69" t="s">
        <v>46</v>
      </c>
      <c r="M970" s="32">
        <f>J970*P970</f>
        <v>130575.6</v>
      </c>
      <c r="N970" s="32">
        <f>J970*Q970</f>
        <v>12080.152</v>
      </c>
      <c r="O970" s="32">
        <f t="shared" si="84"/>
        <v>142655.75200000001</v>
      </c>
      <c r="P970" s="32">
        <v>171</v>
      </c>
      <c r="Q970" s="14">
        <v>15.82</v>
      </c>
      <c r="R970" s="14" t="s">
        <v>270</v>
      </c>
      <c r="S970" s="14" t="s">
        <v>691</v>
      </c>
      <c r="T970" s="222"/>
    </row>
    <row r="971" spans="1:20" ht="56.25">
      <c r="A971" s="14" t="s">
        <v>289</v>
      </c>
      <c r="B971" s="15">
        <v>36</v>
      </c>
      <c r="C971" s="16">
        <v>24</v>
      </c>
      <c r="D971" s="68" t="s">
        <v>769</v>
      </c>
      <c r="E971" s="16">
        <v>1957</v>
      </c>
      <c r="F971" s="16" t="s">
        <v>37</v>
      </c>
      <c r="G971" s="14" t="s">
        <v>289</v>
      </c>
      <c r="H971" s="16" t="s">
        <v>60</v>
      </c>
      <c r="I971" s="16">
        <v>2</v>
      </c>
      <c r="J971" s="21">
        <v>1315.5</v>
      </c>
      <c r="K971" s="21">
        <v>800.9</v>
      </c>
      <c r="L971" s="69" t="s">
        <v>46</v>
      </c>
      <c r="M971" s="32">
        <f>J971*P971</f>
        <v>224950.5</v>
      </c>
      <c r="N971" s="32">
        <f>J971*Q971</f>
        <v>20811.21</v>
      </c>
      <c r="O971" s="32">
        <f t="shared" si="84"/>
        <v>245761.71</v>
      </c>
      <c r="P971" s="32">
        <v>171</v>
      </c>
      <c r="Q971" s="14">
        <v>15.82</v>
      </c>
      <c r="R971" s="14" t="s">
        <v>270</v>
      </c>
      <c r="S971" s="14" t="s">
        <v>691</v>
      </c>
      <c r="T971" s="222"/>
    </row>
    <row r="972" spans="1:20" ht="37.5">
      <c r="A972" s="14"/>
      <c r="B972" s="15">
        <v>37</v>
      </c>
      <c r="C972" s="16"/>
      <c r="D972" s="68"/>
      <c r="E972" s="16"/>
      <c r="F972" s="16"/>
      <c r="G972" s="14"/>
      <c r="H972" s="16"/>
      <c r="I972" s="16"/>
      <c r="J972" s="21"/>
      <c r="K972" s="21"/>
      <c r="L972" s="69" t="s">
        <v>49</v>
      </c>
      <c r="M972" s="32">
        <f>J971*P972</f>
        <v>585778.995</v>
      </c>
      <c r="N972" s="32">
        <f>J971*Q972</f>
        <v>24007.875</v>
      </c>
      <c r="O972" s="32">
        <f t="shared" si="84"/>
        <v>609786.87</v>
      </c>
      <c r="P972" s="32">
        <v>445.29</v>
      </c>
      <c r="Q972" s="14">
        <v>18.25</v>
      </c>
      <c r="R972" s="14" t="s">
        <v>270</v>
      </c>
      <c r="S972" s="14" t="s">
        <v>691</v>
      </c>
      <c r="T972" s="222"/>
    </row>
    <row r="973" spans="1:20" ht="56.25">
      <c r="A973" s="14"/>
      <c r="B973" s="15">
        <v>38</v>
      </c>
      <c r="C973" s="16"/>
      <c r="D973" s="68"/>
      <c r="E973" s="16"/>
      <c r="F973" s="16"/>
      <c r="G973" s="14"/>
      <c r="H973" s="16"/>
      <c r="I973" s="16"/>
      <c r="J973" s="21"/>
      <c r="K973" s="21"/>
      <c r="L973" s="69" t="s">
        <v>39</v>
      </c>
      <c r="M973" s="32">
        <f>J971*P973</f>
        <v>73799.55</v>
      </c>
      <c r="N973" s="32">
        <f>J971*Q973</f>
        <v>18798.494999999999</v>
      </c>
      <c r="O973" s="32">
        <f t="shared" si="84"/>
        <v>92598.044999999998</v>
      </c>
      <c r="P973" s="32">
        <v>56.1</v>
      </c>
      <c r="Q973" s="14">
        <v>14.29</v>
      </c>
      <c r="R973" s="14" t="s">
        <v>270</v>
      </c>
      <c r="S973" s="14" t="s">
        <v>691</v>
      </c>
      <c r="T973" s="222"/>
    </row>
    <row r="974" spans="1:20" ht="56.25">
      <c r="A974" s="14" t="s">
        <v>289</v>
      </c>
      <c r="B974" s="15">
        <v>39</v>
      </c>
      <c r="C974" s="16">
        <v>25</v>
      </c>
      <c r="D974" s="68" t="s">
        <v>770</v>
      </c>
      <c r="E974" s="16">
        <v>1954</v>
      </c>
      <c r="F974" s="16" t="s">
        <v>37</v>
      </c>
      <c r="G974" s="14" t="s">
        <v>289</v>
      </c>
      <c r="H974" s="16" t="s">
        <v>60</v>
      </c>
      <c r="I974" s="16">
        <v>2</v>
      </c>
      <c r="J974" s="21">
        <v>702.7</v>
      </c>
      <c r="K974" s="21">
        <v>374</v>
      </c>
      <c r="L974" s="69" t="s">
        <v>49</v>
      </c>
      <c r="M974" s="32">
        <f>J974*P974</f>
        <v>312905.28300000005</v>
      </c>
      <c r="N974" s="32">
        <f>J974*Q974</f>
        <v>12824.275000000001</v>
      </c>
      <c r="O974" s="32">
        <f t="shared" si="84"/>
        <v>325729.55800000008</v>
      </c>
      <c r="P974" s="32">
        <v>445.29</v>
      </c>
      <c r="Q974" s="14">
        <v>18.25</v>
      </c>
      <c r="R974" s="14" t="s">
        <v>270</v>
      </c>
      <c r="S974" s="14" t="s">
        <v>691</v>
      </c>
      <c r="T974" s="222"/>
    </row>
    <row r="975" spans="1:20" ht="56.25">
      <c r="A975" s="14"/>
      <c r="B975" s="15">
        <v>40</v>
      </c>
      <c r="C975" s="16"/>
      <c r="D975" s="68"/>
      <c r="E975" s="16"/>
      <c r="F975" s="16"/>
      <c r="G975" s="14"/>
      <c r="H975" s="16"/>
      <c r="I975" s="16"/>
      <c r="J975" s="21"/>
      <c r="K975" s="21"/>
      <c r="L975" s="69" t="s">
        <v>39</v>
      </c>
      <c r="M975" s="32">
        <f>J974*P975</f>
        <v>39421.47</v>
      </c>
      <c r="N975" s="32">
        <f>J974*Q975</f>
        <v>10041.583000000001</v>
      </c>
      <c r="O975" s="32">
        <f t="shared" si="84"/>
        <v>49463.053</v>
      </c>
      <c r="P975" s="32">
        <v>56.1</v>
      </c>
      <c r="Q975" s="14">
        <v>14.29</v>
      </c>
      <c r="R975" s="14" t="s">
        <v>270</v>
      </c>
      <c r="S975" s="14" t="s">
        <v>691</v>
      </c>
      <c r="T975" s="222"/>
    </row>
    <row r="976" spans="1:20" ht="56.25">
      <c r="A976" s="14"/>
      <c r="B976" s="15">
        <v>41</v>
      </c>
      <c r="C976" s="16"/>
      <c r="D976" s="68"/>
      <c r="E976" s="16"/>
      <c r="F976" s="16"/>
      <c r="G976" s="14"/>
      <c r="H976" s="16"/>
      <c r="I976" s="16"/>
      <c r="J976" s="21"/>
      <c r="K976" s="21"/>
      <c r="L976" s="69" t="s">
        <v>42</v>
      </c>
      <c r="M976" s="32">
        <f>J974*P976</f>
        <v>24524.23</v>
      </c>
      <c r="N976" s="32">
        <f>J974*Q976</f>
        <v>9718.3410000000003</v>
      </c>
      <c r="O976" s="32">
        <f t="shared" si="84"/>
        <v>34242.570999999996</v>
      </c>
      <c r="P976" s="32">
        <v>34.9</v>
      </c>
      <c r="Q976" s="14">
        <v>13.83</v>
      </c>
      <c r="R976" s="14" t="s">
        <v>270</v>
      </c>
      <c r="S976" s="14" t="s">
        <v>691</v>
      </c>
      <c r="T976" s="222"/>
    </row>
    <row r="977" spans="1:20" ht="56.25">
      <c r="A977" s="14" t="s">
        <v>289</v>
      </c>
      <c r="B977" s="15">
        <v>42</v>
      </c>
      <c r="C977" s="16">
        <v>26</v>
      </c>
      <c r="D977" s="68" t="s">
        <v>771</v>
      </c>
      <c r="E977" s="16">
        <v>1952</v>
      </c>
      <c r="F977" s="16" t="s">
        <v>37</v>
      </c>
      <c r="G977" s="14" t="s">
        <v>289</v>
      </c>
      <c r="H977" s="16" t="s">
        <v>60</v>
      </c>
      <c r="I977" s="16">
        <v>2</v>
      </c>
      <c r="J977" s="21">
        <v>714.1</v>
      </c>
      <c r="K977" s="21">
        <v>378.5</v>
      </c>
      <c r="L977" s="69" t="s">
        <v>46</v>
      </c>
      <c r="M977" s="32">
        <f>J977*P977</f>
        <v>122111.1</v>
      </c>
      <c r="N977" s="32">
        <f>J977*Q977</f>
        <v>11297.062</v>
      </c>
      <c r="O977" s="32">
        <f t="shared" si="84"/>
        <v>133408.16200000001</v>
      </c>
      <c r="P977" s="32">
        <v>171</v>
      </c>
      <c r="Q977" s="14">
        <v>15.82</v>
      </c>
      <c r="R977" s="14" t="s">
        <v>270</v>
      </c>
      <c r="S977" s="14" t="s">
        <v>691</v>
      </c>
      <c r="T977" s="222"/>
    </row>
    <row r="978" spans="1:20" ht="56.25">
      <c r="A978" s="14" t="s">
        <v>289</v>
      </c>
      <c r="B978" s="15">
        <v>43</v>
      </c>
      <c r="C978" s="16">
        <v>27</v>
      </c>
      <c r="D978" s="68" t="s">
        <v>772</v>
      </c>
      <c r="E978" s="16">
        <v>1952</v>
      </c>
      <c r="F978" s="16" t="s">
        <v>37</v>
      </c>
      <c r="G978" s="14" t="s">
        <v>289</v>
      </c>
      <c r="H978" s="16" t="s">
        <v>60</v>
      </c>
      <c r="I978" s="16">
        <v>2</v>
      </c>
      <c r="J978" s="21">
        <v>715.3</v>
      </c>
      <c r="K978" s="21">
        <v>379.7</v>
      </c>
      <c r="L978" s="69" t="s">
        <v>46</v>
      </c>
      <c r="M978" s="32">
        <f>J978*P978</f>
        <v>122316.29999999999</v>
      </c>
      <c r="N978" s="32">
        <f>J978*Q978</f>
        <v>11316.046</v>
      </c>
      <c r="O978" s="32">
        <f t="shared" si="84"/>
        <v>133632.34599999999</v>
      </c>
      <c r="P978" s="32">
        <v>171</v>
      </c>
      <c r="Q978" s="14">
        <v>15.82</v>
      </c>
      <c r="R978" s="14" t="s">
        <v>270</v>
      </c>
      <c r="S978" s="14" t="s">
        <v>691</v>
      </c>
      <c r="T978" s="222"/>
    </row>
    <row r="979" spans="1:20" ht="37.5">
      <c r="A979" s="14"/>
      <c r="B979" s="15">
        <v>44</v>
      </c>
      <c r="C979" s="16"/>
      <c r="D979" s="68"/>
      <c r="E979" s="16"/>
      <c r="F979" s="16"/>
      <c r="G979" s="14"/>
      <c r="H979" s="16"/>
      <c r="I979" s="16"/>
      <c r="J979" s="21"/>
      <c r="K979" s="21"/>
      <c r="L979" s="69" t="s">
        <v>49</v>
      </c>
      <c r="M979" s="32">
        <f>J978*P979</f>
        <v>318515.93699999998</v>
      </c>
      <c r="N979" s="32">
        <f>J978*Q979</f>
        <v>13054.224999999999</v>
      </c>
      <c r="O979" s="32">
        <f t="shared" si="84"/>
        <v>331570.16199999995</v>
      </c>
      <c r="P979" s="32">
        <v>445.29</v>
      </c>
      <c r="Q979" s="14">
        <v>18.25</v>
      </c>
      <c r="R979" s="14" t="s">
        <v>270</v>
      </c>
      <c r="S979" s="14" t="s">
        <v>691</v>
      </c>
      <c r="T979" s="222"/>
    </row>
    <row r="980" spans="1:20" ht="56.25">
      <c r="A980" s="14"/>
      <c r="B980" s="15">
        <v>45</v>
      </c>
      <c r="C980" s="16"/>
      <c r="D980" s="68"/>
      <c r="E980" s="16"/>
      <c r="F980" s="16"/>
      <c r="G980" s="14"/>
      <c r="H980" s="16"/>
      <c r="I980" s="16"/>
      <c r="J980" s="21"/>
      <c r="K980" s="21"/>
      <c r="L980" s="69" t="s">
        <v>39</v>
      </c>
      <c r="M980" s="32">
        <f>J978*P980</f>
        <v>40128.33</v>
      </c>
      <c r="N980" s="32">
        <f>J978*Q980</f>
        <v>10221.636999999999</v>
      </c>
      <c r="O980" s="32">
        <f t="shared" si="84"/>
        <v>50349.967000000004</v>
      </c>
      <c r="P980" s="32">
        <v>56.1</v>
      </c>
      <c r="Q980" s="14">
        <v>14.29</v>
      </c>
      <c r="R980" s="14" t="s">
        <v>270</v>
      </c>
      <c r="S980" s="14" t="s">
        <v>691</v>
      </c>
      <c r="T980" s="222"/>
    </row>
    <row r="981" spans="1:20" ht="56.25">
      <c r="A981" s="14"/>
      <c r="B981" s="15">
        <v>46</v>
      </c>
      <c r="C981" s="16"/>
      <c r="D981" s="68"/>
      <c r="E981" s="16"/>
      <c r="F981" s="16"/>
      <c r="G981" s="14"/>
      <c r="H981" s="16"/>
      <c r="I981" s="16"/>
      <c r="J981" s="21"/>
      <c r="K981" s="21"/>
      <c r="L981" s="69" t="s">
        <v>42</v>
      </c>
      <c r="M981" s="32">
        <f>J978*P981</f>
        <v>24963.969999999998</v>
      </c>
      <c r="N981" s="32">
        <f>J978*Q981</f>
        <v>9892.5990000000002</v>
      </c>
      <c r="O981" s="32">
        <f t="shared" si="84"/>
        <v>34856.568999999996</v>
      </c>
      <c r="P981" s="32">
        <v>34.9</v>
      </c>
      <c r="Q981" s="14">
        <v>13.83</v>
      </c>
      <c r="R981" s="14" t="s">
        <v>270</v>
      </c>
      <c r="S981" s="14" t="s">
        <v>691</v>
      </c>
      <c r="T981" s="222"/>
    </row>
    <row r="982" spans="1:20" s="78" customFormat="1" ht="56.25">
      <c r="A982" s="401" t="s">
        <v>306</v>
      </c>
      <c r="B982" s="79">
        <v>47</v>
      </c>
      <c r="C982" s="79">
        <v>28</v>
      </c>
      <c r="D982" s="133" t="s">
        <v>1067</v>
      </c>
      <c r="E982" s="80">
        <v>1959</v>
      </c>
      <c r="F982" s="80" t="s">
        <v>37</v>
      </c>
      <c r="G982" s="402" t="s">
        <v>306</v>
      </c>
      <c r="H982" s="80" t="s">
        <v>60</v>
      </c>
      <c r="I982" s="80">
        <v>3</v>
      </c>
      <c r="J982" s="82">
        <v>1775.2</v>
      </c>
      <c r="K982" s="82">
        <v>938.2</v>
      </c>
      <c r="L982" s="136" t="s">
        <v>234</v>
      </c>
      <c r="M982" s="84">
        <f>J982*P982</f>
        <v>1843687.216</v>
      </c>
      <c r="N982" s="84">
        <f>J982*Q982</f>
        <v>39444.943999999996</v>
      </c>
      <c r="O982" s="84">
        <f t="shared" si="84"/>
        <v>1883132.16</v>
      </c>
      <c r="P982" s="84">
        <v>1038.58</v>
      </c>
      <c r="Q982" s="84">
        <v>22.22</v>
      </c>
      <c r="R982" s="79" t="s">
        <v>270</v>
      </c>
      <c r="S982" s="79" t="s">
        <v>691</v>
      </c>
      <c r="T982" s="78" t="s">
        <v>1069</v>
      </c>
    </row>
    <row r="983" spans="1:20" s="78" customFormat="1" ht="56.25">
      <c r="A983" s="401" t="s">
        <v>306</v>
      </c>
      <c r="B983" s="79">
        <v>48</v>
      </c>
      <c r="C983" s="79">
        <v>29</v>
      </c>
      <c r="D983" s="133" t="s">
        <v>1068</v>
      </c>
      <c r="E983" s="80">
        <v>1962</v>
      </c>
      <c r="F983" s="80" t="s">
        <v>37</v>
      </c>
      <c r="G983" s="402" t="s">
        <v>306</v>
      </c>
      <c r="H983" s="80" t="s">
        <v>60</v>
      </c>
      <c r="I983" s="80">
        <v>3</v>
      </c>
      <c r="J983" s="82">
        <v>1761.7</v>
      </c>
      <c r="K983" s="82">
        <v>926.3</v>
      </c>
      <c r="L983" s="136" t="s">
        <v>234</v>
      </c>
      <c r="M983" s="84">
        <f>J983*P983</f>
        <v>1829666.3859999999</v>
      </c>
      <c r="N983" s="84">
        <f>J983*Q983</f>
        <v>39144.974000000002</v>
      </c>
      <c r="O983" s="84">
        <f t="shared" si="84"/>
        <v>1868811.3599999999</v>
      </c>
      <c r="P983" s="84">
        <v>1038.58</v>
      </c>
      <c r="Q983" s="84">
        <v>22.22</v>
      </c>
      <c r="R983" s="79" t="s">
        <v>270</v>
      </c>
      <c r="S983" s="79" t="s">
        <v>691</v>
      </c>
    </row>
    <row r="984" spans="1:20" ht="56.25">
      <c r="A984" s="14" t="s">
        <v>285</v>
      </c>
      <c r="B984" s="15">
        <v>49</v>
      </c>
      <c r="C984" s="16">
        <v>30</v>
      </c>
      <c r="D984" s="68" t="s">
        <v>773</v>
      </c>
      <c r="E984" s="16">
        <v>1967</v>
      </c>
      <c r="F984" s="16" t="s">
        <v>37</v>
      </c>
      <c r="G984" s="14" t="s">
        <v>285</v>
      </c>
      <c r="H984" s="16" t="s">
        <v>60</v>
      </c>
      <c r="I984" s="16">
        <v>2</v>
      </c>
      <c r="J984" s="21">
        <v>756.1</v>
      </c>
      <c r="K984" s="21">
        <v>419.6</v>
      </c>
      <c r="L984" s="69" t="s">
        <v>46</v>
      </c>
      <c r="M984" s="32">
        <f t="shared" ref="M984:M997" si="87">J984*P984</f>
        <v>129293.1</v>
      </c>
      <c r="N984" s="32">
        <f t="shared" ref="N984:N997" si="88">J984*Q984</f>
        <v>11961.502</v>
      </c>
      <c r="O984" s="32">
        <f t="shared" si="84"/>
        <v>141254.60200000001</v>
      </c>
      <c r="P984" s="32">
        <v>171</v>
      </c>
      <c r="Q984" s="14">
        <v>15.82</v>
      </c>
      <c r="R984" s="14" t="s">
        <v>270</v>
      </c>
      <c r="S984" s="14" t="s">
        <v>691</v>
      </c>
      <c r="T984" s="222"/>
    </row>
    <row r="985" spans="1:20" ht="37.5">
      <c r="A985" s="14" t="s">
        <v>285</v>
      </c>
      <c r="B985" s="15">
        <v>50</v>
      </c>
      <c r="C985" s="16">
        <v>31</v>
      </c>
      <c r="D985" s="68" t="s">
        <v>774</v>
      </c>
      <c r="E985" s="16">
        <v>1969</v>
      </c>
      <c r="F985" s="16" t="s">
        <v>37</v>
      </c>
      <c r="G985" s="14" t="s">
        <v>285</v>
      </c>
      <c r="H985" s="16" t="s">
        <v>38</v>
      </c>
      <c r="I985" s="16">
        <v>2</v>
      </c>
      <c r="J985" s="21">
        <v>1066.5999999999999</v>
      </c>
      <c r="K985" s="21">
        <v>616.6</v>
      </c>
      <c r="L985" s="69" t="s">
        <v>46</v>
      </c>
      <c r="M985" s="32">
        <f t="shared" si="87"/>
        <v>182388.59999999998</v>
      </c>
      <c r="N985" s="32">
        <f t="shared" si="88"/>
        <v>16862.946</v>
      </c>
      <c r="O985" s="32">
        <f t="shared" si="84"/>
        <v>199251.54599999997</v>
      </c>
      <c r="P985" s="32">
        <v>171</v>
      </c>
      <c r="Q985" s="14">
        <v>15.81</v>
      </c>
      <c r="R985" s="14" t="s">
        <v>270</v>
      </c>
      <c r="S985" s="14" t="s">
        <v>691</v>
      </c>
      <c r="T985" s="222"/>
    </row>
    <row r="986" spans="1:20" ht="37.5">
      <c r="A986" s="14" t="s">
        <v>285</v>
      </c>
      <c r="B986" s="15">
        <v>51</v>
      </c>
      <c r="C986" s="16">
        <v>32</v>
      </c>
      <c r="D986" s="68" t="s">
        <v>775</v>
      </c>
      <c r="E986" s="16">
        <v>1974</v>
      </c>
      <c r="F986" s="16" t="s">
        <v>37</v>
      </c>
      <c r="G986" s="14" t="s">
        <v>285</v>
      </c>
      <c r="H986" s="16" t="s">
        <v>38</v>
      </c>
      <c r="I986" s="16">
        <v>2</v>
      </c>
      <c r="J986" s="21">
        <v>1326</v>
      </c>
      <c r="K986" s="21">
        <v>751.2</v>
      </c>
      <c r="L986" s="69" t="s">
        <v>46</v>
      </c>
      <c r="M986" s="32">
        <f t="shared" si="87"/>
        <v>226746</v>
      </c>
      <c r="N986" s="32">
        <f t="shared" si="88"/>
        <v>20964.060000000001</v>
      </c>
      <c r="O986" s="32">
        <f t="shared" si="84"/>
        <v>247710.06</v>
      </c>
      <c r="P986" s="32">
        <v>171</v>
      </c>
      <c r="Q986" s="14">
        <v>15.81</v>
      </c>
      <c r="R986" s="14" t="s">
        <v>270</v>
      </c>
      <c r="S986" s="14" t="s">
        <v>691</v>
      </c>
      <c r="T986" s="222"/>
    </row>
    <row r="987" spans="1:20" ht="37.5">
      <c r="A987" s="14" t="s">
        <v>285</v>
      </c>
      <c r="B987" s="15">
        <v>52</v>
      </c>
      <c r="C987" s="16">
        <v>33</v>
      </c>
      <c r="D987" s="68" t="s">
        <v>776</v>
      </c>
      <c r="E987" s="16">
        <v>1972</v>
      </c>
      <c r="F987" s="16" t="s">
        <v>37</v>
      </c>
      <c r="G987" s="14" t="s">
        <v>285</v>
      </c>
      <c r="H987" s="16" t="s">
        <v>38</v>
      </c>
      <c r="I987" s="16">
        <v>2</v>
      </c>
      <c r="J987" s="21">
        <v>1397.5</v>
      </c>
      <c r="K987" s="21">
        <v>823.4</v>
      </c>
      <c r="L987" s="69" t="s">
        <v>46</v>
      </c>
      <c r="M987" s="32">
        <f t="shared" si="87"/>
        <v>238972.5</v>
      </c>
      <c r="N987" s="32">
        <f t="shared" si="88"/>
        <v>22094.475000000002</v>
      </c>
      <c r="O987" s="32">
        <f t="shared" si="84"/>
        <v>261066.97500000001</v>
      </c>
      <c r="P987" s="32">
        <v>171</v>
      </c>
      <c r="Q987" s="14">
        <v>15.81</v>
      </c>
      <c r="R987" s="14" t="s">
        <v>270</v>
      </c>
      <c r="S987" s="14" t="s">
        <v>691</v>
      </c>
      <c r="T987" s="222"/>
    </row>
    <row r="988" spans="1:20" ht="37.5">
      <c r="A988" s="14" t="s">
        <v>285</v>
      </c>
      <c r="B988" s="15">
        <v>53</v>
      </c>
      <c r="C988" s="16">
        <v>34</v>
      </c>
      <c r="D988" s="68" t="s">
        <v>777</v>
      </c>
      <c r="E988" s="16">
        <v>1978</v>
      </c>
      <c r="F988" s="16" t="s">
        <v>37</v>
      </c>
      <c r="G988" s="14" t="s">
        <v>285</v>
      </c>
      <c r="H988" s="16" t="s">
        <v>38</v>
      </c>
      <c r="I988" s="16">
        <v>2</v>
      </c>
      <c r="J988" s="21">
        <v>1537.2</v>
      </c>
      <c r="K988" s="21">
        <v>841.6</v>
      </c>
      <c r="L988" s="69" t="s">
        <v>46</v>
      </c>
      <c r="M988" s="32">
        <f t="shared" si="87"/>
        <v>262861.2</v>
      </c>
      <c r="N988" s="32">
        <f t="shared" si="88"/>
        <v>24303.132000000001</v>
      </c>
      <c r="O988" s="32">
        <f t="shared" si="84"/>
        <v>287164.33199999999</v>
      </c>
      <c r="P988" s="32">
        <v>171</v>
      </c>
      <c r="Q988" s="14">
        <v>15.81</v>
      </c>
      <c r="R988" s="14" t="s">
        <v>270</v>
      </c>
      <c r="S988" s="14" t="s">
        <v>691</v>
      </c>
      <c r="T988" s="222"/>
    </row>
    <row r="989" spans="1:20" ht="37.5">
      <c r="A989" s="14" t="s">
        <v>269</v>
      </c>
      <c r="B989" s="15">
        <v>54</v>
      </c>
      <c r="C989" s="16">
        <v>35</v>
      </c>
      <c r="D989" s="68" t="s">
        <v>778</v>
      </c>
      <c r="E989" s="16">
        <v>1980</v>
      </c>
      <c r="F989" s="16" t="s">
        <v>37</v>
      </c>
      <c r="G989" s="14" t="s">
        <v>269</v>
      </c>
      <c r="H989" s="16" t="s">
        <v>38</v>
      </c>
      <c r="I989" s="16">
        <v>2</v>
      </c>
      <c r="J989" s="21">
        <v>2177.4</v>
      </c>
      <c r="K989" s="21">
        <v>845.5</v>
      </c>
      <c r="L989" s="69" t="s">
        <v>46</v>
      </c>
      <c r="M989" s="32">
        <f t="shared" si="87"/>
        <v>348384</v>
      </c>
      <c r="N989" s="32">
        <f t="shared" si="88"/>
        <v>34424.694000000003</v>
      </c>
      <c r="O989" s="32">
        <f t="shared" si="84"/>
        <v>382808.69400000002</v>
      </c>
      <c r="P989" s="32">
        <v>160</v>
      </c>
      <c r="Q989" s="14">
        <v>15.81</v>
      </c>
      <c r="R989" s="14" t="s">
        <v>270</v>
      </c>
      <c r="S989" s="14" t="s">
        <v>691</v>
      </c>
      <c r="T989" s="222"/>
    </row>
    <row r="990" spans="1:20" ht="37.5">
      <c r="A990" s="14" t="s">
        <v>269</v>
      </c>
      <c r="B990" s="15">
        <v>55</v>
      </c>
      <c r="C990" s="16">
        <v>36</v>
      </c>
      <c r="D990" s="68" t="s">
        <v>779</v>
      </c>
      <c r="E990" s="16">
        <v>1980</v>
      </c>
      <c r="F990" s="16" t="s">
        <v>37</v>
      </c>
      <c r="G990" s="14" t="s">
        <v>269</v>
      </c>
      <c r="H990" s="16" t="s">
        <v>38</v>
      </c>
      <c r="I990" s="16">
        <v>1</v>
      </c>
      <c r="J990" s="21">
        <v>2073.6999999999998</v>
      </c>
      <c r="K990" s="21">
        <v>830.9</v>
      </c>
      <c r="L990" s="69" t="s">
        <v>46</v>
      </c>
      <c r="M990" s="32">
        <f t="shared" si="87"/>
        <v>331792</v>
      </c>
      <c r="N990" s="32">
        <f t="shared" si="88"/>
        <v>32785.197</v>
      </c>
      <c r="O990" s="32">
        <f t="shared" si="84"/>
        <v>364577.19699999999</v>
      </c>
      <c r="P990" s="32">
        <v>160</v>
      </c>
      <c r="Q990" s="14">
        <v>15.81</v>
      </c>
      <c r="R990" s="14" t="s">
        <v>270</v>
      </c>
      <c r="S990" s="14" t="s">
        <v>691</v>
      </c>
      <c r="T990" s="222"/>
    </row>
    <row r="991" spans="1:20" ht="56.25">
      <c r="A991" s="14" t="s">
        <v>269</v>
      </c>
      <c r="B991" s="15">
        <v>56</v>
      </c>
      <c r="C991" s="16">
        <v>37</v>
      </c>
      <c r="D991" s="68" t="s">
        <v>355</v>
      </c>
      <c r="E991" s="16">
        <v>1982</v>
      </c>
      <c r="F991" s="16" t="s">
        <v>37</v>
      </c>
      <c r="G991" s="14" t="s">
        <v>269</v>
      </c>
      <c r="H991" s="16" t="s">
        <v>38</v>
      </c>
      <c r="I991" s="16">
        <v>2</v>
      </c>
      <c r="J991" s="21">
        <v>2138.1</v>
      </c>
      <c r="K991" s="21">
        <v>879</v>
      </c>
      <c r="L991" s="69" t="s">
        <v>42</v>
      </c>
      <c r="M991" s="32">
        <f t="shared" si="87"/>
        <v>77762.696999999986</v>
      </c>
      <c r="N991" s="32">
        <f t="shared" si="88"/>
        <v>29634.065999999999</v>
      </c>
      <c r="O991" s="32">
        <f t="shared" si="84"/>
        <v>107396.76299999998</v>
      </c>
      <c r="P991" s="32">
        <v>36.369999999999997</v>
      </c>
      <c r="Q991" s="14">
        <v>13.86</v>
      </c>
      <c r="R991" s="14" t="s">
        <v>270</v>
      </c>
      <c r="S991" s="14" t="s">
        <v>691</v>
      </c>
      <c r="T991" s="222"/>
    </row>
    <row r="992" spans="1:20" ht="37.5">
      <c r="A992" s="14" t="s">
        <v>269</v>
      </c>
      <c r="B992" s="15">
        <v>57</v>
      </c>
      <c r="C992" s="16">
        <v>38</v>
      </c>
      <c r="D992" s="68" t="s">
        <v>781</v>
      </c>
      <c r="E992" s="16">
        <v>1982</v>
      </c>
      <c r="F992" s="16" t="s">
        <v>37</v>
      </c>
      <c r="G992" s="14" t="s">
        <v>269</v>
      </c>
      <c r="H992" s="16" t="s">
        <v>38</v>
      </c>
      <c r="I992" s="16">
        <v>2</v>
      </c>
      <c r="J992" s="21">
        <v>2141.8000000000002</v>
      </c>
      <c r="K992" s="21">
        <v>834</v>
      </c>
      <c r="L992" s="69" t="s">
        <v>46</v>
      </c>
      <c r="M992" s="32">
        <f t="shared" si="87"/>
        <v>342688</v>
      </c>
      <c r="N992" s="32">
        <f t="shared" si="88"/>
        <v>33861.858000000007</v>
      </c>
      <c r="O992" s="32">
        <f t="shared" si="84"/>
        <v>376549.85800000001</v>
      </c>
      <c r="P992" s="32">
        <v>160</v>
      </c>
      <c r="Q992" s="14">
        <v>15.81</v>
      </c>
      <c r="R992" s="14" t="s">
        <v>270</v>
      </c>
      <c r="S992" s="14" t="s">
        <v>691</v>
      </c>
      <c r="T992" s="222"/>
    </row>
    <row r="993" spans="1:20" ht="56.25">
      <c r="A993" s="14" t="s">
        <v>269</v>
      </c>
      <c r="B993" s="15">
        <v>58</v>
      </c>
      <c r="C993" s="16">
        <v>39</v>
      </c>
      <c r="D993" s="68" t="s">
        <v>782</v>
      </c>
      <c r="E993" s="16">
        <v>1985</v>
      </c>
      <c r="F993" s="16" t="s">
        <v>37</v>
      </c>
      <c r="G993" s="14" t="s">
        <v>269</v>
      </c>
      <c r="H993" s="16" t="s">
        <v>38</v>
      </c>
      <c r="I993" s="16">
        <v>2</v>
      </c>
      <c r="J993" s="21">
        <v>2308.5</v>
      </c>
      <c r="K993" s="21">
        <v>998.1</v>
      </c>
      <c r="L993" s="69" t="s">
        <v>42</v>
      </c>
      <c r="M993" s="32">
        <f t="shared" si="87"/>
        <v>83960.14499999999</v>
      </c>
      <c r="N993" s="32">
        <f t="shared" si="88"/>
        <v>31995.809999999998</v>
      </c>
      <c r="O993" s="32">
        <f t="shared" si="84"/>
        <v>115955.95499999999</v>
      </c>
      <c r="P993" s="32">
        <v>36.369999999999997</v>
      </c>
      <c r="Q993" s="14">
        <v>13.86</v>
      </c>
      <c r="R993" s="14" t="s">
        <v>270</v>
      </c>
      <c r="S993" s="14" t="s">
        <v>691</v>
      </c>
      <c r="T993" s="222"/>
    </row>
    <row r="994" spans="1:20" ht="37.5">
      <c r="A994" s="14" t="s">
        <v>269</v>
      </c>
      <c r="B994" s="15">
        <v>59</v>
      </c>
      <c r="C994" s="16">
        <v>40</v>
      </c>
      <c r="D994" s="68" t="s">
        <v>783</v>
      </c>
      <c r="E994" s="16">
        <v>1987</v>
      </c>
      <c r="F994" s="16" t="s">
        <v>37</v>
      </c>
      <c r="G994" s="14" t="s">
        <v>269</v>
      </c>
      <c r="H994" s="16" t="s">
        <v>38</v>
      </c>
      <c r="I994" s="16">
        <v>1</v>
      </c>
      <c r="J994" s="21">
        <v>2162.9</v>
      </c>
      <c r="K994" s="21">
        <v>878.1</v>
      </c>
      <c r="L994" s="69" t="s">
        <v>46</v>
      </c>
      <c r="M994" s="32">
        <f t="shared" si="87"/>
        <v>346064</v>
      </c>
      <c r="N994" s="32">
        <f t="shared" si="88"/>
        <v>34195.449000000001</v>
      </c>
      <c r="O994" s="32">
        <f t="shared" si="84"/>
        <v>380259.44900000002</v>
      </c>
      <c r="P994" s="32">
        <v>160</v>
      </c>
      <c r="Q994" s="14">
        <v>15.81</v>
      </c>
      <c r="R994" s="14" t="s">
        <v>270</v>
      </c>
      <c r="S994" s="14" t="s">
        <v>691</v>
      </c>
      <c r="T994" s="222"/>
    </row>
    <row r="995" spans="1:20" ht="37.5">
      <c r="A995" s="14" t="s">
        <v>269</v>
      </c>
      <c r="B995" s="15">
        <v>60</v>
      </c>
      <c r="C995" s="16">
        <v>41</v>
      </c>
      <c r="D995" s="68" t="s">
        <v>784</v>
      </c>
      <c r="E995" s="16">
        <v>1991</v>
      </c>
      <c r="F995" s="16" t="s">
        <v>37</v>
      </c>
      <c r="G995" s="14" t="s">
        <v>269</v>
      </c>
      <c r="H995" s="16" t="s">
        <v>38</v>
      </c>
      <c r="I995" s="16">
        <v>3</v>
      </c>
      <c r="J995" s="21">
        <v>3798.7</v>
      </c>
      <c r="K995" s="21">
        <v>2000.5</v>
      </c>
      <c r="L995" s="69" t="s">
        <v>46</v>
      </c>
      <c r="M995" s="32">
        <f t="shared" si="87"/>
        <v>607792</v>
      </c>
      <c r="N995" s="32">
        <f t="shared" si="88"/>
        <v>60057.447</v>
      </c>
      <c r="O995" s="32">
        <f t="shared" si="84"/>
        <v>667849.44700000004</v>
      </c>
      <c r="P995" s="32">
        <v>160</v>
      </c>
      <c r="Q995" s="14">
        <v>15.81</v>
      </c>
      <c r="R995" s="14" t="s">
        <v>270</v>
      </c>
      <c r="S995" s="14" t="s">
        <v>691</v>
      </c>
      <c r="T995" s="222"/>
    </row>
    <row r="996" spans="1:20" ht="56.25">
      <c r="A996" s="14" t="s">
        <v>269</v>
      </c>
      <c r="B996" s="15">
        <v>61</v>
      </c>
      <c r="C996" s="16">
        <v>42</v>
      </c>
      <c r="D996" s="68" t="s">
        <v>785</v>
      </c>
      <c r="E996" s="16">
        <v>1962</v>
      </c>
      <c r="F996" s="16" t="s">
        <v>37</v>
      </c>
      <c r="G996" s="14" t="s">
        <v>269</v>
      </c>
      <c r="H996" s="16" t="s">
        <v>60</v>
      </c>
      <c r="I996" s="16">
        <v>2</v>
      </c>
      <c r="J996" s="21">
        <v>684.3</v>
      </c>
      <c r="K996" s="21">
        <v>325.39999999999998</v>
      </c>
      <c r="L996" s="69" t="s">
        <v>49</v>
      </c>
      <c r="M996" s="32">
        <f t="shared" si="87"/>
        <v>304711.94699999999</v>
      </c>
      <c r="N996" s="32">
        <f t="shared" si="88"/>
        <v>12488.474999999999</v>
      </c>
      <c r="O996" s="32">
        <f t="shared" si="84"/>
        <v>317200.42199999996</v>
      </c>
      <c r="P996" s="32">
        <v>445.29</v>
      </c>
      <c r="Q996" s="14">
        <v>18.25</v>
      </c>
      <c r="R996" s="14" t="s">
        <v>270</v>
      </c>
      <c r="S996" s="14" t="s">
        <v>691</v>
      </c>
      <c r="T996" s="222"/>
    </row>
    <row r="997" spans="1:20" ht="37.5">
      <c r="A997" s="14" t="s">
        <v>285</v>
      </c>
      <c r="B997" s="15">
        <v>62</v>
      </c>
      <c r="C997" s="16">
        <v>43</v>
      </c>
      <c r="D997" s="68" t="s">
        <v>786</v>
      </c>
      <c r="E997" s="16">
        <v>1977</v>
      </c>
      <c r="F997" s="16" t="s">
        <v>37</v>
      </c>
      <c r="G997" s="14" t="s">
        <v>285</v>
      </c>
      <c r="H997" s="16" t="s">
        <v>38</v>
      </c>
      <c r="I997" s="16">
        <v>2</v>
      </c>
      <c r="J997" s="21">
        <v>1277</v>
      </c>
      <c r="K997" s="21">
        <v>728</v>
      </c>
      <c r="L997" s="69" t="s">
        <v>49</v>
      </c>
      <c r="M997" s="32">
        <f t="shared" si="87"/>
        <v>592732.32000000007</v>
      </c>
      <c r="N997" s="32">
        <f t="shared" si="88"/>
        <v>23828.82</v>
      </c>
      <c r="O997" s="32">
        <f t="shared" si="84"/>
        <v>616561.14</v>
      </c>
      <c r="P997" s="32">
        <v>464.16</v>
      </c>
      <c r="Q997" s="14">
        <v>18.66</v>
      </c>
      <c r="R997" s="14" t="s">
        <v>270</v>
      </c>
      <c r="S997" s="14" t="s">
        <v>691</v>
      </c>
      <c r="T997" s="222"/>
    </row>
    <row r="998" spans="1:20" ht="37.5">
      <c r="A998" s="14"/>
      <c r="B998" s="15">
        <v>63</v>
      </c>
      <c r="C998" s="16"/>
      <c r="D998" s="68"/>
      <c r="E998" s="16"/>
      <c r="F998" s="16"/>
      <c r="G998" s="14"/>
      <c r="H998" s="16"/>
      <c r="I998" s="16"/>
      <c r="J998" s="21"/>
      <c r="K998" s="21"/>
      <c r="L998" s="69" t="s">
        <v>46</v>
      </c>
      <c r="M998" s="32">
        <f>J997*P998</f>
        <v>218367</v>
      </c>
      <c r="N998" s="32">
        <f>J997*Q998</f>
        <v>20189.37</v>
      </c>
      <c r="O998" s="32">
        <f t="shared" si="84"/>
        <v>238556.37</v>
      </c>
      <c r="P998" s="32">
        <v>171</v>
      </c>
      <c r="Q998" s="14">
        <v>15.81</v>
      </c>
      <c r="R998" s="14" t="s">
        <v>270</v>
      </c>
      <c r="S998" s="14" t="s">
        <v>691</v>
      </c>
      <c r="T998" s="222"/>
    </row>
    <row r="999" spans="1:20" ht="37.5">
      <c r="A999" s="14" t="s">
        <v>285</v>
      </c>
      <c r="B999" s="15">
        <v>64</v>
      </c>
      <c r="C999" s="16">
        <v>44</v>
      </c>
      <c r="D999" s="68" t="s">
        <v>787</v>
      </c>
      <c r="E999" s="16">
        <v>1971</v>
      </c>
      <c r="F999" s="16" t="s">
        <v>37</v>
      </c>
      <c r="G999" s="14" t="s">
        <v>285</v>
      </c>
      <c r="H999" s="16" t="s">
        <v>38</v>
      </c>
      <c r="I999" s="16">
        <v>2</v>
      </c>
      <c r="J999" s="21">
        <v>684.4</v>
      </c>
      <c r="K999" s="21">
        <v>359.2</v>
      </c>
      <c r="L999" s="69" t="s">
        <v>46</v>
      </c>
      <c r="M999" s="32">
        <f t="shared" ref="M999:M1014" si="89">J999*P999</f>
        <v>117032.4</v>
      </c>
      <c r="N999" s="32">
        <f t="shared" ref="N999:N1014" si="90">J999*Q999</f>
        <v>10820.364</v>
      </c>
      <c r="O999" s="32">
        <f t="shared" si="84"/>
        <v>127852.764</v>
      </c>
      <c r="P999" s="32">
        <v>171</v>
      </c>
      <c r="Q999" s="14">
        <v>15.81</v>
      </c>
      <c r="R999" s="14" t="s">
        <v>270</v>
      </c>
      <c r="S999" s="14" t="s">
        <v>691</v>
      </c>
      <c r="T999" s="222"/>
    </row>
    <row r="1000" spans="1:20" ht="37.5">
      <c r="A1000" s="14" t="s">
        <v>285</v>
      </c>
      <c r="B1000" s="15">
        <v>65</v>
      </c>
      <c r="C1000" s="16">
        <v>45</v>
      </c>
      <c r="D1000" s="68" t="s">
        <v>788</v>
      </c>
      <c r="E1000" s="16">
        <v>1978</v>
      </c>
      <c r="F1000" s="16" t="s">
        <v>37</v>
      </c>
      <c r="G1000" s="14" t="s">
        <v>285</v>
      </c>
      <c r="H1000" s="16" t="s">
        <v>38</v>
      </c>
      <c r="I1000" s="16">
        <v>2</v>
      </c>
      <c r="J1000" s="21">
        <v>1285</v>
      </c>
      <c r="K1000" s="21">
        <v>702</v>
      </c>
      <c r="L1000" s="69" t="s">
        <v>46</v>
      </c>
      <c r="M1000" s="32">
        <f t="shared" si="89"/>
        <v>219735</v>
      </c>
      <c r="N1000" s="32">
        <f t="shared" si="90"/>
        <v>20315.850000000002</v>
      </c>
      <c r="O1000" s="32">
        <f t="shared" si="84"/>
        <v>240050.85</v>
      </c>
      <c r="P1000" s="32">
        <v>171</v>
      </c>
      <c r="Q1000" s="14">
        <v>15.81</v>
      </c>
      <c r="R1000" s="14" t="s">
        <v>270</v>
      </c>
      <c r="S1000" s="14" t="s">
        <v>691</v>
      </c>
      <c r="T1000" s="222"/>
    </row>
    <row r="1001" spans="1:20" ht="37.5">
      <c r="A1001" s="14" t="s">
        <v>306</v>
      </c>
      <c r="B1001" s="15">
        <v>66</v>
      </c>
      <c r="C1001" s="16">
        <v>46</v>
      </c>
      <c r="D1001" s="68" t="s">
        <v>789</v>
      </c>
      <c r="E1001" s="16">
        <v>1976</v>
      </c>
      <c r="F1001" s="16" t="s">
        <v>37</v>
      </c>
      <c r="G1001" s="14" t="s">
        <v>306</v>
      </c>
      <c r="H1001" s="16" t="s">
        <v>87</v>
      </c>
      <c r="I1001" s="16">
        <v>3</v>
      </c>
      <c r="J1001" s="21">
        <v>3166.3</v>
      </c>
      <c r="K1001" s="21">
        <v>1648.65</v>
      </c>
      <c r="L1001" s="69" t="s">
        <v>46</v>
      </c>
      <c r="M1001" s="32">
        <f t="shared" si="89"/>
        <v>486723.636</v>
      </c>
      <c r="N1001" s="32">
        <f t="shared" si="90"/>
        <v>49109.313000000002</v>
      </c>
      <c r="O1001" s="32">
        <f t="shared" si="84"/>
        <v>535832.94900000002</v>
      </c>
      <c r="P1001" s="32">
        <v>153.72</v>
      </c>
      <c r="Q1001" s="14">
        <v>15.51</v>
      </c>
      <c r="R1001" s="14" t="s">
        <v>270</v>
      </c>
      <c r="S1001" s="14" t="s">
        <v>691</v>
      </c>
      <c r="T1001" s="222"/>
    </row>
    <row r="1002" spans="1:20" ht="37.5">
      <c r="A1002" s="14" t="s">
        <v>306</v>
      </c>
      <c r="B1002" s="15">
        <v>67</v>
      </c>
      <c r="C1002" s="16">
        <v>47</v>
      </c>
      <c r="D1002" s="68" t="s">
        <v>790</v>
      </c>
      <c r="E1002" s="16">
        <v>1976</v>
      </c>
      <c r="F1002" s="16" t="s">
        <v>37</v>
      </c>
      <c r="G1002" s="14" t="s">
        <v>306</v>
      </c>
      <c r="H1002" s="16" t="s">
        <v>87</v>
      </c>
      <c r="I1002" s="16">
        <v>3</v>
      </c>
      <c r="J1002" s="21">
        <v>3767.6</v>
      </c>
      <c r="K1002" s="21">
        <v>2362.8000000000002</v>
      </c>
      <c r="L1002" s="69" t="s">
        <v>46</v>
      </c>
      <c r="M1002" s="32">
        <f t="shared" si="89"/>
        <v>579155.47199999995</v>
      </c>
      <c r="N1002" s="32">
        <f t="shared" si="90"/>
        <v>58435.475999999995</v>
      </c>
      <c r="O1002" s="32">
        <f t="shared" ref="O1002:O1014" si="91">M1002+N1002</f>
        <v>637590.94799999997</v>
      </c>
      <c r="P1002" s="32">
        <v>153.72</v>
      </c>
      <c r="Q1002" s="14">
        <v>15.51</v>
      </c>
      <c r="R1002" s="14" t="s">
        <v>270</v>
      </c>
      <c r="S1002" s="14" t="s">
        <v>691</v>
      </c>
      <c r="T1002" s="222"/>
    </row>
    <row r="1003" spans="1:20" ht="37.5">
      <c r="A1003" s="14" t="s">
        <v>306</v>
      </c>
      <c r="B1003" s="15">
        <v>68</v>
      </c>
      <c r="C1003" s="16">
        <v>48</v>
      </c>
      <c r="D1003" s="68" t="s">
        <v>791</v>
      </c>
      <c r="E1003" s="16">
        <v>1976</v>
      </c>
      <c r="F1003" s="16" t="s">
        <v>37</v>
      </c>
      <c r="G1003" s="14" t="s">
        <v>306</v>
      </c>
      <c r="H1003" s="16" t="s">
        <v>38</v>
      </c>
      <c r="I1003" s="16">
        <v>3</v>
      </c>
      <c r="J1003" s="21">
        <v>2971.5</v>
      </c>
      <c r="K1003" s="21">
        <v>1782.9</v>
      </c>
      <c r="L1003" s="69" t="s">
        <v>46</v>
      </c>
      <c r="M1003" s="32">
        <f t="shared" si="89"/>
        <v>475440</v>
      </c>
      <c r="N1003" s="32">
        <f t="shared" si="90"/>
        <v>46236.54</v>
      </c>
      <c r="O1003" s="32">
        <f t="shared" si="91"/>
        <v>521676.54</v>
      </c>
      <c r="P1003" s="32">
        <v>160</v>
      </c>
      <c r="Q1003" s="14">
        <v>15.56</v>
      </c>
      <c r="R1003" s="14" t="s">
        <v>270</v>
      </c>
      <c r="S1003" s="14" t="s">
        <v>691</v>
      </c>
      <c r="T1003" s="222"/>
    </row>
    <row r="1004" spans="1:20" ht="37.5">
      <c r="A1004" s="14" t="s">
        <v>306</v>
      </c>
      <c r="B1004" s="15">
        <v>69</v>
      </c>
      <c r="C1004" s="16">
        <v>49</v>
      </c>
      <c r="D1004" s="68" t="s">
        <v>793</v>
      </c>
      <c r="E1004" s="16">
        <v>1976</v>
      </c>
      <c r="F1004" s="16" t="s">
        <v>37</v>
      </c>
      <c r="G1004" s="14" t="s">
        <v>306</v>
      </c>
      <c r="H1004" s="16" t="s">
        <v>87</v>
      </c>
      <c r="I1004" s="16">
        <v>3</v>
      </c>
      <c r="J1004" s="21">
        <v>3621.8</v>
      </c>
      <c r="K1004" s="21">
        <v>2170.6999999999998</v>
      </c>
      <c r="L1004" s="69" t="s">
        <v>46</v>
      </c>
      <c r="M1004" s="32">
        <f t="shared" si="89"/>
        <v>556743.09600000002</v>
      </c>
      <c r="N1004" s="32">
        <f t="shared" si="90"/>
        <v>56174.118000000002</v>
      </c>
      <c r="O1004" s="32">
        <f t="shared" si="91"/>
        <v>612917.21400000004</v>
      </c>
      <c r="P1004" s="32">
        <v>153.72</v>
      </c>
      <c r="Q1004" s="14">
        <v>15.51</v>
      </c>
      <c r="R1004" s="14" t="s">
        <v>270</v>
      </c>
      <c r="S1004" s="14" t="s">
        <v>691</v>
      </c>
      <c r="T1004" s="222"/>
    </row>
    <row r="1005" spans="1:20" ht="37.5">
      <c r="A1005" s="14" t="s">
        <v>306</v>
      </c>
      <c r="B1005" s="15">
        <v>70</v>
      </c>
      <c r="C1005" s="16">
        <v>50</v>
      </c>
      <c r="D1005" s="68" t="s">
        <v>794</v>
      </c>
      <c r="E1005" s="16">
        <v>1975</v>
      </c>
      <c r="F1005" s="16" t="s">
        <v>37</v>
      </c>
      <c r="G1005" s="14" t="s">
        <v>306</v>
      </c>
      <c r="H1005" s="16" t="s">
        <v>87</v>
      </c>
      <c r="I1005" s="16">
        <v>3</v>
      </c>
      <c r="J1005" s="21">
        <v>3615.4</v>
      </c>
      <c r="K1005" s="21">
        <v>2161.6</v>
      </c>
      <c r="L1005" s="69" t="s">
        <v>46</v>
      </c>
      <c r="M1005" s="32">
        <f t="shared" si="89"/>
        <v>555759.28800000006</v>
      </c>
      <c r="N1005" s="32">
        <f t="shared" si="90"/>
        <v>56074.853999999999</v>
      </c>
      <c r="O1005" s="32">
        <f t="shared" si="91"/>
        <v>611834.14200000011</v>
      </c>
      <c r="P1005" s="32">
        <v>153.72</v>
      </c>
      <c r="Q1005" s="14">
        <v>15.51</v>
      </c>
      <c r="R1005" s="14" t="s">
        <v>270</v>
      </c>
      <c r="S1005" s="14" t="s">
        <v>691</v>
      </c>
      <c r="T1005" s="222"/>
    </row>
    <row r="1006" spans="1:20" ht="37.5">
      <c r="A1006" s="14" t="s">
        <v>306</v>
      </c>
      <c r="B1006" s="15">
        <v>71</v>
      </c>
      <c r="C1006" s="16">
        <v>51</v>
      </c>
      <c r="D1006" s="68" t="s">
        <v>795</v>
      </c>
      <c r="E1006" s="16">
        <v>1976</v>
      </c>
      <c r="F1006" s="16" t="s">
        <v>37</v>
      </c>
      <c r="G1006" s="14" t="s">
        <v>306</v>
      </c>
      <c r="H1006" s="16" t="s">
        <v>87</v>
      </c>
      <c r="I1006" s="16">
        <v>3</v>
      </c>
      <c r="J1006" s="21">
        <v>3165.5</v>
      </c>
      <c r="K1006" s="21">
        <v>1738.1</v>
      </c>
      <c r="L1006" s="69" t="s">
        <v>46</v>
      </c>
      <c r="M1006" s="32">
        <f t="shared" si="89"/>
        <v>486600.66</v>
      </c>
      <c r="N1006" s="32">
        <f t="shared" si="90"/>
        <v>49096.904999999999</v>
      </c>
      <c r="O1006" s="32">
        <f t="shared" si="91"/>
        <v>535697.56499999994</v>
      </c>
      <c r="P1006" s="32">
        <v>153.72</v>
      </c>
      <c r="Q1006" s="14">
        <v>15.51</v>
      </c>
      <c r="R1006" s="14" t="s">
        <v>270</v>
      </c>
      <c r="S1006" s="14" t="s">
        <v>691</v>
      </c>
      <c r="T1006" s="222"/>
    </row>
    <row r="1007" spans="1:20" ht="37.5">
      <c r="A1007" s="14" t="s">
        <v>306</v>
      </c>
      <c r="B1007" s="15">
        <v>72</v>
      </c>
      <c r="C1007" s="16">
        <v>52</v>
      </c>
      <c r="D1007" s="68" t="s">
        <v>796</v>
      </c>
      <c r="E1007" s="16">
        <v>1979</v>
      </c>
      <c r="F1007" s="16" t="s">
        <v>37</v>
      </c>
      <c r="G1007" s="14" t="s">
        <v>306</v>
      </c>
      <c r="H1007" s="16" t="s">
        <v>38</v>
      </c>
      <c r="I1007" s="16">
        <v>3</v>
      </c>
      <c r="J1007" s="21">
        <v>5805</v>
      </c>
      <c r="K1007" s="21">
        <v>3242.6</v>
      </c>
      <c r="L1007" s="69" t="s">
        <v>46</v>
      </c>
      <c r="M1007" s="32">
        <f t="shared" si="89"/>
        <v>928800</v>
      </c>
      <c r="N1007" s="32">
        <f t="shared" si="90"/>
        <v>90325.8</v>
      </c>
      <c r="O1007" s="32">
        <f t="shared" si="91"/>
        <v>1019125.8</v>
      </c>
      <c r="P1007" s="32">
        <v>160</v>
      </c>
      <c r="Q1007" s="14">
        <v>15.56</v>
      </c>
      <c r="R1007" s="14" t="s">
        <v>270</v>
      </c>
      <c r="S1007" s="14" t="s">
        <v>691</v>
      </c>
      <c r="T1007" s="222"/>
    </row>
    <row r="1008" spans="1:20" ht="37.5">
      <c r="A1008" s="14" t="s">
        <v>306</v>
      </c>
      <c r="B1008" s="15">
        <v>73</v>
      </c>
      <c r="C1008" s="16">
        <v>53</v>
      </c>
      <c r="D1008" s="68" t="s">
        <v>797</v>
      </c>
      <c r="E1008" s="16">
        <v>1978</v>
      </c>
      <c r="F1008" s="16" t="s">
        <v>37</v>
      </c>
      <c r="G1008" s="14" t="s">
        <v>306</v>
      </c>
      <c r="H1008" s="16" t="s">
        <v>87</v>
      </c>
      <c r="I1008" s="16">
        <v>3</v>
      </c>
      <c r="J1008" s="21">
        <v>3053.1</v>
      </c>
      <c r="K1008" s="21">
        <v>1716.3</v>
      </c>
      <c r="L1008" s="69" t="s">
        <v>46</v>
      </c>
      <c r="M1008" s="32">
        <f t="shared" si="89"/>
        <v>469322.53200000001</v>
      </c>
      <c r="N1008" s="32">
        <f t="shared" si="90"/>
        <v>47353.580999999998</v>
      </c>
      <c r="O1008" s="32">
        <f t="shared" si="91"/>
        <v>516676.11300000001</v>
      </c>
      <c r="P1008" s="32">
        <v>153.72</v>
      </c>
      <c r="Q1008" s="14">
        <v>15.51</v>
      </c>
      <c r="R1008" s="14" t="s">
        <v>270</v>
      </c>
      <c r="S1008" s="14" t="s">
        <v>691</v>
      </c>
      <c r="T1008" s="222"/>
    </row>
    <row r="1009" spans="1:20" ht="37.5">
      <c r="A1009" s="14" t="s">
        <v>306</v>
      </c>
      <c r="B1009" s="15">
        <v>74</v>
      </c>
      <c r="C1009" s="16">
        <v>54</v>
      </c>
      <c r="D1009" s="68" t="s">
        <v>798</v>
      </c>
      <c r="E1009" s="16">
        <v>1982</v>
      </c>
      <c r="F1009" s="16" t="s">
        <v>37</v>
      </c>
      <c r="G1009" s="14" t="s">
        <v>306</v>
      </c>
      <c r="H1009" s="16" t="s">
        <v>38</v>
      </c>
      <c r="I1009" s="16">
        <v>3</v>
      </c>
      <c r="J1009" s="21">
        <v>2930.4</v>
      </c>
      <c r="K1009" s="21">
        <v>1530</v>
      </c>
      <c r="L1009" s="69" t="s">
        <v>46</v>
      </c>
      <c r="M1009" s="32">
        <f t="shared" si="89"/>
        <v>468864</v>
      </c>
      <c r="N1009" s="32">
        <f t="shared" si="90"/>
        <v>45597.024000000005</v>
      </c>
      <c r="O1009" s="32">
        <f t="shared" si="91"/>
        <v>514461.02399999998</v>
      </c>
      <c r="P1009" s="32">
        <v>160</v>
      </c>
      <c r="Q1009" s="14">
        <v>15.56</v>
      </c>
      <c r="R1009" s="14" t="s">
        <v>270</v>
      </c>
      <c r="S1009" s="14" t="s">
        <v>691</v>
      </c>
      <c r="T1009" s="222"/>
    </row>
    <row r="1010" spans="1:20" ht="37.5">
      <c r="A1010" s="14" t="s">
        <v>306</v>
      </c>
      <c r="B1010" s="15">
        <v>75</v>
      </c>
      <c r="C1010" s="16">
        <v>55</v>
      </c>
      <c r="D1010" s="68" t="s">
        <v>799</v>
      </c>
      <c r="E1010" s="16">
        <v>1976</v>
      </c>
      <c r="F1010" s="16" t="s">
        <v>37</v>
      </c>
      <c r="G1010" s="14" t="s">
        <v>306</v>
      </c>
      <c r="H1010" s="16" t="s">
        <v>87</v>
      </c>
      <c r="I1010" s="16">
        <v>3</v>
      </c>
      <c r="J1010" s="21">
        <v>2988.9</v>
      </c>
      <c r="K1010" s="21">
        <v>1718.1</v>
      </c>
      <c r="L1010" s="69" t="s">
        <v>46</v>
      </c>
      <c r="M1010" s="32">
        <f t="shared" si="89"/>
        <v>459453.70799999998</v>
      </c>
      <c r="N1010" s="32">
        <f t="shared" si="90"/>
        <v>46357.839</v>
      </c>
      <c r="O1010" s="32">
        <f t="shared" si="91"/>
        <v>505811.54699999996</v>
      </c>
      <c r="P1010" s="32">
        <v>153.72</v>
      </c>
      <c r="Q1010" s="14">
        <v>15.51</v>
      </c>
      <c r="R1010" s="14" t="s">
        <v>270</v>
      </c>
      <c r="S1010" s="14" t="s">
        <v>691</v>
      </c>
      <c r="T1010" s="222"/>
    </row>
    <row r="1011" spans="1:20" ht="37.5">
      <c r="A1011" s="14" t="s">
        <v>306</v>
      </c>
      <c r="B1011" s="15">
        <v>76</v>
      </c>
      <c r="C1011" s="16">
        <v>56</v>
      </c>
      <c r="D1011" s="68" t="s">
        <v>800</v>
      </c>
      <c r="E1011" s="16">
        <v>1978</v>
      </c>
      <c r="F1011" s="16" t="s">
        <v>37</v>
      </c>
      <c r="G1011" s="14" t="s">
        <v>306</v>
      </c>
      <c r="H1011" s="16" t="s">
        <v>87</v>
      </c>
      <c r="I1011" s="16">
        <v>3</v>
      </c>
      <c r="J1011" s="21">
        <v>3146.8</v>
      </c>
      <c r="K1011" s="21">
        <v>1700</v>
      </c>
      <c r="L1011" s="69" t="s">
        <v>46</v>
      </c>
      <c r="M1011" s="32">
        <f t="shared" si="89"/>
        <v>483726.09600000002</v>
      </c>
      <c r="N1011" s="32">
        <f t="shared" si="90"/>
        <v>48806.868000000002</v>
      </c>
      <c r="O1011" s="32">
        <f t="shared" si="91"/>
        <v>532532.96400000004</v>
      </c>
      <c r="P1011" s="32">
        <v>153.72</v>
      </c>
      <c r="Q1011" s="14">
        <v>15.51</v>
      </c>
      <c r="R1011" s="14" t="s">
        <v>270</v>
      </c>
      <c r="S1011" s="14" t="s">
        <v>691</v>
      </c>
      <c r="T1011" s="222"/>
    </row>
    <row r="1012" spans="1:20" ht="37.5">
      <c r="A1012" s="14" t="s">
        <v>306</v>
      </c>
      <c r="B1012" s="15">
        <v>77</v>
      </c>
      <c r="C1012" s="16">
        <v>57</v>
      </c>
      <c r="D1012" s="68" t="s">
        <v>801</v>
      </c>
      <c r="E1012" s="16">
        <v>1978</v>
      </c>
      <c r="F1012" s="16" t="s">
        <v>37</v>
      </c>
      <c r="G1012" s="14" t="s">
        <v>306</v>
      </c>
      <c r="H1012" s="16" t="s">
        <v>87</v>
      </c>
      <c r="I1012" s="16">
        <v>3</v>
      </c>
      <c r="J1012" s="21">
        <v>3181.4</v>
      </c>
      <c r="K1012" s="21">
        <v>1741</v>
      </c>
      <c r="L1012" s="69" t="s">
        <v>46</v>
      </c>
      <c r="M1012" s="32">
        <f t="shared" si="89"/>
        <v>489044.80800000002</v>
      </c>
      <c r="N1012" s="32">
        <f t="shared" si="90"/>
        <v>49343.514000000003</v>
      </c>
      <c r="O1012" s="32">
        <f t="shared" si="91"/>
        <v>538388.32200000004</v>
      </c>
      <c r="P1012" s="32">
        <v>153.72</v>
      </c>
      <c r="Q1012" s="14">
        <v>15.51</v>
      </c>
      <c r="R1012" s="14" t="s">
        <v>270</v>
      </c>
      <c r="S1012" s="14" t="s">
        <v>691</v>
      </c>
      <c r="T1012" s="222"/>
    </row>
    <row r="1013" spans="1:20" ht="37.5">
      <c r="A1013" s="14" t="s">
        <v>306</v>
      </c>
      <c r="B1013" s="15">
        <v>78</v>
      </c>
      <c r="C1013" s="16">
        <v>58</v>
      </c>
      <c r="D1013" s="68" t="s">
        <v>802</v>
      </c>
      <c r="E1013" s="16">
        <v>1979</v>
      </c>
      <c r="F1013" s="16" t="s">
        <v>37</v>
      </c>
      <c r="G1013" s="14" t="s">
        <v>306</v>
      </c>
      <c r="H1013" s="16" t="s">
        <v>87</v>
      </c>
      <c r="I1013" s="16">
        <v>3</v>
      </c>
      <c r="J1013" s="21">
        <v>3127.7</v>
      </c>
      <c r="K1013" s="21">
        <v>1751.7</v>
      </c>
      <c r="L1013" s="69" t="s">
        <v>46</v>
      </c>
      <c r="M1013" s="32">
        <f t="shared" si="89"/>
        <v>480790.04399999999</v>
      </c>
      <c r="N1013" s="32">
        <f t="shared" si="90"/>
        <v>48510.626999999993</v>
      </c>
      <c r="O1013" s="32">
        <f t="shared" si="91"/>
        <v>529300.67099999997</v>
      </c>
      <c r="P1013" s="32">
        <v>153.72</v>
      </c>
      <c r="Q1013" s="14">
        <v>15.51</v>
      </c>
      <c r="R1013" s="14" t="s">
        <v>270</v>
      </c>
      <c r="S1013" s="14" t="s">
        <v>691</v>
      </c>
      <c r="T1013" s="6"/>
    </row>
    <row r="1014" spans="1:20" s="67" customFormat="1" ht="37.5">
      <c r="A1014" s="14" t="s">
        <v>306</v>
      </c>
      <c r="B1014" s="15">
        <v>79</v>
      </c>
      <c r="C1014" s="16">
        <v>59</v>
      </c>
      <c r="D1014" s="68" t="s">
        <v>803</v>
      </c>
      <c r="E1014" s="16">
        <v>1978</v>
      </c>
      <c r="F1014" s="16" t="s">
        <v>37</v>
      </c>
      <c r="G1014" s="14" t="s">
        <v>306</v>
      </c>
      <c r="H1014" s="16" t="s">
        <v>87</v>
      </c>
      <c r="I1014" s="16">
        <v>3</v>
      </c>
      <c r="J1014" s="21">
        <v>3182.9</v>
      </c>
      <c r="K1014" s="21">
        <v>1640.1</v>
      </c>
      <c r="L1014" s="69" t="s">
        <v>46</v>
      </c>
      <c r="M1014" s="32">
        <f t="shared" si="89"/>
        <v>489275.38800000004</v>
      </c>
      <c r="N1014" s="32">
        <f t="shared" si="90"/>
        <v>49366.779000000002</v>
      </c>
      <c r="O1014" s="32">
        <f t="shared" si="91"/>
        <v>538642.16700000002</v>
      </c>
      <c r="P1014" s="32">
        <v>153.72</v>
      </c>
      <c r="Q1014" s="14">
        <v>15.51</v>
      </c>
      <c r="R1014" s="14" t="s">
        <v>270</v>
      </c>
      <c r="S1014" s="14" t="s">
        <v>691</v>
      </c>
      <c r="T1014" s="307"/>
    </row>
    <row r="1015" spans="1:20" s="67" customFormat="1">
      <c r="A1015" s="24"/>
      <c r="B1015" s="15"/>
      <c r="C1015" s="16"/>
      <c r="D1015" s="65" t="s">
        <v>111</v>
      </c>
      <c r="E1015" s="33"/>
      <c r="F1015" s="33"/>
      <c r="G1015" s="14"/>
      <c r="H1015" s="33"/>
      <c r="I1015" s="33"/>
      <c r="J1015" s="31">
        <f>SUM(J1016:J1028)</f>
        <v>14389.9</v>
      </c>
      <c r="K1015" s="27"/>
      <c r="L1015" s="28"/>
      <c r="M1015" s="31">
        <f>SUM(M1016:M1028)</f>
        <v>8598747.7280000001</v>
      </c>
      <c r="N1015" s="31">
        <f>SUM(N1016:N1028)</f>
        <v>405633.31699999998</v>
      </c>
      <c r="O1015" s="31">
        <f>SUM(O1016:O1028)</f>
        <v>9004381.0449999999</v>
      </c>
      <c r="P1015" s="31"/>
      <c r="Q1015" s="24"/>
      <c r="R1015" s="14"/>
      <c r="S1015" s="14"/>
      <c r="T1015" s="308"/>
    </row>
    <row r="1016" spans="1:20" ht="37.5">
      <c r="A1016" s="14" t="s">
        <v>280</v>
      </c>
      <c r="B1016" s="15">
        <v>1</v>
      </c>
      <c r="C1016" s="16">
        <v>1</v>
      </c>
      <c r="D1016" s="68" t="s">
        <v>804</v>
      </c>
      <c r="E1016" s="16">
        <v>1980</v>
      </c>
      <c r="F1016" s="16" t="s">
        <v>37</v>
      </c>
      <c r="G1016" s="14" t="s">
        <v>280</v>
      </c>
      <c r="H1016" s="16" t="s">
        <v>38</v>
      </c>
      <c r="I1016" s="16">
        <v>3</v>
      </c>
      <c r="J1016" s="21">
        <v>2704.4</v>
      </c>
      <c r="K1016" s="21">
        <v>1307.4000000000001</v>
      </c>
      <c r="L1016" s="69" t="s">
        <v>46</v>
      </c>
      <c r="M1016" s="32">
        <f>J1016*P1016</f>
        <v>437355.56800000003</v>
      </c>
      <c r="N1016" s="32">
        <f>J1016*Q1016</f>
        <v>42107.508000000002</v>
      </c>
      <c r="O1016" s="32">
        <f t="shared" ref="O1016:O1028" si="92">M1016+N1016</f>
        <v>479463.076</v>
      </c>
      <c r="P1016" s="32">
        <v>161.72</v>
      </c>
      <c r="Q1016" s="14">
        <v>15.57</v>
      </c>
      <c r="R1016" s="14" t="s">
        <v>270</v>
      </c>
      <c r="S1016" s="14" t="s">
        <v>691</v>
      </c>
      <c r="T1016" s="222"/>
    </row>
    <row r="1017" spans="1:20" ht="37.5">
      <c r="A1017" s="14" t="s">
        <v>280</v>
      </c>
      <c r="B1017" s="15">
        <v>2</v>
      </c>
      <c r="C1017" s="16">
        <v>2</v>
      </c>
      <c r="D1017" s="68" t="s">
        <v>805</v>
      </c>
      <c r="E1017" s="16">
        <v>1975</v>
      </c>
      <c r="F1017" s="16" t="s">
        <v>37</v>
      </c>
      <c r="G1017" s="14" t="s">
        <v>280</v>
      </c>
      <c r="H1017" s="16" t="s">
        <v>87</v>
      </c>
      <c r="I1017" s="16">
        <v>3</v>
      </c>
      <c r="J1017" s="21">
        <v>1207.0999999999999</v>
      </c>
      <c r="K1017" s="21">
        <v>635.29999999999995</v>
      </c>
      <c r="L1017" s="69" t="s">
        <v>46</v>
      </c>
      <c r="M1017" s="32">
        <f>J1017*P1017</f>
        <v>191928.9</v>
      </c>
      <c r="N1017" s="32">
        <f>J1017*Q1017</f>
        <v>18722.120999999999</v>
      </c>
      <c r="O1017" s="32">
        <f t="shared" si="92"/>
        <v>210651.02100000001</v>
      </c>
      <c r="P1017" s="32">
        <v>159</v>
      </c>
      <c r="Q1017" s="14">
        <v>15.51</v>
      </c>
      <c r="R1017" s="14" t="s">
        <v>270</v>
      </c>
      <c r="S1017" s="14" t="s">
        <v>691</v>
      </c>
      <c r="T1017" s="222"/>
    </row>
    <row r="1018" spans="1:20" ht="37.5">
      <c r="A1018" s="14" t="s">
        <v>331</v>
      </c>
      <c r="B1018" s="15">
        <v>3</v>
      </c>
      <c r="C1018" s="16">
        <v>3</v>
      </c>
      <c r="D1018" s="68" t="s">
        <v>806</v>
      </c>
      <c r="E1018" s="16">
        <v>1970</v>
      </c>
      <c r="F1018" s="16" t="s">
        <v>37</v>
      </c>
      <c r="G1018" s="14" t="s">
        <v>331</v>
      </c>
      <c r="H1018" s="16" t="s">
        <v>67</v>
      </c>
      <c r="I1018" s="16">
        <v>2</v>
      </c>
      <c r="J1018" s="21">
        <v>580.9</v>
      </c>
      <c r="K1018" s="21">
        <v>342.4</v>
      </c>
      <c r="L1018" s="69" t="s">
        <v>46</v>
      </c>
      <c r="M1018" s="32">
        <f>J1018*P1018</f>
        <v>101657.5</v>
      </c>
      <c r="N1018" s="32">
        <f>J1018*Q1018</f>
        <v>9218.8829999999998</v>
      </c>
      <c r="O1018" s="32">
        <f t="shared" si="92"/>
        <v>110876.383</v>
      </c>
      <c r="P1018" s="32">
        <v>175</v>
      </c>
      <c r="Q1018" s="14">
        <v>15.87</v>
      </c>
      <c r="R1018" s="14" t="s">
        <v>270</v>
      </c>
      <c r="S1018" s="14" t="s">
        <v>691</v>
      </c>
      <c r="T1018" s="222"/>
    </row>
    <row r="1019" spans="1:20">
      <c r="A1019" s="14"/>
      <c r="B1019" s="15">
        <v>4</v>
      </c>
      <c r="C1019" s="16"/>
      <c r="D1019" s="68"/>
      <c r="E1019" s="16"/>
      <c r="F1019" s="16"/>
      <c r="G1019" s="14"/>
      <c r="H1019" s="16"/>
      <c r="I1019" s="16"/>
      <c r="J1019" s="21"/>
      <c r="K1019" s="21"/>
      <c r="L1019" s="69" t="s">
        <v>234</v>
      </c>
      <c r="M1019" s="32">
        <f>J1018*P1019</f>
        <v>871350</v>
      </c>
      <c r="N1019" s="32">
        <f>J1018*Q1019</f>
        <v>23363.797999999999</v>
      </c>
      <c r="O1019" s="32">
        <f t="shared" si="92"/>
        <v>894713.79799999995</v>
      </c>
      <c r="P1019" s="32">
        <v>1500</v>
      </c>
      <c r="Q1019" s="14">
        <v>40.22</v>
      </c>
      <c r="R1019" s="14" t="s">
        <v>270</v>
      </c>
      <c r="S1019" s="14" t="s">
        <v>691</v>
      </c>
      <c r="T1019" s="222"/>
    </row>
    <row r="1020" spans="1:20" ht="37.5">
      <c r="A1020" s="14" t="s">
        <v>269</v>
      </c>
      <c r="B1020" s="15">
        <v>5</v>
      </c>
      <c r="C1020" s="16">
        <v>4</v>
      </c>
      <c r="D1020" s="68" t="s">
        <v>807</v>
      </c>
      <c r="E1020" s="16">
        <v>1967</v>
      </c>
      <c r="F1020" s="16" t="s">
        <v>37</v>
      </c>
      <c r="G1020" s="14" t="s">
        <v>269</v>
      </c>
      <c r="H1020" s="16" t="s">
        <v>38</v>
      </c>
      <c r="I1020" s="16">
        <v>2</v>
      </c>
      <c r="J1020" s="21">
        <v>1530.5</v>
      </c>
      <c r="K1020" s="21">
        <v>596.9</v>
      </c>
      <c r="L1020" s="69" t="s">
        <v>46</v>
      </c>
      <c r="M1020" s="32">
        <f>J1020*P1020</f>
        <v>244880</v>
      </c>
      <c r="N1020" s="32">
        <f>J1020*Q1020</f>
        <v>24197.205000000002</v>
      </c>
      <c r="O1020" s="32">
        <f t="shared" si="92"/>
        <v>269077.20500000002</v>
      </c>
      <c r="P1020" s="32">
        <v>160</v>
      </c>
      <c r="Q1020" s="14">
        <v>15.81</v>
      </c>
      <c r="R1020" s="14" t="s">
        <v>270</v>
      </c>
      <c r="S1020" s="14" t="s">
        <v>691</v>
      </c>
      <c r="T1020" s="222"/>
    </row>
    <row r="1021" spans="1:20" ht="37.5">
      <c r="A1021" s="14"/>
      <c r="B1021" s="15">
        <v>6</v>
      </c>
      <c r="C1021" s="16"/>
      <c r="D1021" s="68"/>
      <c r="E1021" s="16"/>
      <c r="F1021" s="16"/>
      <c r="G1021" s="14"/>
      <c r="H1021" s="16"/>
      <c r="I1021" s="16"/>
      <c r="J1021" s="21"/>
      <c r="K1021" s="21"/>
      <c r="L1021" s="69" t="s">
        <v>49</v>
      </c>
      <c r="M1021" s="32">
        <f>J1020*P1021</f>
        <v>710396.88</v>
      </c>
      <c r="N1021" s="32">
        <f>J1020*Q1021</f>
        <v>28559.13</v>
      </c>
      <c r="O1021" s="32">
        <f t="shared" si="92"/>
        <v>738956.01</v>
      </c>
      <c r="P1021" s="32">
        <v>464.16</v>
      </c>
      <c r="Q1021" s="14">
        <v>18.66</v>
      </c>
      <c r="R1021" s="14" t="s">
        <v>270</v>
      </c>
      <c r="S1021" s="14" t="s">
        <v>691</v>
      </c>
      <c r="T1021" s="222"/>
    </row>
    <row r="1022" spans="1:20" ht="37.5">
      <c r="A1022" s="14" t="s">
        <v>323</v>
      </c>
      <c r="B1022" s="15">
        <v>7</v>
      </c>
      <c r="C1022" s="16">
        <v>5</v>
      </c>
      <c r="D1022" s="68" t="s">
        <v>808</v>
      </c>
      <c r="E1022" s="16">
        <v>1987</v>
      </c>
      <c r="F1022" s="16" t="s">
        <v>37</v>
      </c>
      <c r="G1022" s="14" t="s">
        <v>323</v>
      </c>
      <c r="H1022" s="16" t="s">
        <v>67</v>
      </c>
      <c r="I1022" s="16">
        <v>2</v>
      </c>
      <c r="J1022" s="21">
        <v>1015.9</v>
      </c>
      <c r="K1022" s="21">
        <v>576.6</v>
      </c>
      <c r="L1022" s="69" t="s">
        <v>46</v>
      </c>
      <c r="M1022" s="32">
        <f>J1022*P1022</f>
        <v>132067</v>
      </c>
      <c r="N1022" s="32">
        <f>J1022*Q1022</f>
        <v>16112.173999999999</v>
      </c>
      <c r="O1022" s="32">
        <f t="shared" si="92"/>
        <v>148179.174</v>
      </c>
      <c r="P1022" s="32">
        <v>130</v>
      </c>
      <c r="Q1022" s="14">
        <v>15.86</v>
      </c>
      <c r="R1022" s="14" t="s">
        <v>270</v>
      </c>
      <c r="S1022" s="14" t="s">
        <v>691</v>
      </c>
      <c r="T1022" s="222"/>
    </row>
    <row r="1023" spans="1:20" ht="37.5">
      <c r="A1023" s="14" t="s">
        <v>323</v>
      </c>
      <c r="B1023" s="15">
        <v>8</v>
      </c>
      <c r="C1023" s="16">
        <v>6</v>
      </c>
      <c r="D1023" s="68" t="s">
        <v>809</v>
      </c>
      <c r="E1023" s="16">
        <v>1985</v>
      </c>
      <c r="F1023" s="16" t="s">
        <v>37</v>
      </c>
      <c r="G1023" s="14" t="s">
        <v>323</v>
      </c>
      <c r="H1023" s="16" t="s">
        <v>67</v>
      </c>
      <c r="I1023" s="16">
        <v>1</v>
      </c>
      <c r="J1023" s="21">
        <v>579.9</v>
      </c>
      <c r="K1023" s="21">
        <v>386.6</v>
      </c>
      <c r="L1023" s="69" t="s">
        <v>46</v>
      </c>
      <c r="M1023" s="32">
        <f>J1023*P1023</f>
        <v>75387</v>
      </c>
      <c r="N1023" s="32">
        <f>J1023*Q1023</f>
        <v>9197.2139999999999</v>
      </c>
      <c r="O1023" s="32">
        <f t="shared" si="92"/>
        <v>84584.214000000007</v>
      </c>
      <c r="P1023" s="32">
        <v>130</v>
      </c>
      <c r="Q1023" s="14">
        <v>15.86</v>
      </c>
      <c r="R1023" s="14" t="s">
        <v>270</v>
      </c>
      <c r="S1023" s="14" t="s">
        <v>691</v>
      </c>
      <c r="T1023" s="222"/>
    </row>
    <row r="1024" spans="1:20" ht="37.5">
      <c r="A1024" s="14" t="s">
        <v>285</v>
      </c>
      <c r="B1024" s="15">
        <v>9</v>
      </c>
      <c r="C1024" s="16">
        <v>7</v>
      </c>
      <c r="D1024" s="68" t="s">
        <v>810</v>
      </c>
      <c r="E1024" s="16">
        <v>1974</v>
      </c>
      <c r="F1024" s="16" t="s">
        <v>37</v>
      </c>
      <c r="G1024" s="14" t="s">
        <v>285</v>
      </c>
      <c r="H1024" s="16" t="s">
        <v>38</v>
      </c>
      <c r="I1024" s="16">
        <v>2</v>
      </c>
      <c r="J1024" s="21">
        <v>1571.6</v>
      </c>
      <c r="K1024" s="21">
        <v>865.7</v>
      </c>
      <c r="L1024" s="69" t="s">
        <v>46</v>
      </c>
      <c r="M1024" s="32">
        <f>J1024*P1024</f>
        <v>268743.59999999998</v>
      </c>
      <c r="N1024" s="32">
        <f>J1024*Q1024</f>
        <v>24846.995999999999</v>
      </c>
      <c r="O1024" s="32">
        <f t="shared" si="92"/>
        <v>293590.59599999996</v>
      </c>
      <c r="P1024" s="32">
        <v>171</v>
      </c>
      <c r="Q1024" s="14">
        <v>15.81</v>
      </c>
      <c r="R1024" s="14" t="s">
        <v>270</v>
      </c>
      <c r="S1024" s="14" t="s">
        <v>691</v>
      </c>
      <c r="T1024" s="222"/>
    </row>
    <row r="1025" spans="1:20">
      <c r="A1025" s="14"/>
      <c r="B1025" s="15">
        <v>10</v>
      </c>
      <c r="C1025" s="16"/>
      <c r="D1025" s="68"/>
      <c r="E1025" s="16"/>
      <c r="F1025" s="16"/>
      <c r="G1025" s="14"/>
      <c r="H1025" s="16"/>
      <c r="I1025" s="16"/>
      <c r="J1025" s="21"/>
      <c r="K1025" s="21"/>
      <c r="L1025" s="69" t="s">
        <v>234</v>
      </c>
      <c r="M1025" s="32">
        <f>J1024*P1025</f>
        <v>2357400</v>
      </c>
      <c r="N1025" s="32">
        <f>J1024*Q1025</f>
        <v>64058.41599999999</v>
      </c>
      <c r="O1025" s="32">
        <f t="shared" si="92"/>
        <v>2421458.4160000002</v>
      </c>
      <c r="P1025" s="32">
        <v>1500</v>
      </c>
      <c r="Q1025" s="14">
        <v>40.76</v>
      </c>
      <c r="R1025" s="14" t="s">
        <v>270</v>
      </c>
      <c r="S1025" s="14" t="s">
        <v>691</v>
      </c>
      <c r="T1025" s="222"/>
    </row>
    <row r="1026" spans="1:20" ht="37.5">
      <c r="A1026" s="14" t="s">
        <v>285</v>
      </c>
      <c r="B1026" s="15">
        <v>11</v>
      </c>
      <c r="C1026" s="16">
        <v>8</v>
      </c>
      <c r="D1026" s="68" t="s">
        <v>811</v>
      </c>
      <c r="E1026" s="16">
        <v>1973</v>
      </c>
      <c r="F1026" s="16" t="s">
        <v>37</v>
      </c>
      <c r="G1026" s="14" t="s">
        <v>285</v>
      </c>
      <c r="H1026" s="16" t="s">
        <v>38</v>
      </c>
      <c r="I1026" s="16">
        <v>2</v>
      </c>
      <c r="J1026" s="21">
        <v>1568.1</v>
      </c>
      <c r="K1026" s="21">
        <v>862</v>
      </c>
      <c r="L1026" s="69" t="s">
        <v>46</v>
      </c>
      <c r="M1026" s="32">
        <f>J1026*P1026</f>
        <v>268145.09999999998</v>
      </c>
      <c r="N1026" s="32">
        <f>J1026*Q1026</f>
        <v>24791.661</v>
      </c>
      <c r="O1026" s="32">
        <f t="shared" si="92"/>
        <v>292936.761</v>
      </c>
      <c r="P1026" s="32">
        <v>171</v>
      </c>
      <c r="Q1026" s="14">
        <v>15.81</v>
      </c>
      <c r="R1026" s="14" t="s">
        <v>270</v>
      </c>
      <c r="S1026" s="14" t="s">
        <v>691</v>
      </c>
      <c r="T1026" s="222"/>
    </row>
    <row r="1027" spans="1:20">
      <c r="A1027" s="14"/>
      <c r="B1027" s="15">
        <v>12</v>
      </c>
      <c r="C1027" s="16"/>
      <c r="D1027" s="68"/>
      <c r="E1027" s="16"/>
      <c r="F1027" s="16"/>
      <c r="G1027" s="14"/>
      <c r="H1027" s="16"/>
      <c r="I1027" s="16"/>
      <c r="J1027" s="21"/>
      <c r="K1027" s="21"/>
      <c r="L1027" s="69" t="s">
        <v>234</v>
      </c>
      <c r="M1027" s="32">
        <f>J1026*P1027</f>
        <v>2352150</v>
      </c>
      <c r="N1027" s="32">
        <f>J1026*Q1027</f>
        <v>63915.755999999994</v>
      </c>
      <c r="O1027" s="32">
        <f t="shared" si="92"/>
        <v>2416065.7560000001</v>
      </c>
      <c r="P1027" s="32">
        <v>1500</v>
      </c>
      <c r="Q1027" s="14">
        <v>40.76</v>
      </c>
      <c r="R1027" s="14" t="s">
        <v>270</v>
      </c>
      <c r="S1027" s="14" t="s">
        <v>691</v>
      </c>
      <c r="T1027" s="222"/>
    </row>
    <row r="1028" spans="1:20" s="67" customFormat="1" ht="37.5">
      <c r="A1028" s="14" t="s">
        <v>280</v>
      </c>
      <c r="B1028" s="15">
        <v>13</v>
      </c>
      <c r="C1028" s="16">
        <v>9</v>
      </c>
      <c r="D1028" s="68" t="s">
        <v>812</v>
      </c>
      <c r="E1028" s="16">
        <v>1989</v>
      </c>
      <c r="F1028" s="16" t="s">
        <v>37</v>
      </c>
      <c r="G1028" s="14" t="s">
        <v>280</v>
      </c>
      <c r="H1028" s="16" t="s">
        <v>38</v>
      </c>
      <c r="I1028" s="16">
        <v>5</v>
      </c>
      <c r="J1028" s="21">
        <v>3631.5</v>
      </c>
      <c r="K1028" s="21">
        <v>2241.3000000000002</v>
      </c>
      <c r="L1028" s="69" t="s">
        <v>46</v>
      </c>
      <c r="M1028" s="32">
        <f>J1028*P1028</f>
        <v>587286.18000000005</v>
      </c>
      <c r="N1028" s="32">
        <f>J1028*Q1028</f>
        <v>56542.455000000002</v>
      </c>
      <c r="O1028" s="32">
        <f t="shared" si="92"/>
        <v>643828.63500000001</v>
      </c>
      <c r="P1028" s="32">
        <v>161.72</v>
      </c>
      <c r="Q1028" s="14">
        <v>15.57</v>
      </c>
      <c r="R1028" s="14" t="s">
        <v>270</v>
      </c>
      <c r="S1028" s="14" t="s">
        <v>691</v>
      </c>
      <c r="T1028" s="307"/>
    </row>
    <row r="1029" spans="1:20" s="67" customFormat="1">
      <c r="A1029" s="24"/>
      <c r="B1029" s="15"/>
      <c r="C1029" s="16"/>
      <c r="D1029" s="65" t="s">
        <v>113</v>
      </c>
      <c r="E1029" s="33"/>
      <c r="F1029" s="33"/>
      <c r="G1029" s="14"/>
      <c r="H1029" s="33"/>
      <c r="I1029" s="33"/>
      <c r="J1029" s="31">
        <f>SUM(J1030:J1034)</f>
        <v>7827.0999999999995</v>
      </c>
      <c r="K1029" s="27"/>
      <c r="L1029" s="28"/>
      <c r="M1029" s="31">
        <f>SUM(M1030:M1034)</f>
        <v>6400906</v>
      </c>
      <c r="N1029" s="31">
        <f>SUM(N1030:N1034)</f>
        <v>242811.859</v>
      </c>
      <c r="O1029" s="31">
        <f>SUM(O1030:O1034)</f>
        <v>6643717.8590000011</v>
      </c>
      <c r="P1029" s="31"/>
      <c r="Q1029" s="24"/>
      <c r="R1029" s="14"/>
      <c r="S1029" s="14"/>
      <c r="T1029" s="308"/>
    </row>
    <row r="1030" spans="1:20" ht="37.5">
      <c r="A1030" s="14" t="s">
        <v>269</v>
      </c>
      <c r="B1030" s="15">
        <v>1</v>
      </c>
      <c r="C1030" s="16">
        <v>1</v>
      </c>
      <c r="D1030" s="68" t="s">
        <v>813</v>
      </c>
      <c r="E1030" s="16">
        <v>1983</v>
      </c>
      <c r="F1030" s="16" t="s">
        <v>37</v>
      </c>
      <c r="G1030" s="14" t="s">
        <v>269</v>
      </c>
      <c r="H1030" s="16" t="s">
        <v>38</v>
      </c>
      <c r="I1030" s="16">
        <v>2</v>
      </c>
      <c r="J1030" s="21">
        <v>2145.1</v>
      </c>
      <c r="K1030" s="21">
        <v>834.9</v>
      </c>
      <c r="L1030" s="69" t="s">
        <v>46</v>
      </c>
      <c r="M1030" s="32">
        <f>J1030*P1030</f>
        <v>343216</v>
      </c>
      <c r="N1030" s="32">
        <f>J1030*Q1030</f>
        <v>33914.031000000003</v>
      </c>
      <c r="O1030" s="32">
        <f>M1030+N1030</f>
        <v>377130.03100000002</v>
      </c>
      <c r="P1030" s="32">
        <v>160</v>
      </c>
      <c r="Q1030" s="32">
        <v>15.81</v>
      </c>
      <c r="R1030" s="14" t="s">
        <v>270</v>
      </c>
      <c r="S1030" s="14" t="s">
        <v>691</v>
      </c>
      <c r="T1030" s="222"/>
    </row>
    <row r="1031" spans="1:20" ht="37.5">
      <c r="A1031" s="14" t="s">
        <v>269</v>
      </c>
      <c r="B1031" s="15">
        <v>2</v>
      </c>
      <c r="C1031" s="16">
        <v>2</v>
      </c>
      <c r="D1031" s="68" t="s">
        <v>814</v>
      </c>
      <c r="E1031" s="16">
        <v>1984</v>
      </c>
      <c r="F1031" s="16" t="s">
        <v>37</v>
      </c>
      <c r="G1031" s="14" t="s">
        <v>269</v>
      </c>
      <c r="H1031" s="16" t="s">
        <v>38</v>
      </c>
      <c r="I1031" s="16">
        <v>2</v>
      </c>
      <c r="J1031" s="21">
        <v>2055.6999999999998</v>
      </c>
      <c r="K1031" s="21">
        <v>834.5</v>
      </c>
      <c r="L1031" s="69" t="s">
        <v>46</v>
      </c>
      <c r="M1031" s="32">
        <f>J1031*P1031</f>
        <v>328912</v>
      </c>
      <c r="N1031" s="32">
        <f>J1031*Q1031</f>
        <v>32500.616999999998</v>
      </c>
      <c r="O1031" s="32">
        <f>M1031+N1031</f>
        <v>361412.61699999997</v>
      </c>
      <c r="P1031" s="32">
        <v>160</v>
      </c>
      <c r="Q1031" s="32">
        <v>15.81</v>
      </c>
      <c r="R1031" s="14" t="s">
        <v>270</v>
      </c>
      <c r="S1031" s="14" t="s">
        <v>691</v>
      </c>
      <c r="T1031" s="222"/>
    </row>
    <row r="1032" spans="1:20" ht="37.5">
      <c r="A1032" s="14" t="s">
        <v>269</v>
      </c>
      <c r="B1032" s="15">
        <v>3</v>
      </c>
      <c r="C1032" s="16">
        <v>3</v>
      </c>
      <c r="D1032" s="68" t="s">
        <v>815</v>
      </c>
      <c r="E1032" s="16">
        <v>1974</v>
      </c>
      <c r="F1032" s="16" t="s">
        <v>37</v>
      </c>
      <c r="G1032" s="14" t="s">
        <v>269</v>
      </c>
      <c r="H1032" s="16" t="s">
        <v>38</v>
      </c>
      <c r="I1032" s="16">
        <v>2</v>
      </c>
      <c r="J1032" s="21">
        <v>1808.3</v>
      </c>
      <c r="K1032" s="21">
        <v>712.6</v>
      </c>
      <c r="L1032" s="69" t="s">
        <v>46</v>
      </c>
      <c r="M1032" s="32">
        <f>J1032*P1032</f>
        <v>289328</v>
      </c>
      <c r="N1032" s="32">
        <f>J1032*Q1032</f>
        <v>28589.223000000002</v>
      </c>
      <c r="O1032" s="32">
        <f>M1032+N1032</f>
        <v>317917.223</v>
      </c>
      <c r="P1032" s="32">
        <v>160</v>
      </c>
      <c r="Q1032" s="32">
        <v>15.81</v>
      </c>
      <c r="R1032" s="14" t="s">
        <v>270</v>
      </c>
      <c r="S1032" s="14" t="s">
        <v>691</v>
      </c>
      <c r="T1032" s="222"/>
    </row>
    <row r="1033" spans="1:20">
      <c r="A1033" s="14"/>
      <c r="B1033" s="15">
        <v>4</v>
      </c>
      <c r="C1033" s="16"/>
      <c r="D1033" s="68"/>
      <c r="E1033" s="16"/>
      <c r="F1033" s="16"/>
      <c r="G1033" s="14"/>
      <c r="H1033" s="16"/>
      <c r="I1033" s="16"/>
      <c r="J1033" s="21"/>
      <c r="K1033" s="21"/>
      <c r="L1033" s="69" t="s">
        <v>234</v>
      </c>
      <c r="M1033" s="32">
        <f>J1032*P1033</f>
        <v>2712450</v>
      </c>
      <c r="N1033" s="32">
        <f>J1032*Q1033</f>
        <v>73706.30799999999</v>
      </c>
      <c r="O1033" s="32">
        <f>M1033+N1033</f>
        <v>2786156.3080000002</v>
      </c>
      <c r="P1033" s="32">
        <v>1500</v>
      </c>
      <c r="Q1033" s="32">
        <v>40.76</v>
      </c>
      <c r="R1033" s="14" t="s">
        <v>270</v>
      </c>
      <c r="S1033" s="14" t="s">
        <v>691</v>
      </c>
      <c r="T1033" s="222"/>
    </row>
    <row r="1034" spans="1:20" s="67" customFormat="1" ht="37.5">
      <c r="A1034" s="14" t="s">
        <v>269</v>
      </c>
      <c r="B1034" s="15">
        <v>5</v>
      </c>
      <c r="C1034" s="16">
        <v>4</v>
      </c>
      <c r="D1034" s="68" t="s">
        <v>816</v>
      </c>
      <c r="E1034" s="16">
        <v>1972</v>
      </c>
      <c r="F1034" s="16" t="s">
        <v>37</v>
      </c>
      <c r="G1034" s="14" t="s">
        <v>269</v>
      </c>
      <c r="H1034" s="16" t="s">
        <v>38</v>
      </c>
      <c r="I1034" s="16">
        <v>2</v>
      </c>
      <c r="J1034" s="21">
        <v>1818</v>
      </c>
      <c r="K1034" s="21">
        <v>727</v>
      </c>
      <c r="L1034" s="69" t="s">
        <v>234</v>
      </c>
      <c r="M1034" s="32">
        <f>J1034*P1034</f>
        <v>2727000</v>
      </c>
      <c r="N1034" s="32">
        <f>J1034*Q1034</f>
        <v>74101.679999999993</v>
      </c>
      <c r="O1034" s="32">
        <f>M1034+N1034</f>
        <v>2801101.68</v>
      </c>
      <c r="P1034" s="32">
        <v>1500</v>
      </c>
      <c r="Q1034" s="32">
        <v>40.76</v>
      </c>
      <c r="R1034" s="14" t="s">
        <v>270</v>
      </c>
      <c r="S1034" s="14" t="s">
        <v>691</v>
      </c>
      <c r="T1034" s="307"/>
    </row>
    <row r="1035" spans="1:20" s="67" customFormat="1">
      <c r="A1035" s="24"/>
      <c r="B1035" s="15"/>
      <c r="C1035" s="16"/>
      <c r="D1035" s="65" t="s">
        <v>115</v>
      </c>
      <c r="E1035" s="33"/>
      <c r="F1035" s="16"/>
      <c r="G1035" s="14"/>
      <c r="H1035" s="33"/>
      <c r="I1035" s="33"/>
      <c r="J1035" s="31">
        <f>SUM(J1036:J1075)</f>
        <v>22573.67</v>
      </c>
      <c r="K1035" s="27"/>
      <c r="L1035" s="28"/>
      <c r="M1035" s="31">
        <f>SUM(M1036:M1075)</f>
        <v>18518619.015299994</v>
      </c>
      <c r="N1035" s="31">
        <f>SUM(N1036:N1075)</f>
        <v>840222.4915</v>
      </c>
      <c r="O1035" s="31">
        <f>SUM(O1036:O1075)</f>
        <v>19358841.506800003</v>
      </c>
      <c r="P1035" s="31"/>
      <c r="Q1035" s="31"/>
      <c r="R1035" s="14"/>
      <c r="S1035" s="14"/>
      <c r="T1035" s="308"/>
    </row>
    <row r="1036" spans="1:20" ht="56.25">
      <c r="A1036" s="14" t="s">
        <v>285</v>
      </c>
      <c r="B1036" s="15">
        <v>1</v>
      </c>
      <c r="C1036" s="16">
        <v>1</v>
      </c>
      <c r="D1036" s="68" t="s">
        <v>817</v>
      </c>
      <c r="E1036" s="16">
        <v>1961</v>
      </c>
      <c r="F1036" s="16" t="s">
        <v>37</v>
      </c>
      <c r="G1036" s="14" t="s">
        <v>285</v>
      </c>
      <c r="H1036" s="16" t="s">
        <v>60</v>
      </c>
      <c r="I1036" s="16">
        <v>2</v>
      </c>
      <c r="J1036" s="21">
        <v>774.02</v>
      </c>
      <c r="K1036" s="21">
        <v>427.65</v>
      </c>
      <c r="L1036" s="69" t="s">
        <v>46</v>
      </c>
      <c r="M1036" s="32">
        <f>J1036*P1036</f>
        <v>132357.41999999998</v>
      </c>
      <c r="N1036" s="32">
        <f>J1036*Q1036</f>
        <v>12244.9964</v>
      </c>
      <c r="O1036" s="32">
        <f t="shared" ref="O1036:O1075" si="93">M1036+N1036</f>
        <v>144602.41639999999</v>
      </c>
      <c r="P1036" s="32">
        <v>171</v>
      </c>
      <c r="Q1036" s="32">
        <v>15.82</v>
      </c>
      <c r="R1036" s="14" t="s">
        <v>270</v>
      </c>
      <c r="S1036" s="14" t="s">
        <v>691</v>
      </c>
      <c r="T1036" s="222"/>
    </row>
    <row r="1037" spans="1:20" ht="37.5">
      <c r="A1037" s="14"/>
      <c r="B1037" s="15">
        <v>2</v>
      </c>
      <c r="C1037" s="16"/>
      <c r="D1037" s="68"/>
      <c r="E1037" s="16"/>
      <c r="F1037" s="16"/>
      <c r="G1037" s="14"/>
      <c r="H1037" s="16"/>
      <c r="I1037" s="16"/>
      <c r="J1037" s="21"/>
      <c r="K1037" s="21"/>
      <c r="L1037" s="69" t="s">
        <v>49</v>
      </c>
      <c r="M1037" s="32">
        <f>J1036*P1037</f>
        <v>344663.36580000003</v>
      </c>
      <c r="N1037" s="32">
        <f>J1036*Q1037</f>
        <v>14125.865</v>
      </c>
      <c r="O1037" s="32">
        <f t="shared" si="93"/>
        <v>358789.23080000002</v>
      </c>
      <c r="P1037" s="32">
        <v>445.29</v>
      </c>
      <c r="Q1037" s="32">
        <v>18.25</v>
      </c>
      <c r="R1037" s="14" t="s">
        <v>270</v>
      </c>
      <c r="S1037" s="14" t="s">
        <v>691</v>
      </c>
      <c r="T1037" s="222"/>
    </row>
    <row r="1038" spans="1:20" ht="56.25">
      <c r="A1038" s="14"/>
      <c r="B1038" s="15">
        <v>3</v>
      </c>
      <c r="C1038" s="16"/>
      <c r="D1038" s="68"/>
      <c r="E1038" s="16"/>
      <c r="F1038" s="16"/>
      <c r="G1038" s="14"/>
      <c r="H1038" s="16"/>
      <c r="I1038" s="16"/>
      <c r="J1038" s="21"/>
      <c r="K1038" s="21"/>
      <c r="L1038" s="69" t="s">
        <v>39</v>
      </c>
      <c r="M1038" s="32">
        <f>J1036*P1038</f>
        <v>43422.521999999997</v>
      </c>
      <c r="N1038" s="32">
        <f>J1036*Q1038</f>
        <v>11060.745799999999</v>
      </c>
      <c r="O1038" s="32">
        <f t="shared" si="93"/>
        <v>54483.267799999994</v>
      </c>
      <c r="P1038" s="32">
        <v>56.1</v>
      </c>
      <c r="Q1038" s="32">
        <v>14.29</v>
      </c>
      <c r="R1038" s="14" t="s">
        <v>270</v>
      </c>
      <c r="S1038" s="14" t="s">
        <v>691</v>
      </c>
      <c r="T1038" s="222"/>
    </row>
    <row r="1039" spans="1:20" ht="56.25">
      <c r="A1039" s="14"/>
      <c r="B1039" s="15">
        <v>4</v>
      </c>
      <c r="C1039" s="16"/>
      <c r="D1039" s="68"/>
      <c r="E1039" s="16"/>
      <c r="F1039" s="16"/>
      <c r="G1039" s="14"/>
      <c r="H1039" s="16"/>
      <c r="I1039" s="16"/>
      <c r="J1039" s="21"/>
      <c r="K1039" s="21"/>
      <c r="L1039" s="69" t="s">
        <v>42</v>
      </c>
      <c r="M1039" s="32">
        <f>J1036*P1039</f>
        <v>27013.297999999999</v>
      </c>
      <c r="N1039" s="32">
        <f>J1036*Q1039</f>
        <v>10704.696599999999</v>
      </c>
      <c r="O1039" s="32">
        <f t="shared" si="93"/>
        <v>37717.994599999998</v>
      </c>
      <c r="P1039" s="32">
        <v>34.9</v>
      </c>
      <c r="Q1039" s="32">
        <v>13.83</v>
      </c>
      <c r="R1039" s="14" t="s">
        <v>270</v>
      </c>
      <c r="S1039" s="14" t="s">
        <v>691</v>
      </c>
      <c r="T1039" s="222"/>
    </row>
    <row r="1040" spans="1:20">
      <c r="A1040" s="14"/>
      <c r="B1040" s="15">
        <v>5</v>
      </c>
      <c r="C1040" s="16"/>
      <c r="D1040" s="68"/>
      <c r="E1040" s="16"/>
      <c r="F1040" s="16"/>
      <c r="G1040" s="14"/>
      <c r="H1040" s="16"/>
      <c r="I1040" s="16"/>
      <c r="J1040" s="21"/>
      <c r="K1040" s="21"/>
      <c r="L1040" s="69" t="s">
        <v>234</v>
      </c>
      <c r="M1040" s="32">
        <f>J1036*P1040</f>
        <v>1161030</v>
      </c>
      <c r="N1040" s="32">
        <f>J1036*Q1040</f>
        <v>30945.319599999995</v>
      </c>
      <c r="O1040" s="32">
        <f t="shared" si="93"/>
        <v>1191975.3196</v>
      </c>
      <c r="P1040" s="32">
        <v>1500</v>
      </c>
      <c r="Q1040" s="32">
        <v>39.979999999999997</v>
      </c>
      <c r="R1040" s="14" t="s">
        <v>270</v>
      </c>
      <c r="S1040" s="14" t="s">
        <v>691</v>
      </c>
      <c r="T1040" s="222"/>
    </row>
    <row r="1041" spans="1:20" ht="37.5">
      <c r="A1041" s="14" t="s">
        <v>280</v>
      </c>
      <c r="B1041" s="15">
        <v>6</v>
      </c>
      <c r="C1041" s="16">
        <v>2</v>
      </c>
      <c r="D1041" s="68" t="s">
        <v>818</v>
      </c>
      <c r="E1041" s="16">
        <v>1968</v>
      </c>
      <c r="F1041" s="16" t="s">
        <v>37</v>
      </c>
      <c r="G1041" s="14" t="s">
        <v>280</v>
      </c>
      <c r="H1041" s="16" t="s">
        <v>38</v>
      </c>
      <c r="I1041" s="16">
        <v>3</v>
      </c>
      <c r="J1041" s="21">
        <v>1680.75</v>
      </c>
      <c r="K1041" s="21">
        <v>967.19</v>
      </c>
      <c r="L1041" s="69" t="s">
        <v>46</v>
      </c>
      <c r="M1041" s="32">
        <f>J1041*P1041</f>
        <v>271810.89</v>
      </c>
      <c r="N1041" s="32">
        <f>J1041*Q1041</f>
        <v>26169.2775</v>
      </c>
      <c r="O1041" s="32">
        <f t="shared" si="93"/>
        <v>297980.16750000004</v>
      </c>
      <c r="P1041" s="32">
        <v>161.72</v>
      </c>
      <c r="Q1041" s="32">
        <v>15.57</v>
      </c>
      <c r="R1041" s="14" t="s">
        <v>270</v>
      </c>
      <c r="S1041" s="14" t="s">
        <v>691</v>
      </c>
      <c r="T1041" s="222"/>
    </row>
    <row r="1042" spans="1:20" ht="37.5">
      <c r="A1042" s="14"/>
      <c r="B1042" s="15">
        <v>7</v>
      </c>
      <c r="C1042" s="16"/>
      <c r="D1042" s="68"/>
      <c r="E1042" s="16"/>
      <c r="F1042" s="16"/>
      <c r="G1042" s="14"/>
      <c r="H1042" s="16"/>
      <c r="I1042" s="16"/>
      <c r="J1042" s="21"/>
      <c r="K1042" s="21"/>
      <c r="L1042" s="69" t="s">
        <v>49</v>
      </c>
      <c r="M1042" s="32">
        <f>J1041*P1042</f>
        <v>716133.96</v>
      </c>
      <c r="N1042" s="32">
        <f>J1041*Q1042</f>
        <v>26085.239999999998</v>
      </c>
      <c r="O1042" s="32">
        <f t="shared" si="93"/>
        <v>742219.2</v>
      </c>
      <c r="P1042" s="32">
        <v>426.08</v>
      </c>
      <c r="Q1042" s="32">
        <v>15.52</v>
      </c>
      <c r="R1042" s="14" t="s">
        <v>270</v>
      </c>
      <c r="S1042" s="14" t="s">
        <v>691</v>
      </c>
      <c r="T1042" s="222"/>
    </row>
    <row r="1043" spans="1:20">
      <c r="A1043" s="14"/>
      <c r="B1043" s="15">
        <v>8</v>
      </c>
      <c r="C1043" s="16"/>
      <c r="D1043" s="68"/>
      <c r="E1043" s="16"/>
      <c r="F1043" s="16"/>
      <c r="G1043" s="14"/>
      <c r="H1043" s="16"/>
      <c r="I1043" s="16"/>
      <c r="J1043" s="21"/>
      <c r="K1043" s="21"/>
      <c r="L1043" s="69" t="s">
        <v>234</v>
      </c>
      <c r="M1043" s="32">
        <f>J1041*P1043</f>
        <v>1818907.6500000001</v>
      </c>
      <c r="N1043" s="32">
        <f>J1041*Q1043</f>
        <v>38926.17</v>
      </c>
      <c r="O1043" s="32">
        <f t="shared" si="93"/>
        <v>1857833.82</v>
      </c>
      <c r="P1043" s="32">
        <v>1082.2</v>
      </c>
      <c r="Q1043" s="32">
        <v>23.16</v>
      </c>
      <c r="R1043" s="14" t="s">
        <v>270</v>
      </c>
      <c r="S1043" s="14" t="s">
        <v>691</v>
      </c>
      <c r="T1043" s="222"/>
    </row>
    <row r="1044" spans="1:20" ht="56.25">
      <c r="A1044" s="14" t="s">
        <v>285</v>
      </c>
      <c r="B1044" s="15">
        <v>9</v>
      </c>
      <c r="C1044" s="16">
        <v>3</v>
      </c>
      <c r="D1044" s="68" t="s">
        <v>819</v>
      </c>
      <c r="E1044" s="16">
        <v>1962</v>
      </c>
      <c r="F1044" s="16" t="s">
        <v>37</v>
      </c>
      <c r="G1044" s="14" t="s">
        <v>285</v>
      </c>
      <c r="H1044" s="16" t="s">
        <v>60</v>
      </c>
      <c r="I1044" s="16">
        <v>2</v>
      </c>
      <c r="J1044" s="21">
        <v>514.21</v>
      </c>
      <c r="K1044" s="21">
        <v>275.69</v>
      </c>
      <c r="L1044" s="69" t="s">
        <v>46</v>
      </c>
      <c r="M1044" s="32">
        <f>J1044*P1044</f>
        <v>87929.91</v>
      </c>
      <c r="N1044" s="32">
        <f>J1044*Q1044</f>
        <v>8134.802200000001</v>
      </c>
      <c r="O1044" s="32">
        <f t="shared" si="93"/>
        <v>96064.712200000009</v>
      </c>
      <c r="P1044" s="32">
        <v>171</v>
      </c>
      <c r="Q1044" s="32">
        <v>15.82</v>
      </c>
      <c r="R1044" s="14" t="s">
        <v>270</v>
      </c>
      <c r="S1044" s="14" t="s">
        <v>691</v>
      </c>
      <c r="T1044" s="222"/>
    </row>
    <row r="1045" spans="1:20" ht="37.5">
      <c r="A1045" s="14"/>
      <c r="B1045" s="15">
        <v>10</v>
      </c>
      <c r="C1045" s="16"/>
      <c r="D1045" s="68"/>
      <c r="E1045" s="16"/>
      <c r="F1045" s="16"/>
      <c r="G1045" s="14"/>
      <c r="H1045" s="16"/>
      <c r="I1045" s="16"/>
      <c r="J1045" s="21"/>
      <c r="K1045" s="21"/>
      <c r="L1045" s="69" t="s">
        <v>49</v>
      </c>
      <c r="M1045" s="32">
        <f>J1044*P1045</f>
        <v>228972.57090000002</v>
      </c>
      <c r="N1045" s="32">
        <f>J1044*Q1045</f>
        <v>9384.3325000000004</v>
      </c>
      <c r="O1045" s="32">
        <f t="shared" si="93"/>
        <v>238356.90340000001</v>
      </c>
      <c r="P1045" s="32">
        <v>445.29</v>
      </c>
      <c r="Q1045" s="32">
        <v>18.25</v>
      </c>
      <c r="R1045" s="14" t="s">
        <v>270</v>
      </c>
      <c r="S1045" s="14" t="s">
        <v>691</v>
      </c>
      <c r="T1045" s="222"/>
    </row>
    <row r="1046" spans="1:20" ht="56.25">
      <c r="A1046" s="14"/>
      <c r="B1046" s="15">
        <v>11</v>
      </c>
      <c r="C1046" s="16"/>
      <c r="D1046" s="68"/>
      <c r="E1046" s="16"/>
      <c r="F1046" s="16"/>
      <c r="G1046" s="14"/>
      <c r="H1046" s="16"/>
      <c r="I1046" s="16"/>
      <c r="J1046" s="21"/>
      <c r="K1046" s="21"/>
      <c r="L1046" s="69" t="s">
        <v>39</v>
      </c>
      <c r="M1046" s="32">
        <f>J1044*P1046</f>
        <v>28847.181000000004</v>
      </c>
      <c r="N1046" s="32">
        <f>J1044*Q1046</f>
        <v>7348.0609000000004</v>
      </c>
      <c r="O1046" s="32">
        <f t="shared" si="93"/>
        <v>36195.241900000008</v>
      </c>
      <c r="P1046" s="32">
        <v>56.1</v>
      </c>
      <c r="Q1046" s="32">
        <v>14.29</v>
      </c>
      <c r="R1046" s="14" t="s">
        <v>270</v>
      </c>
      <c r="S1046" s="14" t="s">
        <v>691</v>
      </c>
      <c r="T1046" s="222"/>
    </row>
    <row r="1047" spans="1:20" ht="56.25">
      <c r="A1047" s="14"/>
      <c r="B1047" s="15">
        <v>12</v>
      </c>
      <c r="C1047" s="16"/>
      <c r="D1047" s="68"/>
      <c r="E1047" s="16"/>
      <c r="F1047" s="16"/>
      <c r="G1047" s="14"/>
      <c r="H1047" s="16"/>
      <c r="I1047" s="16"/>
      <c r="J1047" s="21"/>
      <c r="K1047" s="21"/>
      <c r="L1047" s="69" t="s">
        <v>42</v>
      </c>
      <c r="M1047" s="32">
        <f>J1044*P1047</f>
        <v>17945.929</v>
      </c>
      <c r="N1047" s="32">
        <f>J1044*Q1047</f>
        <v>7111.5243000000009</v>
      </c>
      <c r="O1047" s="32">
        <f t="shared" si="93"/>
        <v>25057.453300000001</v>
      </c>
      <c r="P1047" s="32">
        <v>34.9</v>
      </c>
      <c r="Q1047" s="32">
        <v>13.83</v>
      </c>
      <c r="R1047" s="14" t="s">
        <v>270</v>
      </c>
      <c r="S1047" s="14" t="s">
        <v>691</v>
      </c>
      <c r="T1047" s="222"/>
    </row>
    <row r="1048" spans="1:20">
      <c r="A1048" s="14"/>
      <c r="B1048" s="15">
        <v>13</v>
      </c>
      <c r="C1048" s="16"/>
      <c r="D1048" s="68"/>
      <c r="E1048" s="16"/>
      <c r="F1048" s="16"/>
      <c r="G1048" s="14"/>
      <c r="H1048" s="16"/>
      <c r="I1048" s="16"/>
      <c r="J1048" s="21"/>
      <c r="K1048" s="21"/>
      <c r="L1048" s="69" t="s">
        <v>234</v>
      </c>
      <c r="M1048" s="32">
        <f>J1044*P1048</f>
        <v>771315</v>
      </c>
      <c r="N1048" s="32">
        <f>J1044*Q1048</f>
        <v>20558.1158</v>
      </c>
      <c r="O1048" s="32">
        <f t="shared" si="93"/>
        <v>791873.11580000003</v>
      </c>
      <c r="P1048" s="32">
        <v>1500</v>
      </c>
      <c r="Q1048" s="32">
        <v>39.979999999999997</v>
      </c>
      <c r="R1048" s="14" t="s">
        <v>270</v>
      </c>
      <c r="S1048" s="14" t="s">
        <v>691</v>
      </c>
      <c r="T1048" s="222"/>
    </row>
    <row r="1049" spans="1:20" ht="56.25">
      <c r="A1049" s="14" t="s">
        <v>285</v>
      </c>
      <c r="B1049" s="15">
        <v>14</v>
      </c>
      <c r="C1049" s="16">
        <v>4</v>
      </c>
      <c r="D1049" s="68" t="s">
        <v>820</v>
      </c>
      <c r="E1049" s="16">
        <v>1966</v>
      </c>
      <c r="F1049" s="16" t="s">
        <v>37</v>
      </c>
      <c r="G1049" s="14" t="s">
        <v>285</v>
      </c>
      <c r="H1049" s="16" t="s">
        <v>60</v>
      </c>
      <c r="I1049" s="16">
        <v>2</v>
      </c>
      <c r="J1049" s="21">
        <v>665.03</v>
      </c>
      <c r="K1049" s="21">
        <v>381.51</v>
      </c>
      <c r="L1049" s="69" t="s">
        <v>49</v>
      </c>
      <c r="M1049" s="32">
        <f>J1049*P1049</f>
        <v>296131.20870000002</v>
      </c>
      <c r="N1049" s="32">
        <f>J1049*Q1049</f>
        <v>12136.797499999999</v>
      </c>
      <c r="O1049" s="32">
        <f t="shared" si="93"/>
        <v>308268.0062</v>
      </c>
      <c r="P1049" s="32">
        <v>445.29</v>
      </c>
      <c r="Q1049" s="32">
        <v>18.25</v>
      </c>
      <c r="R1049" s="14" t="s">
        <v>270</v>
      </c>
      <c r="S1049" s="14" t="s">
        <v>691</v>
      </c>
      <c r="T1049" s="222"/>
    </row>
    <row r="1050" spans="1:20">
      <c r="A1050" s="14"/>
      <c r="B1050" s="15">
        <v>15</v>
      </c>
      <c r="C1050" s="16"/>
      <c r="D1050" s="68"/>
      <c r="E1050" s="16"/>
      <c r="F1050" s="16"/>
      <c r="G1050" s="14"/>
      <c r="H1050" s="16"/>
      <c r="I1050" s="16"/>
      <c r="J1050" s="21"/>
      <c r="K1050" s="21"/>
      <c r="L1050" s="69" t="s">
        <v>234</v>
      </c>
      <c r="M1050" s="32">
        <f>J1049*P1050</f>
        <v>997545</v>
      </c>
      <c r="N1050" s="32">
        <f>J1049*Q1050</f>
        <v>26587.899399999998</v>
      </c>
      <c r="O1050" s="32">
        <f t="shared" si="93"/>
        <v>1024132.8994</v>
      </c>
      <c r="P1050" s="32">
        <v>1500</v>
      </c>
      <c r="Q1050" s="32">
        <v>39.979999999999997</v>
      </c>
      <c r="R1050" s="14" t="s">
        <v>270</v>
      </c>
      <c r="S1050" s="14" t="s">
        <v>691</v>
      </c>
      <c r="T1050" s="222"/>
    </row>
    <row r="1051" spans="1:20" ht="56.25">
      <c r="A1051" s="14" t="s">
        <v>821</v>
      </c>
      <c r="B1051" s="15">
        <v>16</v>
      </c>
      <c r="C1051" s="16">
        <v>5</v>
      </c>
      <c r="D1051" s="68" t="s">
        <v>120</v>
      </c>
      <c r="E1051" s="16">
        <v>1965</v>
      </c>
      <c r="F1051" s="16" t="s">
        <v>37</v>
      </c>
      <c r="G1051" s="14" t="s">
        <v>821</v>
      </c>
      <c r="H1051" s="16" t="s">
        <v>60</v>
      </c>
      <c r="I1051" s="16">
        <v>2</v>
      </c>
      <c r="J1051" s="21">
        <v>693.32</v>
      </c>
      <c r="K1051" s="21">
        <v>359</v>
      </c>
      <c r="L1051" s="69" t="s">
        <v>234</v>
      </c>
      <c r="M1051" s="32">
        <f>J1051*P1051</f>
        <v>729899.56320000009</v>
      </c>
      <c r="N1051" s="32">
        <f>J1051*Q1051</f>
        <v>15918.627200000003</v>
      </c>
      <c r="O1051" s="32">
        <f t="shared" si="93"/>
        <v>745818.19040000008</v>
      </c>
      <c r="P1051" s="32">
        <v>1052.76</v>
      </c>
      <c r="Q1051" s="32">
        <v>22.96</v>
      </c>
      <c r="R1051" s="14" t="s">
        <v>270</v>
      </c>
      <c r="S1051" s="14" t="s">
        <v>691</v>
      </c>
      <c r="T1051" s="222"/>
    </row>
    <row r="1052" spans="1:20" ht="37.5">
      <c r="A1052" s="14" t="s">
        <v>269</v>
      </c>
      <c r="B1052" s="15">
        <v>17</v>
      </c>
      <c r="C1052" s="16">
        <v>6</v>
      </c>
      <c r="D1052" s="68" t="s">
        <v>822</v>
      </c>
      <c r="E1052" s="16">
        <v>1969</v>
      </c>
      <c r="F1052" s="16" t="s">
        <v>37</v>
      </c>
      <c r="G1052" s="14" t="s">
        <v>269</v>
      </c>
      <c r="H1052" s="16" t="s">
        <v>38</v>
      </c>
      <c r="I1052" s="16">
        <v>2</v>
      </c>
      <c r="J1052" s="21">
        <v>517.21</v>
      </c>
      <c r="K1052" s="21">
        <v>332.43</v>
      </c>
      <c r="L1052" s="69" t="s">
        <v>49</v>
      </c>
      <c r="M1052" s="32">
        <f>J1052*P1052</f>
        <v>240068.19360000003</v>
      </c>
      <c r="N1052" s="32">
        <f>J1052*Q1052</f>
        <v>9651.1386000000002</v>
      </c>
      <c r="O1052" s="32">
        <f t="shared" si="93"/>
        <v>249719.33220000003</v>
      </c>
      <c r="P1052" s="32">
        <v>464.16</v>
      </c>
      <c r="Q1052" s="32">
        <v>18.66</v>
      </c>
      <c r="R1052" s="14" t="s">
        <v>270</v>
      </c>
      <c r="S1052" s="14" t="s">
        <v>691</v>
      </c>
      <c r="T1052" s="222"/>
    </row>
    <row r="1053" spans="1:20" ht="37.5">
      <c r="A1053" s="14" t="s">
        <v>280</v>
      </c>
      <c r="B1053" s="15">
        <v>18</v>
      </c>
      <c r="C1053" s="16">
        <v>7</v>
      </c>
      <c r="D1053" s="68" t="s">
        <v>823</v>
      </c>
      <c r="E1053" s="16">
        <v>1982</v>
      </c>
      <c r="F1053" s="16" t="s">
        <v>37</v>
      </c>
      <c r="G1053" s="14" t="s">
        <v>280</v>
      </c>
      <c r="H1053" s="16" t="s">
        <v>38</v>
      </c>
      <c r="I1053" s="16">
        <v>3</v>
      </c>
      <c r="J1053" s="21">
        <v>1254.1199999999999</v>
      </c>
      <c r="K1053" s="21">
        <v>707.26</v>
      </c>
      <c r="L1053" s="69" t="s">
        <v>46</v>
      </c>
      <c r="M1053" s="32">
        <f>J1053*P1053</f>
        <v>202816.28639999998</v>
      </c>
      <c r="N1053" s="32">
        <f>J1053*Q1053</f>
        <v>19526.648399999998</v>
      </c>
      <c r="O1053" s="32">
        <f t="shared" si="93"/>
        <v>222342.93479999999</v>
      </c>
      <c r="P1053" s="32">
        <v>161.72</v>
      </c>
      <c r="Q1053" s="32">
        <v>15.57</v>
      </c>
      <c r="R1053" s="14" t="s">
        <v>270</v>
      </c>
      <c r="S1053" s="14" t="s">
        <v>691</v>
      </c>
      <c r="T1053" s="222"/>
    </row>
    <row r="1054" spans="1:20" ht="56.25">
      <c r="A1054" s="14"/>
      <c r="B1054" s="15">
        <v>19</v>
      </c>
      <c r="C1054" s="16"/>
      <c r="D1054" s="68"/>
      <c r="E1054" s="16"/>
      <c r="F1054" s="16"/>
      <c r="G1054" s="14"/>
      <c r="H1054" s="16"/>
      <c r="I1054" s="16"/>
      <c r="J1054" s="21"/>
      <c r="K1054" s="21"/>
      <c r="L1054" s="69" t="s">
        <v>42</v>
      </c>
      <c r="M1054" s="32">
        <f>J1053*P1054</f>
        <v>44558.883600000001</v>
      </c>
      <c r="N1054" s="32">
        <f>J1053*Q1054</f>
        <v>14309.509199999999</v>
      </c>
      <c r="O1054" s="32">
        <f t="shared" si="93"/>
        <v>58868.392800000001</v>
      </c>
      <c r="P1054" s="32">
        <v>35.53</v>
      </c>
      <c r="Q1054" s="32">
        <v>11.41</v>
      </c>
      <c r="R1054" s="14" t="s">
        <v>270</v>
      </c>
      <c r="S1054" s="14" t="s">
        <v>691</v>
      </c>
      <c r="T1054" s="222"/>
    </row>
    <row r="1055" spans="1:20" ht="37.5">
      <c r="A1055" s="14" t="s">
        <v>269</v>
      </c>
      <c r="B1055" s="15">
        <v>20</v>
      </c>
      <c r="C1055" s="16">
        <v>8</v>
      </c>
      <c r="D1055" s="68" t="s">
        <v>824</v>
      </c>
      <c r="E1055" s="16">
        <v>1964</v>
      </c>
      <c r="F1055" s="16" t="s">
        <v>37</v>
      </c>
      <c r="G1055" s="14" t="s">
        <v>269</v>
      </c>
      <c r="H1055" s="16" t="s">
        <v>38</v>
      </c>
      <c r="I1055" s="16">
        <v>2</v>
      </c>
      <c r="J1055" s="21">
        <v>634.05999999999995</v>
      </c>
      <c r="K1055" s="21">
        <v>374.97</v>
      </c>
      <c r="L1055" s="403" t="s">
        <v>234</v>
      </c>
      <c r="M1055" s="32">
        <f>J1055*P1055</f>
        <v>951089.99999999988</v>
      </c>
      <c r="N1055" s="32">
        <f>J1055*Q1055</f>
        <v>25844.285599999996</v>
      </c>
      <c r="O1055" s="32">
        <f t="shared" si="93"/>
        <v>976934.28559999983</v>
      </c>
      <c r="P1055" s="32">
        <v>1500</v>
      </c>
      <c r="Q1055" s="32">
        <v>40.76</v>
      </c>
      <c r="R1055" s="14" t="s">
        <v>270</v>
      </c>
      <c r="S1055" s="14" t="s">
        <v>691</v>
      </c>
      <c r="T1055" s="222" t="s">
        <v>1077</v>
      </c>
    </row>
    <row r="1056" spans="1:20" ht="37.5">
      <c r="A1056" s="14" t="s">
        <v>280</v>
      </c>
      <c r="B1056" s="15">
        <v>21</v>
      </c>
      <c r="C1056" s="16">
        <v>9</v>
      </c>
      <c r="D1056" s="68" t="s">
        <v>119</v>
      </c>
      <c r="E1056" s="16">
        <v>1992</v>
      </c>
      <c r="F1056" s="16" t="s">
        <v>37</v>
      </c>
      <c r="G1056" s="14" t="s">
        <v>280</v>
      </c>
      <c r="H1056" s="16" t="s">
        <v>87</v>
      </c>
      <c r="I1056" s="16">
        <v>3</v>
      </c>
      <c r="J1056" s="21">
        <v>1288.1600000000001</v>
      </c>
      <c r="K1056" s="21">
        <v>777.16</v>
      </c>
      <c r="L1056" s="69" t="s">
        <v>234</v>
      </c>
      <c r="M1056" s="32">
        <f>J1056*P1056</f>
        <v>1358635.2336000002</v>
      </c>
      <c r="N1056" s="32">
        <f>J1056*Q1056</f>
        <v>29073.771200000003</v>
      </c>
      <c r="O1056" s="32">
        <f t="shared" si="93"/>
        <v>1387709.0048000002</v>
      </c>
      <c r="P1056" s="32">
        <v>1054.71</v>
      </c>
      <c r="Q1056" s="32">
        <v>22.57</v>
      </c>
      <c r="R1056" s="14" t="s">
        <v>270</v>
      </c>
      <c r="S1056" s="14" t="s">
        <v>691</v>
      </c>
      <c r="T1056" s="222"/>
    </row>
    <row r="1057" spans="1:20">
      <c r="A1057" s="14"/>
      <c r="B1057" s="15">
        <v>22</v>
      </c>
      <c r="C1057" s="16"/>
      <c r="D1057" s="68"/>
      <c r="E1057" s="16"/>
      <c r="F1057" s="16"/>
      <c r="G1057" s="14"/>
      <c r="H1057" s="16"/>
      <c r="I1057" s="16"/>
      <c r="J1057" s="21"/>
      <c r="K1057" s="21"/>
      <c r="L1057" s="69" t="s">
        <v>108</v>
      </c>
      <c r="M1057" s="32">
        <f>J1056*P1057</f>
        <v>706014.73280000011</v>
      </c>
      <c r="N1057" s="32">
        <f>J1056*Q1057</f>
        <v>15110.116800000002</v>
      </c>
      <c r="O1057" s="32">
        <f t="shared" si="93"/>
        <v>721124.84960000007</v>
      </c>
      <c r="P1057" s="32">
        <v>548.08000000000004</v>
      </c>
      <c r="Q1057" s="32">
        <v>11.73</v>
      </c>
      <c r="R1057" s="14" t="s">
        <v>270</v>
      </c>
      <c r="S1057" s="14" t="s">
        <v>691</v>
      </c>
      <c r="T1057" s="222"/>
    </row>
    <row r="1058" spans="1:20" ht="37.5">
      <c r="A1058" s="14" t="s">
        <v>323</v>
      </c>
      <c r="B1058" s="15">
        <v>23</v>
      </c>
      <c r="C1058" s="16">
        <v>10</v>
      </c>
      <c r="D1058" s="68" t="s">
        <v>825</v>
      </c>
      <c r="E1058" s="16">
        <v>1988</v>
      </c>
      <c r="F1058" s="16" t="s">
        <v>37</v>
      </c>
      <c r="G1058" s="14" t="s">
        <v>323</v>
      </c>
      <c r="H1058" s="16" t="s">
        <v>38</v>
      </c>
      <c r="I1058" s="16">
        <v>2</v>
      </c>
      <c r="J1058" s="21">
        <v>1775.91</v>
      </c>
      <c r="K1058" s="21">
        <v>826.91</v>
      </c>
      <c r="L1058" s="69" t="s">
        <v>46</v>
      </c>
      <c r="M1058" s="32">
        <f>J1058*P1058</f>
        <v>224865.72420000003</v>
      </c>
      <c r="N1058" s="32">
        <f>J1058*Q1058</f>
        <v>28059.378000000004</v>
      </c>
      <c r="O1058" s="32">
        <f t="shared" si="93"/>
        <v>252925.10220000002</v>
      </c>
      <c r="P1058" s="32">
        <v>126.62</v>
      </c>
      <c r="Q1058" s="32">
        <v>15.8</v>
      </c>
      <c r="R1058" s="14" t="s">
        <v>270</v>
      </c>
      <c r="S1058" s="14" t="s">
        <v>691</v>
      </c>
      <c r="T1058" s="222"/>
    </row>
    <row r="1059" spans="1:20" ht="56.25">
      <c r="A1059" s="14" t="s">
        <v>331</v>
      </c>
      <c r="B1059" s="15">
        <v>24</v>
      </c>
      <c r="C1059" s="16">
        <v>11</v>
      </c>
      <c r="D1059" s="68" t="s">
        <v>826</v>
      </c>
      <c r="E1059" s="16">
        <v>1961</v>
      </c>
      <c r="F1059" s="16" t="s">
        <v>37</v>
      </c>
      <c r="G1059" s="14" t="s">
        <v>331</v>
      </c>
      <c r="H1059" s="16" t="s">
        <v>60</v>
      </c>
      <c r="I1059" s="16">
        <v>2</v>
      </c>
      <c r="J1059" s="21">
        <v>548.5</v>
      </c>
      <c r="K1059" s="21">
        <v>296.62</v>
      </c>
      <c r="L1059" s="69" t="s">
        <v>46</v>
      </c>
      <c r="M1059" s="32">
        <f>J1059*P1059</f>
        <v>93793.5</v>
      </c>
      <c r="N1059" s="32">
        <f>J1059*Q1059</f>
        <v>8677.27</v>
      </c>
      <c r="O1059" s="32">
        <f t="shared" si="93"/>
        <v>102470.77</v>
      </c>
      <c r="P1059" s="32">
        <v>171</v>
      </c>
      <c r="Q1059" s="32">
        <v>15.82</v>
      </c>
      <c r="R1059" s="14" t="s">
        <v>270</v>
      </c>
      <c r="S1059" s="14" t="s">
        <v>691</v>
      </c>
      <c r="T1059" s="222"/>
    </row>
    <row r="1060" spans="1:20" ht="56.25">
      <c r="A1060" s="14"/>
      <c r="B1060" s="15">
        <v>25</v>
      </c>
      <c r="C1060" s="16"/>
      <c r="D1060" s="68"/>
      <c r="E1060" s="16"/>
      <c r="F1060" s="16"/>
      <c r="G1060" s="14"/>
      <c r="H1060" s="16"/>
      <c r="I1060" s="16"/>
      <c r="J1060" s="21"/>
      <c r="K1060" s="21"/>
      <c r="L1060" s="69" t="s">
        <v>39</v>
      </c>
      <c r="M1060" s="32">
        <f>J1059*P1060</f>
        <v>30770.850000000002</v>
      </c>
      <c r="N1060" s="32">
        <f>J1059*Q1060</f>
        <v>6642.335</v>
      </c>
      <c r="O1060" s="32">
        <f t="shared" si="93"/>
        <v>37413.185000000005</v>
      </c>
      <c r="P1060" s="32">
        <v>56.1</v>
      </c>
      <c r="Q1060" s="32">
        <v>12.11</v>
      </c>
      <c r="R1060" s="14" t="s">
        <v>270</v>
      </c>
      <c r="S1060" s="14" t="s">
        <v>691</v>
      </c>
      <c r="T1060" s="222"/>
    </row>
    <row r="1061" spans="1:20" ht="37.5">
      <c r="A1061" s="14" t="s">
        <v>280</v>
      </c>
      <c r="B1061" s="15">
        <v>26</v>
      </c>
      <c r="C1061" s="16">
        <v>12</v>
      </c>
      <c r="D1061" s="68" t="s">
        <v>828</v>
      </c>
      <c r="E1061" s="16">
        <v>1987</v>
      </c>
      <c r="F1061" s="16" t="s">
        <v>37</v>
      </c>
      <c r="G1061" s="14" t="s">
        <v>280</v>
      </c>
      <c r="H1061" s="16" t="s">
        <v>38</v>
      </c>
      <c r="I1061" s="16">
        <v>5</v>
      </c>
      <c r="J1061" s="21">
        <v>5626.57</v>
      </c>
      <c r="K1061" s="21">
        <v>3471.9</v>
      </c>
      <c r="L1061" s="69" t="s">
        <v>46</v>
      </c>
      <c r="M1061" s="32">
        <f>J1061*P1061</f>
        <v>909928.90039999993</v>
      </c>
      <c r="N1061" s="32">
        <f>J1061*Q1061</f>
        <v>87605.694900000002</v>
      </c>
      <c r="O1061" s="32">
        <f t="shared" si="93"/>
        <v>997534.59529999993</v>
      </c>
      <c r="P1061" s="32">
        <v>161.72</v>
      </c>
      <c r="Q1061" s="32">
        <v>15.57</v>
      </c>
      <c r="R1061" s="14" t="s">
        <v>270</v>
      </c>
      <c r="S1061" s="14" t="s">
        <v>691</v>
      </c>
      <c r="T1061" s="222"/>
    </row>
    <row r="1062" spans="1:20" ht="37.5">
      <c r="A1062" s="14" t="s">
        <v>269</v>
      </c>
      <c r="B1062" s="15">
        <v>27</v>
      </c>
      <c r="C1062" s="16">
        <v>13</v>
      </c>
      <c r="D1062" s="68" t="s">
        <v>829</v>
      </c>
      <c r="E1062" s="16">
        <v>1951</v>
      </c>
      <c r="F1062" s="16" t="s">
        <v>37</v>
      </c>
      <c r="G1062" s="14" t="s">
        <v>269</v>
      </c>
      <c r="H1062" s="16" t="s">
        <v>38</v>
      </c>
      <c r="I1062" s="16">
        <v>2</v>
      </c>
      <c r="J1062" s="21">
        <v>1082.79</v>
      </c>
      <c r="K1062" s="21">
        <v>351.7</v>
      </c>
      <c r="L1062" s="69" t="s">
        <v>49</v>
      </c>
      <c r="M1062" s="32">
        <f>J1062*P1062</f>
        <v>502587.8064</v>
      </c>
      <c r="N1062" s="32">
        <f>J1062*Q1062</f>
        <v>20204.861399999998</v>
      </c>
      <c r="O1062" s="32">
        <f t="shared" si="93"/>
        <v>522792.6678</v>
      </c>
      <c r="P1062" s="32">
        <v>464.16</v>
      </c>
      <c r="Q1062" s="32">
        <v>18.66</v>
      </c>
      <c r="R1062" s="14" t="s">
        <v>270</v>
      </c>
      <c r="S1062" s="14" t="s">
        <v>691</v>
      </c>
      <c r="T1062" s="222"/>
    </row>
    <row r="1063" spans="1:20">
      <c r="A1063" s="14"/>
      <c r="B1063" s="15">
        <v>28</v>
      </c>
      <c r="C1063" s="16"/>
      <c r="D1063" s="68"/>
      <c r="E1063" s="16"/>
      <c r="F1063" s="16"/>
      <c r="G1063" s="14"/>
      <c r="H1063" s="16"/>
      <c r="I1063" s="16"/>
      <c r="J1063" s="21"/>
      <c r="K1063" s="21"/>
      <c r="L1063" s="69" t="s">
        <v>234</v>
      </c>
      <c r="M1063" s="32">
        <f>J1062*P1063</f>
        <v>1624185</v>
      </c>
      <c r="N1063" s="32">
        <f>J1062*Q1063</f>
        <v>44134.520399999994</v>
      </c>
      <c r="O1063" s="32">
        <f t="shared" si="93"/>
        <v>1668319.5204</v>
      </c>
      <c r="P1063" s="32">
        <v>1500</v>
      </c>
      <c r="Q1063" s="32">
        <v>40.76</v>
      </c>
      <c r="R1063" s="14" t="s">
        <v>270</v>
      </c>
      <c r="S1063" s="14" t="s">
        <v>691</v>
      </c>
      <c r="T1063" s="222"/>
    </row>
    <row r="1064" spans="1:20" ht="37.5">
      <c r="A1064" s="14" t="s">
        <v>306</v>
      </c>
      <c r="B1064" s="15">
        <v>29</v>
      </c>
      <c r="C1064" s="16">
        <v>14</v>
      </c>
      <c r="D1064" s="68" t="s">
        <v>830</v>
      </c>
      <c r="E1064" s="16">
        <v>1976</v>
      </c>
      <c r="F1064" s="16" t="s">
        <v>37</v>
      </c>
      <c r="G1064" s="14" t="s">
        <v>306</v>
      </c>
      <c r="H1064" s="16" t="s">
        <v>38</v>
      </c>
      <c r="I1064" s="16">
        <v>3</v>
      </c>
      <c r="J1064" s="21">
        <v>2169.34</v>
      </c>
      <c r="K1064" s="21">
        <v>1075.48</v>
      </c>
      <c r="L1064" s="69" t="s">
        <v>49</v>
      </c>
      <c r="M1064" s="32">
        <f>J1064*P1064</f>
        <v>924138.84000000008</v>
      </c>
      <c r="N1064" s="32">
        <f>J1064*Q1064</f>
        <v>35967.657200000001</v>
      </c>
      <c r="O1064" s="32">
        <f t="shared" si="93"/>
        <v>960106.4972000001</v>
      </c>
      <c r="P1064" s="32">
        <v>426</v>
      </c>
      <c r="Q1064" s="32">
        <v>16.579999999999998</v>
      </c>
      <c r="R1064" s="14" t="s">
        <v>270</v>
      </c>
      <c r="S1064" s="14" t="s">
        <v>691</v>
      </c>
      <c r="T1064" s="222"/>
    </row>
    <row r="1065" spans="1:20" ht="37.5">
      <c r="A1065" s="14"/>
      <c r="B1065" s="15">
        <v>30</v>
      </c>
      <c r="C1065" s="16"/>
      <c r="D1065" s="68"/>
      <c r="E1065" s="16"/>
      <c r="F1065" s="16"/>
      <c r="G1065" s="14"/>
      <c r="H1065" s="16"/>
      <c r="I1065" s="16"/>
      <c r="J1065" s="21"/>
      <c r="K1065" s="21"/>
      <c r="L1065" s="69" t="s">
        <v>46</v>
      </c>
      <c r="M1065" s="32">
        <f>J1064*P1065</f>
        <v>347094.4</v>
      </c>
      <c r="N1065" s="32">
        <f>J1064*Q1065</f>
        <v>33754.930400000005</v>
      </c>
      <c r="O1065" s="32">
        <f t="shared" si="93"/>
        <v>380849.33040000004</v>
      </c>
      <c r="P1065" s="32">
        <v>160</v>
      </c>
      <c r="Q1065" s="32">
        <v>15.56</v>
      </c>
      <c r="R1065" s="14" t="s">
        <v>270</v>
      </c>
      <c r="S1065" s="14" t="s">
        <v>691</v>
      </c>
      <c r="T1065" s="222"/>
    </row>
    <row r="1066" spans="1:20" ht="37.5">
      <c r="A1066" s="14"/>
      <c r="B1066" s="15">
        <v>31</v>
      </c>
      <c r="C1066" s="16"/>
      <c r="D1066" s="68"/>
      <c r="E1066" s="16"/>
      <c r="F1066" s="16"/>
      <c r="G1066" s="14"/>
      <c r="H1066" s="16"/>
      <c r="I1066" s="16"/>
      <c r="J1066" s="21"/>
      <c r="K1066" s="21"/>
      <c r="L1066" s="69" t="s">
        <v>831</v>
      </c>
      <c r="M1066" s="32">
        <f>J1064*P1066</f>
        <v>166084.6704</v>
      </c>
      <c r="N1066" s="32">
        <f>J1064*Q1066</f>
        <v>7310.6758000000009</v>
      </c>
      <c r="O1066" s="32">
        <f t="shared" si="93"/>
        <v>173395.3462</v>
      </c>
      <c r="P1066" s="32">
        <v>76.56</v>
      </c>
      <c r="Q1066" s="32">
        <v>3.37</v>
      </c>
      <c r="R1066" s="14" t="s">
        <v>270</v>
      </c>
      <c r="S1066" s="14" t="s">
        <v>691</v>
      </c>
      <c r="T1066" s="222"/>
    </row>
    <row r="1067" spans="1:20">
      <c r="A1067" s="14"/>
      <c r="B1067" s="15">
        <v>32</v>
      </c>
      <c r="C1067" s="16"/>
      <c r="D1067" s="68"/>
      <c r="E1067" s="16"/>
      <c r="F1067" s="16"/>
      <c r="G1067" s="14"/>
      <c r="H1067" s="16"/>
      <c r="I1067" s="16"/>
      <c r="J1067" s="21"/>
      <c r="K1067" s="21"/>
      <c r="L1067" s="22" t="s">
        <v>108</v>
      </c>
      <c r="M1067" s="32">
        <f>J1064*P1067</f>
        <v>381847.22680000006</v>
      </c>
      <c r="N1067" s="32">
        <f>J1064*Q1067</f>
        <v>8200.1052</v>
      </c>
      <c r="O1067" s="32">
        <f t="shared" si="93"/>
        <v>390047.33200000005</v>
      </c>
      <c r="P1067" s="32">
        <v>176.02</v>
      </c>
      <c r="Q1067" s="32">
        <v>3.78</v>
      </c>
      <c r="R1067" s="14" t="s">
        <v>270</v>
      </c>
      <c r="S1067" s="14" t="s">
        <v>691</v>
      </c>
      <c r="T1067" s="222"/>
    </row>
    <row r="1068" spans="1:20" ht="56.25">
      <c r="A1068" s="14"/>
      <c r="B1068" s="15">
        <v>33</v>
      </c>
      <c r="C1068" s="16"/>
      <c r="D1068" s="68"/>
      <c r="E1068" s="16"/>
      <c r="F1068" s="16"/>
      <c r="G1068" s="14"/>
      <c r="H1068" s="16"/>
      <c r="I1068" s="16"/>
      <c r="J1068" s="21"/>
      <c r="K1068" s="21"/>
      <c r="L1068" s="22" t="s">
        <v>42</v>
      </c>
      <c r="M1068" s="32">
        <f>J1064*P1068</f>
        <v>77076.650200000004</v>
      </c>
      <c r="N1068" s="32">
        <f>J1064*Q1068</f>
        <v>24752.169400000002</v>
      </c>
      <c r="O1068" s="32">
        <f t="shared" si="93"/>
        <v>101828.8196</v>
      </c>
      <c r="P1068" s="32">
        <v>35.53</v>
      </c>
      <c r="Q1068" s="32">
        <v>11.41</v>
      </c>
      <c r="R1068" s="14" t="s">
        <v>270</v>
      </c>
      <c r="S1068" s="14" t="s">
        <v>691</v>
      </c>
      <c r="T1068" s="222"/>
    </row>
    <row r="1069" spans="1:20" ht="56.25">
      <c r="A1069" s="14" t="s">
        <v>306</v>
      </c>
      <c r="B1069" s="15">
        <v>34</v>
      </c>
      <c r="C1069" s="16">
        <v>15</v>
      </c>
      <c r="D1069" s="68" t="s">
        <v>832</v>
      </c>
      <c r="E1069" s="16">
        <v>1960</v>
      </c>
      <c r="F1069" s="16" t="s">
        <v>37</v>
      </c>
      <c r="G1069" s="14" t="s">
        <v>306</v>
      </c>
      <c r="H1069" s="16" t="s">
        <v>38</v>
      </c>
      <c r="I1069" s="16">
        <v>3</v>
      </c>
      <c r="J1069" s="21">
        <v>2184.94</v>
      </c>
      <c r="K1069" s="21">
        <v>1071.49</v>
      </c>
      <c r="L1069" s="22" t="s">
        <v>42</v>
      </c>
      <c r="M1069" s="32">
        <f>J1069*P1069</f>
        <v>77630.9182</v>
      </c>
      <c r="N1069" s="32">
        <f>J1069*Q1069</f>
        <v>24930.165400000002</v>
      </c>
      <c r="O1069" s="32">
        <f t="shared" si="93"/>
        <v>102561.0836</v>
      </c>
      <c r="P1069" s="32">
        <v>35.53</v>
      </c>
      <c r="Q1069" s="32">
        <v>11.41</v>
      </c>
      <c r="R1069" s="14" t="s">
        <v>270</v>
      </c>
      <c r="S1069" s="14" t="s">
        <v>691</v>
      </c>
      <c r="T1069" s="222"/>
    </row>
    <row r="1070" spans="1:20" ht="56.25">
      <c r="A1070" s="14"/>
      <c r="B1070" s="15">
        <v>35</v>
      </c>
      <c r="C1070" s="16"/>
      <c r="D1070" s="68"/>
      <c r="E1070" s="16"/>
      <c r="F1070" s="16"/>
      <c r="G1070" s="14"/>
      <c r="H1070" s="16"/>
      <c r="I1070" s="16"/>
      <c r="J1070" s="21"/>
      <c r="K1070" s="21"/>
      <c r="L1070" s="22" t="s">
        <v>88</v>
      </c>
      <c r="M1070" s="32">
        <f>J1069*P1070</f>
        <v>313910.32980000001</v>
      </c>
      <c r="N1070" s="32">
        <f>J1069*Q1070</f>
        <v>32337.112000000001</v>
      </c>
      <c r="O1070" s="32">
        <f t="shared" si="93"/>
        <v>346247.44180000003</v>
      </c>
      <c r="P1070" s="32">
        <v>143.66999999999999</v>
      </c>
      <c r="Q1070" s="32">
        <v>14.8</v>
      </c>
      <c r="R1070" s="14" t="s">
        <v>270</v>
      </c>
      <c r="S1070" s="14" t="s">
        <v>691</v>
      </c>
      <c r="T1070" s="222"/>
    </row>
    <row r="1071" spans="1:20" ht="37.5">
      <c r="A1071" s="14"/>
      <c r="B1071" s="15">
        <v>36</v>
      </c>
      <c r="C1071" s="16"/>
      <c r="D1071" s="68"/>
      <c r="E1071" s="16"/>
      <c r="F1071" s="16"/>
      <c r="G1071" s="14"/>
      <c r="H1071" s="16"/>
      <c r="I1071" s="16"/>
      <c r="J1071" s="21"/>
      <c r="K1071" s="21"/>
      <c r="L1071" s="22" t="s">
        <v>49</v>
      </c>
      <c r="M1071" s="32">
        <f>J1069*P1071</f>
        <v>930784.44000000006</v>
      </c>
      <c r="N1071" s="32">
        <f>J1069*Q1071</f>
        <v>36226.305199999995</v>
      </c>
      <c r="O1071" s="32">
        <f t="shared" si="93"/>
        <v>967010.7452</v>
      </c>
      <c r="P1071" s="32">
        <v>426</v>
      </c>
      <c r="Q1071" s="32">
        <v>16.579999999999998</v>
      </c>
      <c r="R1071" s="14" t="s">
        <v>270</v>
      </c>
      <c r="S1071" s="14" t="s">
        <v>691</v>
      </c>
      <c r="T1071" s="222"/>
    </row>
    <row r="1072" spans="1:20" ht="56.25">
      <c r="A1072" s="14"/>
      <c r="B1072" s="15">
        <v>37</v>
      </c>
      <c r="C1072" s="16"/>
      <c r="D1072" s="68"/>
      <c r="E1072" s="16"/>
      <c r="F1072" s="16"/>
      <c r="G1072" s="14"/>
      <c r="H1072" s="16"/>
      <c r="I1072" s="16"/>
      <c r="J1072" s="21"/>
      <c r="K1072" s="21"/>
      <c r="L1072" s="22" t="s">
        <v>39</v>
      </c>
      <c r="M1072" s="32">
        <f>J1069*P1072</f>
        <v>124781.9234</v>
      </c>
      <c r="N1072" s="32">
        <f>J1069*Q1072</f>
        <v>28294.972999999998</v>
      </c>
      <c r="O1072" s="32">
        <f t="shared" si="93"/>
        <v>153076.8964</v>
      </c>
      <c r="P1072" s="32">
        <v>57.11</v>
      </c>
      <c r="Q1072" s="32">
        <v>12.95</v>
      </c>
      <c r="R1072" s="14" t="s">
        <v>270</v>
      </c>
      <c r="S1072" s="14" t="s">
        <v>691</v>
      </c>
      <c r="T1072" s="222"/>
    </row>
    <row r="1073" spans="1:20" ht="56.25">
      <c r="A1073" s="14" t="s">
        <v>289</v>
      </c>
      <c r="B1073" s="15">
        <v>38</v>
      </c>
      <c r="C1073" s="16">
        <v>16</v>
      </c>
      <c r="D1073" s="68" t="s">
        <v>833</v>
      </c>
      <c r="E1073" s="16">
        <v>1960</v>
      </c>
      <c r="F1073" s="16" t="s">
        <v>37</v>
      </c>
      <c r="G1073" s="14" t="s">
        <v>289</v>
      </c>
      <c r="H1073" s="16" t="s">
        <v>60</v>
      </c>
      <c r="I1073" s="16">
        <v>2</v>
      </c>
      <c r="J1073" s="21">
        <v>692.25</v>
      </c>
      <c r="K1073" s="21">
        <v>415.95</v>
      </c>
      <c r="L1073" s="22" t="s">
        <v>108</v>
      </c>
      <c r="M1073" s="32">
        <f>J1073*P1073</f>
        <v>476268</v>
      </c>
      <c r="N1073" s="32">
        <f>J1073*Q1073</f>
        <v>10196.842500000001</v>
      </c>
      <c r="O1073" s="32">
        <f t="shared" si="93"/>
        <v>486464.84250000003</v>
      </c>
      <c r="P1073" s="32">
        <v>688</v>
      </c>
      <c r="Q1073" s="32">
        <v>14.73</v>
      </c>
      <c r="R1073" s="14" t="s">
        <v>270</v>
      </c>
      <c r="S1073" s="14" t="s">
        <v>691</v>
      </c>
      <c r="T1073" s="222"/>
    </row>
    <row r="1074" spans="1:20" ht="56.25">
      <c r="A1074" s="14"/>
      <c r="B1074" s="15">
        <v>39</v>
      </c>
      <c r="C1074" s="16"/>
      <c r="D1074" s="68"/>
      <c r="E1074" s="16"/>
      <c r="F1074" s="16"/>
      <c r="G1074" s="14"/>
      <c r="H1074" s="16"/>
      <c r="I1074" s="16"/>
      <c r="J1074" s="21"/>
      <c r="K1074" s="21"/>
      <c r="L1074" s="22" t="s">
        <v>88</v>
      </c>
      <c r="M1074" s="32">
        <f>J1073*P1074</f>
        <v>97697.242499999993</v>
      </c>
      <c r="N1074" s="32">
        <f>J1073*Q1074</f>
        <v>11152.147499999999</v>
      </c>
      <c r="O1074" s="32">
        <f t="shared" si="93"/>
        <v>108849.38999999998</v>
      </c>
      <c r="P1074" s="32">
        <v>141.13</v>
      </c>
      <c r="Q1074" s="32">
        <v>16.11</v>
      </c>
      <c r="R1074" s="14" t="s">
        <v>270</v>
      </c>
      <c r="S1074" s="14" t="s">
        <v>691</v>
      </c>
      <c r="T1074" s="222"/>
    </row>
    <row r="1075" spans="1:20" s="67" customFormat="1" ht="56.25">
      <c r="A1075" s="14" t="s">
        <v>289</v>
      </c>
      <c r="B1075" s="15">
        <v>40</v>
      </c>
      <c r="C1075" s="16">
        <v>17</v>
      </c>
      <c r="D1075" s="68" t="s">
        <v>834</v>
      </c>
      <c r="E1075" s="16">
        <v>1963</v>
      </c>
      <c r="F1075" s="16" t="s">
        <v>37</v>
      </c>
      <c r="G1075" s="14" t="s">
        <v>289</v>
      </c>
      <c r="H1075" s="16" t="s">
        <v>60</v>
      </c>
      <c r="I1075" s="16">
        <v>2</v>
      </c>
      <c r="J1075" s="21">
        <v>472.49</v>
      </c>
      <c r="K1075" s="21">
        <v>254.69</v>
      </c>
      <c r="L1075" s="22" t="s">
        <v>479</v>
      </c>
      <c r="M1075" s="32">
        <f>J1075*P1075</f>
        <v>38063.794399999999</v>
      </c>
      <c r="N1075" s="32">
        <f>J1075*Q1075</f>
        <v>817.40769999999998</v>
      </c>
      <c r="O1075" s="32">
        <f t="shared" si="93"/>
        <v>38881.202100000002</v>
      </c>
      <c r="P1075" s="32">
        <v>80.56</v>
      </c>
      <c r="Q1075" s="32">
        <v>1.73</v>
      </c>
      <c r="R1075" s="14" t="s">
        <v>270</v>
      </c>
      <c r="S1075" s="14" t="s">
        <v>691</v>
      </c>
      <c r="T1075" s="307"/>
    </row>
    <row r="1076" spans="1:20" s="67" customFormat="1">
      <c r="A1076" s="24"/>
      <c r="B1076" s="15"/>
      <c r="C1076" s="16"/>
      <c r="D1076" s="65" t="s">
        <v>126</v>
      </c>
      <c r="E1076" s="33"/>
      <c r="F1076" s="16"/>
      <c r="G1076" s="14"/>
      <c r="H1076" s="33"/>
      <c r="I1076" s="33"/>
      <c r="J1076" s="31">
        <f>SUM(J1077:J1085)</f>
        <v>11084.59</v>
      </c>
      <c r="K1076" s="27"/>
      <c r="L1076" s="26"/>
      <c r="M1076" s="31">
        <f>SUM(M1077:M1086)</f>
        <v>9576321.5231999997</v>
      </c>
      <c r="N1076" s="31">
        <f>SUM(N1077:N1086)</f>
        <v>342167.65609999996</v>
      </c>
      <c r="O1076" s="31">
        <f>SUM(O1077:O1086)</f>
        <v>9918489.179299999</v>
      </c>
      <c r="P1076" s="31"/>
      <c r="Q1076" s="31"/>
      <c r="R1076" s="14"/>
      <c r="S1076" s="14"/>
      <c r="T1076" s="308"/>
    </row>
    <row r="1077" spans="1:20" ht="37.5">
      <c r="A1077" s="14" t="s">
        <v>289</v>
      </c>
      <c r="B1077" s="15">
        <v>1</v>
      </c>
      <c r="C1077" s="16">
        <v>1</v>
      </c>
      <c r="D1077" s="68" t="s">
        <v>835</v>
      </c>
      <c r="E1077" s="16">
        <v>1987</v>
      </c>
      <c r="F1077" s="16" t="s">
        <v>37</v>
      </c>
      <c r="G1077" s="14" t="s">
        <v>289</v>
      </c>
      <c r="H1077" s="16" t="s">
        <v>67</v>
      </c>
      <c r="I1077" s="16">
        <v>2</v>
      </c>
      <c r="J1077" s="21">
        <v>661.2</v>
      </c>
      <c r="K1077" s="21">
        <v>440.8</v>
      </c>
      <c r="L1077" s="22" t="s">
        <v>46</v>
      </c>
      <c r="M1077" s="32">
        <f t="shared" ref="M1077:M1083" si="94">J1077*P1077</f>
        <v>125628.00000000001</v>
      </c>
      <c r="N1077" s="32">
        <f t="shared" ref="N1077:N1083" si="95">J1077*Q1077</f>
        <v>10599.036000000002</v>
      </c>
      <c r="O1077" s="32">
        <f t="shared" ref="O1077:O1086" si="96">M1077+N1077</f>
        <v>136227.03600000002</v>
      </c>
      <c r="P1077" s="32">
        <v>190</v>
      </c>
      <c r="Q1077" s="32">
        <v>16.03</v>
      </c>
      <c r="R1077" s="14" t="s">
        <v>270</v>
      </c>
      <c r="S1077" s="14" t="s">
        <v>691</v>
      </c>
      <c r="T1077" s="222"/>
    </row>
    <row r="1078" spans="1:20" ht="37.5">
      <c r="A1078" s="14" t="s">
        <v>289</v>
      </c>
      <c r="B1078" s="15">
        <v>2</v>
      </c>
      <c r="C1078" s="16">
        <v>2</v>
      </c>
      <c r="D1078" s="68" t="s">
        <v>836</v>
      </c>
      <c r="E1078" s="16">
        <v>1987</v>
      </c>
      <c r="F1078" s="16" t="s">
        <v>37</v>
      </c>
      <c r="G1078" s="14" t="s">
        <v>289</v>
      </c>
      <c r="H1078" s="16" t="s">
        <v>67</v>
      </c>
      <c r="I1078" s="16">
        <v>2</v>
      </c>
      <c r="J1078" s="21">
        <v>639.6</v>
      </c>
      <c r="K1078" s="21">
        <v>426.4</v>
      </c>
      <c r="L1078" s="22" t="s">
        <v>46</v>
      </c>
      <c r="M1078" s="32">
        <f t="shared" si="94"/>
        <v>121524</v>
      </c>
      <c r="N1078" s="32">
        <f t="shared" si="95"/>
        <v>10252.788</v>
      </c>
      <c r="O1078" s="32">
        <f t="shared" si="96"/>
        <v>131776.788</v>
      </c>
      <c r="P1078" s="32">
        <v>190</v>
      </c>
      <c r="Q1078" s="32">
        <v>16.03</v>
      </c>
      <c r="R1078" s="14" t="s">
        <v>270</v>
      </c>
      <c r="S1078" s="14" t="s">
        <v>691</v>
      </c>
      <c r="T1078" s="222"/>
    </row>
    <row r="1079" spans="1:20" ht="37.5">
      <c r="A1079" s="14" t="s">
        <v>289</v>
      </c>
      <c r="B1079" s="15">
        <v>3</v>
      </c>
      <c r="C1079" s="16">
        <v>3</v>
      </c>
      <c r="D1079" s="68" t="s">
        <v>837</v>
      </c>
      <c r="E1079" s="16">
        <v>1987</v>
      </c>
      <c r="F1079" s="16" t="s">
        <v>37</v>
      </c>
      <c r="G1079" s="14" t="s">
        <v>289</v>
      </c>
      <c r="H1079" s="16" t="s">
        <v>67</v>
      </c>
      <c r="I1079" s="16">
        <v>2</v>
      </c>
      <c r="J1079" s="21">
        <v>648.75</v>
      </c>
      <c r="K1079" s="21">
        <v>432.5</v>
      </c>
      <c r="L1079" s="22" t="s">
        <v>46</v>
      </c>
      <c r="M1079" s="32">
        <f t="shared" si="94"/>
        <v>123262.5</v>
      </c>
      <c r="N1079" s="32">
        <f t="shared" si="95"/>
        <v>10399.462500000001</v>
      </c>
      <c r="O1079" s="32">
        <f t="shared" si="96"/>
        <v>133661.96249999999</v>
      </c>
      <c r="P1079" s="32">
        <v>190</v>
      </c>
      <c r="Q1079" s="32">
        <v>16.03</v>
      </c>
      <c r="R1079" s="14" t="s">
        <v>270</v>
      </c>
      <c r="S1079" s="14" t="s">
        <v>691</v>
      </c>
      <c r="T1079" s="222"/>
    </row>
    <row r="1080" spans="1:20" ht="56.25">
      <c r="A1080" s="14" t="s">
        <v>289</v>
      </c>
      <c r="B1080" s="15">
        <v>4</v>
      </c>
      <c r="C1080" s="16">
        <v>4</v>
      </c>
      <c r="D1080" s="68" t="s">
        <v>839</v>
      </c>
      <c r="E1080" s="16">
        <v>1992</v>
      </c>
      <c r="F1080" s="16" t="s">
        <v>37</v>
      </c>
      <c r="G1080" s="14" t="s">
        <v>289</v>
      </c>
      <c r="H1080" s="16" t="s">
        <v>137</v>
      </c>
      <c r="I1080" s="16">
        <v>2</v>
      </c>
      <c r="J1080" s="21">
        <v>670</v>
      </c>
      <c r="K1080" s="21">
        <v>360.3</v>
      </c>
      <c r="L1080" s="22" t="s">
        <v>46</v>
      </c>
      <c r="M1080" s="32">
        <f t="shared" si="94"/>
        <v>114570</v>
      </c>
      <c r="N1080" s="32">
        <f t="shared" si="95"/>
        <v>10599.4</v>
      </c>
      <c r="O1080" s="32">
        <f t="shared" si="96"/>
        <v>125169.4</v>
      </c>
      <c r="P1080" s="32">
        <v>171</v>
      </c>
      <c r="Q1080" s="32">
        <v>15.82</v>
      </c>
      <c r="R1080" s="14" t="s">
        <v>270</v>
      </c>
      <c r="S1080" s="14" t="s">
        <v>691</v>
      </c>
      <c r="T1080" s="222"/>
    </row>
    <row r="1081" spans="1:20" ht="56.25">
      <c r="A1081" s="14" t="s">
        <v>289</v>
      </c>
      <c r="B1081" s="15">
        <v>5</v>
      </c>
      <c r="C1081" s="16">
        <v>5</v>
      </c>
      <c r="D1081" s="68" t="s">
        <v>840</v>
      </c>
      <c r="E1081" s="16">
        <v>1994</v>
      </c>
      <c r="F1081" s="16" t="s">
        <v>37</v>
      </c>
      <c r="G1081" s="14" t="s">
        <v>289</v>
      </c>
      <c r="H1081" s="16" t="s">
        <v>137</v>
      </c>
      <c r="I1081" s="16">
        <v>2</v>
      </c>
      <c r="J1081" s="21">
        <v>680</v>
      </c>
      <c r="K1081" s="21">
        <v>370.2</v>
      </c>
      <c r="L1081" s="22" t="s">
        <v>46</v>
      </c>
      <c r="M1081" s="32">
        <f t="shared" si="94"/>
        <v>116280</v>
      </c>
      <c r="N1081" s="32">
        <f t="shared" si="95"/>
        <v>10757.6</v>
      </c>
      <c r="O1081" s="32">
        <f t="shared" si="96"/>
        <v>127037.6</v>
      </c>
      <c r="P1081" s="32">
        <v>171</v>
      </c>
      <c r="Q1081" s="32">
        <v>15.82</v>
      </c>
      <c r="R1081" s="14" t="s">
        <v>270</v>
      </c>
      <c r="S1081" s="14" t="s">
        <v>691</v>
      </c>
      <c r="T1081" s="222"/>
    </row>
    <row r="1082" spans="1:20" ht="56.25">
      <c r="A1082" s="14" t="s">
        <v>289</v>
      </c>
      <c r="B1082" s="15">
        <v>6</v>
      </c>
      <c r="C1082" s="16">
        <v>6</v>
      </c>
      <c r="D1082" s="68" t="s">
        <v>841</v>
      </c>
      <c r="E1082" s="16">
        <v>1990</v>
      </c>
      <c r="F1082" s="16" t="s">
        <v>37</v>
      </c>
      <c r="G1082" s="14" t="s">
        <v>289</v>
      </c>
      <c r="H1082" s="16" t="s">
        <v>137</v>
      </c>
      <c r="I1082" s="16">
        <v>2</v>
      </c>
      <c r="J1082" s="21">
        <v>680</v>
      </c>
      <c r="K1082" s="21">
        <v>370.2</v>
      </c>
      <c r="L1082" s="22" t="s">
        <v>46</v>
      </c>
      <c r="M1082" s="32">
        <f t="shared" si="94"/>
        <v>116280</v>
      </c>
      <c r="N1082" s="32">
        <f t="shared" si="95"/>
        <v>10757.6</v>
      </c>
      <c r="O1082" s="32">
        <f t="shared" si="96"/>
        <v>127037.6</v>
      </c>
      <c r="P1082" s="32">
        <v>171</v>
      </c>
      <c r="Q1082" s="32">
        <v>15.82</v>
      </c>
      <c r="R1082" s="14" t="s">
        <v>270</v>
      </c>
      <c r="S1082" s="14" t="s">
        <v>691</v>
      </c>
      <c r="T1082" s="222"/>
    </row>
    <row r="1083" spans="1:20" ht="37.5">
      <c r="A1083" s="14" t="s">
        <v>287</v>
      </c>
      <c r="B1083" s="15">
        <v>7</v>
      </c>
      <c r="C1083" s="16">
        <v>7</v>
      </c>
      <c r="D1083" s="68" t="s">
        <v>842</v>
      </c>
      <c r="E1083" s="16">
        <v>1989</v>
      </c>
      <c r="F1083" s="16" t="s">
        <v>37</v>
      </c>
      <c r="G1083" s="14" t="s">
        <v>287</v>
      </c>
      <c r="H1083" s="16" t="s">
        <v>87</v>
      </c>
      <c r="I1083" s="16">
        <v>5</v>
      </c>
      <c r="J1083" s="21">
        <v>3552.52</v>
      </c>
      <c r="K1083" s="21">
        <v>2249.8000000000002</v>
      </c>
      <c r="L1083" s="22" t="s">
        <v>46</v>
      </c>
      <c r="M1083" s="32">
        <f t="shared" si="94"/>
        <v>639453.6</v>
      </c>
      <c r="N1083" s="32">
        <f t="shared" si="95"/>
        <v>60961.243199999997</v>
      </c>
      <c r="O1083" s="32">
        <f t="shared" si="96"/>
        <v>700414.8432</v>
      </c>
      <c r="P1083" s="32">
        <v>180</v>
      </c>
      <c r="Q1083" s="32">
        <v>17.16</v>
      </c>
      <c r="R1083" s="14" t="s">
        <v>270</v>
      </c>
      <c r="S1083" s="14" t="s">
        <v>691</v>
      </c>
      <c r="T1083" s="222"/>
    </row>
    <row r="1084" spans="1:20">
      <c r="A1084" s="14"/>
      <c r="B1084" s="15">
        <v>8</v>
      </c>
      <c r="C1084" s="16"/>
      <c r="D1084" s="68"/>
      <c r="E1084" s="16"/>
      <c r="F1084" s="16"/>
      <c r="G1084" s="14"/>
      <c r="H1084" s="16"/>
      <c r="I1084" s="16"/>
      <c r="J1084" s="21"/>
      <c r="K1084" s="21"/>
      <c r="L1084" s="22" t="s">
        <v>234</v>
      </c>
      <c r="M1084" s="32">
        <f>J1083*P1084</f>
        <v>3926351.6795999999</v>
      </c>
      <c r="N1084" s="32">
        <f>J1083*Q1084</f>
        <v>82560.564799999993</v>
      </c>
      <c r="O1084" s="32">
        <f t="shared" si="96"/>
        <v>4008912.2443999997</v>
      </c>
      <c r="P1084" s="32">
        <v>1105.23</v>
      </c>
      <c r="Q1084" s="32">
        <v>23.24</v>
      </c>
      <c r="R1084" s="14" t="s">
        <v>270</v>
      </c>
      <c r="S1084" s="14" t="s">
        <v>691</v>
      </c>
      <c r="T1084" s="222"/>
    </row>
    <row r="1085" spans="1:20" s="67" customFormat="1" ht="37.5">
      <c r="A1085" s="14" t="s">
        <v>306</v>
      </c>
      <c r="B1085" s="15">
        <v>9</v>
      </c>
      <c r="C1085" s="16">
        <v>8</v>
      </c>
      <c r="D1085" s="68" t="s">
        <v>843</v>
      </c>
      <c r="E1085" s="16">
        <v>1989</v>
      </c>
      <c r="F1085" s="16" t="s">
        <v>37</v>
      </c>
      <c r="G1085" s="14" t="s">
        <v>306</v>
      </c>
      <c r="H1085" s="16" t="s">
        <v>87</v>
      </c>
      <c r="I1085" s="16">
        <v>5</v>
      </c>
      <c r="J1085" s="21">
        <v>3552.52</v>
      </c>
      <c r="K1085" s="21">
        <v>2249.8000000000002</v>
      </c>
      <c r="L1085" s="22" t="s">
        <v>46</v>
      </c>
      <c r="M1085" s="32">
        <f>J1085*P1085</f>
        <v>546093.37439999997</v>
      </c>
      <c r="N1085" s="32">
        <f>J1085*Q1085</f>
        <v>55099.585200000001</v>
      </c>
      <c r="O1085" s="32">
        <f t="shared" si="96"/>
        <v>601192.95959999994</v>
      </c>
      <c r="P1085" s="32">
        <v>153.72</v>
      </c>
      <c r="Q1085" s="32">
        <v>15.51</v>
      </c>
      <c r="R1085" s="14" t="s">
        <v>270</v>
      </c>
      <c r="S1085" s="14" t="s">
        <v>691</v>
      </c>
      <c r="T1085" s="222"/>
    </row>
    <row r="1086" spans="1:20" s="67" customFormat="1">
      <c r="A1086" s="14"/>
      <c r="B1086" s="15">
        <v>10</v>
      </c>
      <c r="C1086" s="16"/>
      <c r="D1086" s="68"/>
      <c r="E1086" s="16"/>
      <c r="F1086" s="16"/>
      <c r="G1086" s="14"/>
      <c r="H1086" s="16"/>
      <c r="I1086" s="16"/>
      <c r="J1086" s="21"/>
      <c r="K1086" s="21"/>
      <c r="L1086" s="22" t="s">
        <v>234</v>
      </c>
      <c r="M1086" s="32">
        <f>J1085*P1086</f>
        <v>3746878.3692000001</v>
      </c>
      <c r="N1086" s="32">
        <f>J1085*Q1086</f>
        <v>80180.376399999994</v>
      </c>
      <c r="O1086" s="32">
        <f t="shared" si="96"/>
        <v>3827058.7456</v>
      </c>
      <c r="P1086" s="32">
        <v>1054.71</v>
      </c>
      <c r="Q1086" s="32">
        <v>22.57</v>
      </c>
      <c r="R1086" s="14" t="s">
        <v>270</v>
      </c>
      <c r="S1086" s="14" t="s">
        <v>691</v>
      </c>
      <c r="T1086" s="222"/>
    </row>
    <row r="1087" spans="1:20" s="67" customFormat="1">
      <c r="A1087" s="24"/>
      <c r="B1087" s="15"/>
      <c r="C1087" s="16"/>
      <c r="D1087" s="65" t="s">
        <v>130</v>
      </c>
      <c r="E1087" s="33"/>
      <c r="F1087" s="16"/>
      <c r="G1087" s="14"/>
      <c r="H1087" s="33"/>
      <c r="I1087" s="33"/>
      <c r="J1087" s="31">
        <f>SUM(J1088:J1095)</f>
        <v>24573.54</v>
      </c>
      <c r="K1087" s="27"/>
      <c r="L1087" s="26"/>
      <c r="M1087" s="31">
        <f>SUM(M1088:M1095)</f>
        <v>3913825.7920000004</v>
      </c>
      <c r="N1087" s="31">
        <f>SUM(N1088:N1095)</f>
        <v>383241.60019999999</v>
      </c>
      <c r="O1087" s="31">
        <f>SUM(O1088:O1095)</f>
        <v>4297067.3921999997</v>
      </c>
      <c r="P1087" s="31"/>
      <c r="Q1087" s="31"/>
      <c r="R1087" s="14"/>
      <c r="S1087" s="14"/>
      <c r="T1087" s="308"/>
    </row>
    <row r="1088" spans="1:20" ht="37.5">
      <c r="A1088" s="14" t="s">
        <v>389</v>
      </c>
      <c r="B1088" s="15">
        <v>1</v>
      </c>
      <c r="C1088" s="16">
        <v>1</v>
      </c>
      <c r="D1088" s="68" t="s">
        <v>844</v>
      </c>
      <c r="E1088" s="16">
        <v>1988</v>
      </c>
      <c r="F1088" s="16" t="s">
        <v>37</v>
      </c>
      <c r="G1088" s="14" t="s">
        <v>389</v>
      </c>
      <c r="H1088" s="16" t="s">
        <v>38</v>
      </c>
      <c r="I1088" s="16">
        <v>3</v>
      </c>
      <c r="J1088" s="21">
        <v>2145</v>
      </c>
      <c r="K1088" s="21">
        <v>1202.5</v>
      </c>
      <c r="L1088" s="22" t="s">
        <v>46</v>
      </c>
      <c r="M1088" s="32">
        <f t="shared" ref="M1088:M1095" si="97">J1088*P1088</f>
        <v>407550</v>
      </c>
      <c r="N1088" s="32">
        <f t="shared" ref="N1088:N1095" si="98">J1088*Q1088</f>
        <v>34169.85</v>
      </c>
      <c r="O1088" s="32">
        <f t="shared" ref="O1088:O1095" si="99">M1088+N1088</f>
        <v>441719.85</v>
      </c>
      <c r="P1088" s="32">
        <v>190</v>
      </c>
      <c r="Q1088" s="32">
        <v>15.93</v>
      </c>
      <c r="R1088" s="14" t="s">
        <v>270</v>
      </c>
      <c r="S1088" s="14" t="s">
        <v>691</v>
      </c>
      <c r="T1088" s="222"/>
    </row>
    <row r="1089" spans="1:20" ht="37.5">
      <c r="A1089" s="14" t="s">
        <v>389</v>
      </c>
      <c r="B1089" s="15">
        <v>2</v>
      </c>
      <c r="C1089" s="16">
        <v>2</v>
      </c>
      <c r="D1089" s="68" t="s">
        <v>845</v>
      </c>
      <c r="E1089" s="16">
        <v>1980</v>
      </c>
      <c r="F1089" s="16" t="s">
        <v>37</v>
      </c>
      <c r="G1089" s="14" t="s">
        <v>389</v>
      </c>
      <c r="H1089" s="16" t="s">
        <v>38</v>
      </c>
      <c r="I1089" s="16">
        <v>3</v>
      </c>
      <c r="J1089" s="21">
        <v>2165.94</v>
      </c>
      <c r="K1089" s="21">
        <v>1223</v>
      </c>
      <c r="L1089" s="22" t="s">
        <v>46</v>
      </c>
      <c r="M1089" s="32">
        <f t="shared" si="97"/>
        <v>411528.60000000003</v>
      </c>
      <c r="N1089" s="32">
        <f t="shared" si="98"/>
        <v>34503.424200000001</v>
      </c>
      <c r="O1089" s="32">
        <f t="shared" si="99"/>
        <v>446032.02420000004</v>
      </c>
      <c r="P1089" s="32">
        <v>190</v>
      </c>
      <c r="Q1089" s="32">
        <v>15.93</v>
      </c>
      <c r="R1089" s="14" t="s">
        <v>270</v>
      </c>
      <c r="S1089" s="14" t="s">
        <v>691</v>
      </c>
      <c r="T1089" s="222"/>
    </row>
    <row r="1090" spans="1:20" ht="37.5">
      <c r="A1090" s="14" t="s">
        <v>323</v>
      </c>
      <c r="B1090" s="15">
        <v>3</v>
      </c>
      <c r="C1090" s="16">
        <v>3</v>
      </c>
      <c r="D1090" s="68" t="s">
        <v>846</v>
      </c>
      <c r="E1090" s="16">
        <v>1967</v>
      </c>
      <c r="F1090" s="16" t="s">
        <v>37</v>
      </c>
      <c r="G1090" s="14" t="s">
        <v>323</v>
      </c>
      <c r="H1090" s="16" t="s">
        <v>67</v>
      </c>
      <c r="I1090" s="16">
        <v>2</v>
      </c>
      <c r="J1090" s="21">
        <v>844</v>
      </c>
      <c r="K1090" s="21">
        <v>422.2</v>
      </c>
      <c r="L1090" s="22" t="s">
        <v>46</v>
      </c>
      <c r="M1090" s="32">
        <f t="shared" si="97"/>
        <v>109720</v>
      </c>
      <c r="N1090" s="32">
        <f t="shared" si="98"/>
        <v>13385.84</v>
      </c>
      <c r="O1090" s="32">
        <f t="shared" si="99"/>
        <v>123105.84</v>
      </c>
      <c r="P1090" s="32">
        <v>130</v>
      </c>
      <c r="Q1090" s="32">
        <v>15.86</v>
      </c>
      <c r="R1090" s="14" t="s">
        <v>270</v>
      </c>
      <c r="S1090" s="14" t="s">
        <v>691</v>
      </c>
      <c r="T1090" s="222"/>
    </row>
    <row r="1091" spans="1:20" ht="37.5">
      <c r="A1091" s="14" t="s">
        <v>306</v>
      </c>
      <c r="B1091" s="15">
        <v>4</v>
      </c>
      <c r="C1091" s="16">
        <v>4</v>
      </c>
      <c r="D1091" s="68" t="s">
        <v>847</v>
      </c>
      <c r="E1091" s="16">
        <v>1990</v>
      </c>
      <c r="F1091" s="16" t="s">
        <v>37</v>
      </c>
      <c r="G1091" s="14" t="s">
        <v>306</v>
      </c>
      <c r="H1091" s="16" t="s">
        <v>87</v>
      </c>
      <c r="I1091" s="16">
        <v>5</v>
      </c>
      <c r="J1091" s="21">
        <v>3452.3</v>
      </c>
      <c r="K1091" s="21">
        <v>2060.1</v>
      </c>
      <c r="L1091" s="22" t="s">
        <v>46</v>
      </c>
      <c r="M1091" s="32">
        <f t="shared" si="97"/>
        <v>530687.55599999998</v>
      </c>
      <c r="N1091" s="32">
        <f t="shared" si="98"/>
        <v>53545.173000000003</v>
      </c>
      <c r="O1091" s="32">
        <f t="shared" si="99"/>
        <v>584232.72899999993</v>
      </c>
      <c r="P1091" s="32">
        <v>153.72</v>
      </c>
      <c r="Q1091" s="32">
        <v>15.51</v>
      </c>
      <c r="R1091" s="14" t="s">
        <v>270</v>
      </c>
      <c r="S1091" s="14" t="s">
        <v>691</v>
      </c>
      <c r="T1091" s="222"/>
    </row>
    <row r="1092" spans="1:20" ht="37.5">
      <c r="A1092" s="14" t="s">
        <v>306</v>
      </c>
      <c r="B1092" s="15">
        <v>5</v>
      </c>
      <c r="C1092" s="16">
        <v>5</v>
      </c>
      <c r="D1092" s="68" t="s">
        <v>848</v>
      </c>
      <c r="E1092" s="16">
        <v>1991</v>
      </c>
      <c r="F1092" s="16" t="s">
        <v>37</v>
      </c>
      <c r="G1092" s="14" t="s">
        <v>306</v>
      </c>
      <c r="H1092" s="16" t="s">
        <v>87</v>
      </c>
      <c r="I1092" s="16">
        <v>5</v>
      </c>
      <c r="J1092" s="21">
        <v>3467.1</v>
      </c>
      <c r="K1092" s="21">
        <v>2056.1</v>
      </c>
      <c r="L1092" s="22" t="s">
        <v>46</v>
      </c>
      <c r="M1092" s="32">
        <f t="shared" si="97"/>
        <v>532962.61199999996</v>
      </c>
      <c r="N1092" s="32">
        <f t="shared" si="98"/>
        <v>53774.720999999998</v>
      </c>
      <c r="O1092" s="32">
        <f t="shared" si="99"/>
        <v>586737.33299999998</v>
      </c>
      <c r="P1092" s="32">
        <v>153.72</v>
      </c>
      <c r="Q1092" s="32">
        <v>15.51</v>
      </c>
      <c r="R1092" s="14" t="s">
        <v>270</v>
      </c>
      <c r="S1092" s="14" t="s">
        <v>691</v>
      </c>
      <c r="T1092" s="222"/>
    </row>
    <row r="1093" spans="1:20" ht="37.5">
      <c r="A1093" s="14" t="s">
        <v>306</v>
      </c>
      <c r="B1093" s="15">
        <v>6</v>
      </c>
      <c r="C1093" s="16">
        <v>6</v>
      </c>
      <c r="D1093" s="68" t="s">
        <v>849</v>
      </c>
      <c r="E1093" s="16">
        <v>1991</v>
      </c>
      <c r="F1093" s="16" t="s">
        <v>37</v>
      </c>
      <c r="G1093" s="14" t="s">
        <v>306</v>
      </c>
      <c r="H1093" s="16" t="s">
        <v>87</v>
      </c>
      <c r="I1093" s="16">
        <v>5</v>
      </c>
      <c r="J1093" s="21">
        <v>3998.8</v>
      </c>
      <c r="K1093" s="21">
        <v>2316</v>
      </c>
      <c r="L1093" s="22" t="s">
        <v>46</v>
      </c>
      <c r="M1093" s="32">
        <f t="shared" si="97"/>
        <v>614695.53600000008</v>
      </c>
      <c r="N1093" s="32">
        <f t="shared" si="98"/>
        <v>62021.387999999999</v>
      </c>
      <c r="O1093" s="32">
        <f t="shared" si="99"/>
        <v>676716.92400000012</v>
      </c>
      <c r="P1093" s="32">
        <v>153.72</v>
      </c>
      <c r="Q1093" s="32">
        <v>15.51</v>
      </c>
      <c r="R1093" s="14" t="s">
        <v>270</v>
      </c>
      <c r="S1093" s="14" t="s">
        <v>691</v>
      </c>
      <c r="T1093" s="222"/>
    </row>
    <row r="1094" spans="1:20" ht="37.5">
      <c r="A1094" s="14" t="s">
        <v>306</v>
      </c>
      <c r="B1094" s="15">
        <v>7</v>
      </c>
      <c r="C1094" s="16">
        <v>7</v>
      </c>
      <c r="D1094" s="68" t="s">
        <v>850</v>
      </c>
      <c r="E1094" s="16">
        <v>1992</v>
      </c>
      <c r="F1094" s="16" t="s">
        <v>37</v>
      </c>
      <c r="G1094" s="14" t="s">
        <v>306</v>
      </c>
      <c r="H1094" s="16" t="s">
        <v>87</v>
      </c>
      <c r="I1094" s="16">
        <v>5</v>
      </c>
      <c r="J1094" s="21">
        <v>3494.1</v>
      </c>
      <c r="K1094" s="21">
        <v>2085.1999999999998</v>
      </c>
      <c r="L1094" s="22" t="s">
        <v>46</v>
      </c>
      <c r="M1094" s="32">
        <f t="shared" si="97"/>
        <v>537113.05200000003</v>
      </c>
      <c r="N1094" s="32">
        <f t="shared" si="98"/>
        <v>54193.490999999995</v>
      </c>
      <c r="O1094" s="32">
        <f t="shared" si="99"/>
        <v>591306.54300000006</v>
      </c>
      <c r="P1094" s="32">
        <v>153.72</v>
      </c>
      <c r="Q1094" s="32">
        <v>15.51</v>
      </c>
      <c r="R1094" s="14" t="s">
        <v>270</v>
      </c>
      <c r="S1094" s="14" t="s">
        <v>691</v>
      </c>
      <c r="T1094" s="222"/>
    </row>
    <row r="1095" spans="1:20" s="67" customFormat="1" ht="37.5">
      <c r="A1095" s="14" t="s">
        <v>306</v>
      </c>
      <c r="B1095" s="15">
        <v>8</v>
      </c>
      <c r="C1095" s="16">
        <v>8</v>
      </c>
      <c r="D1095" s="68" t="s">
        <v>851</v>
      </c>
      <c r="E1095" s="16">
        <v>1993</v>
      </c>
      <c r="F1095" s="16" t="s">
        <v>37</v>
      </c>
      <c r="G1095" s="14" t="s">
        <v>306</v>
      </c>
      <c r="H1095" s="16" t="s">
        <v>87</v>
      </c>
      <c r="I1095" s="16">
        <v>5</v>
      </c>
      <c r="J1095" s="21">
        <v>5006.3</v>
      </c>
      <c r="K1095" s="21">
        <v>2934</v>
      </c>
      <c r="L1095" s="22" t="s">
        <v>46</v>
      </c>
      <c r="M1095" s="32">
        <f t="shared" si="97"/>
        <v>769568.43599999999</v>
      </c>
      <c r="N1095" s="32">
        <f t="shared" si="98"/>
        <v>77647.713000000003</v>
      </c>
      <c r="O1095" s="32">
        <f t="shared" si="99"/>
        <v>847216.14899999998</v>
      </c>
      <c r="P1095" s="32">
        <v>153.72</v>
      </c>
      <c r="Q1095" s="32">
        <v>15.51</v>
      </c>
      <c r="R1095" s="14" t="s">
        <v>270</v>
      </c>
      <c r="S1095" s="14" t="s">
        <v>691</v>
      </c>
      <c r="T1095" s="307"/>
    </row>
    <row r="1096" spans="1:20" s="67" customFormat="1">
      <c r="A1096" s="24"/>
      <c r="B1096" s="15"/>
      <c r="C1096" s="16"/>
      <c r="D1096" s="65" t="s">
        <v>852</v>
      </c>
      <c r="E1096" s="33"/>
      <c r="F1096" s="16"/>
      <c r="G1096" s="14"/>
      <c r="H1096" s="33"/>
      <c r="I1096" s="33"/>
      <c r="J1096" s="31">
        <f>J1097</f>
        <v>720</v>
      </c>
      <c r="K1096" s="360"/>
      <c r="L1096" s="26"/>
      <c r="M1096" s="31">
        <f>M1097</f>
        <v>93600</v>
      </c>
      <c r="N1096" s="31">
        <f>N1097</f>
        <v>11419.199999999999</v>
      </c>
      <c r="O1096" s="31">
        <f>O1097</f>
        <v>105019.2</v>
      </c>
      <c r="P1096" s="31"/>
      <c r="Q1096" s="31"/>
      <c r="R1096" s="14"/>
      <c r="S1096" s="14"/>
      <c r="T1096" s="308"/>
    </row>
    <row r="1097" spans="1:20" s="67" customFormat="1" ht="37.5">
      <c r="A1097" s="14" t="s">
        <v>323</v>
      </c>
      <c r="B1097" s="15">
        <v>1</v>
      </c>
      <c r="C1097" s="16">
        <v>1</v>
      </c>
      <c r="D1097" s="68" t="s">
        <v>853</v>
      </c>
      <c r="E1097" s="16">
        <v>1975</v>
      </c>
      <c r="F1097" s="16" t="s">
        <v>37</v>
      </c>
      <c r="G1097" s="14" t="s">
        <v>323</v>
      </c>
      <c r="H1097" s="16" t="s">
        <v>67</v>
      </c>
      <c r="I1097" s="16">
        <v>2</v>
      </c>
      <c r="J1097" s="21">
        <v>720</v>
      </c>
      <c r="K1097" s="21">
        <v>385.4</v>
      </c>
      <c r="L1097" s="22" t="s">
        <v>46</v>
      </c>
      <c r="M1097" s="32">
        <f>J1097*P1097</f>
        <v>93600</v>
      </c>
      <c r="N1097" s="32">
        <f>J1097*Q1097</f>
        <v>11419.199999999999</v>
      </c>
      <c r="O1097" s="32">
        <f>M1097+N1097</f>
        <v>105019.2</v>
      </c>
      <c r="P1097" s="32">
        <v>130</v>
      </c>
      <c r="Q1097" s="32">
        <v>15.86</v>
      </c>
      <c r="R1097" s="14" t="s">
        <v>270</v>
      </c>
      <c r="S1097" s="14" t="s">
        <v>691</v>
      </c>
      <c r="T1097" s="307"/>
    </row>
    <row r="1098" spans="1:20" s="67" customFormat="1">
      <c r="A1098" s="24"/>
      <c r="B1098" s="15"/>
      <c r="C1098" s="16"/>
      <c r="D1098" s="65" t="s">
        <v>133</v>
      </c>
      <c r="E1098" s="33"/>
      <c r="F1098" s="16"/>
      <c r="G1098" s="14"/>
      <c r="H1098" s="33"/>
      <c r="I1098" s="33"/>
      <c r="J1098" s="31">
        <f>SUM(J1099:J1126)</f>
        <v>33970.459999999992</v>
      </c>
      <c r="K1098" s="27"/>
      <c r="L1098" s="26"/>
      <c r="M1098" s="31">
        <f>SUM(M1099:M1126)</f>
        <v>13370136.839299999</v>
      </c>
      <c r="N1098" s="31">
        <f>SUM(N1099:N1126)</f>
        <v>768012.00880000007</v>
      </c>
      <c r="O1098" s="31">
        <f>SUM(O1099:O1126)</f>
        <v>14138148.848099999</v>
      </c>
      <c r="P1098" s="31"/>
      <c r="Q1098" s="31"/>
      <c r="R1098" s="14"/>
      <c r="S1098" s="14"/>
      <c r="T1098" s="308"/>
    </row>
    <row r="1099" spans="1:20" ht="37.5">
      <c r="A1099" s="14" t="s">
        <v>285</v>
      </c>
      <c r="B1099" s="15">
        <v>1</v>
      </c>
      <c r="C1099" s="16">
        <v>1</v>
      </c>
      <c r="D1099" s="68" t="s">
        <v>854</v>
      </c>
      <c r="E1099" s="16">
        <v>1959</v>
      </c>
      <c r="F1099" s="16" t="s">
        <v>37</v>
      </c>
      <c r="G1099" s="14" t="s">
        <v>285</v>
      </c>
      <c r="H1099" s="16" t="s">
        <v>398</v>
      </c>
      <c r="I1099" s="16">
        <v>2</v>
      </c>
      <c r="J1099" s="21">
        <v>727</v>
      </c>
      <c r="K1099" s="21">
        <v>394.91</v>
      </c>
      <c r="L1099" s="22" t="s">
        <v>46</v>
      </c>
      <c r="M1099" s="32">
        <f>J1099*P1099</f>
        <v>124317</v>
      </c>
      <c r="N1099" s="32">
        <f>J1099*Q1099</f>
        <v>11493.87</v>
      </c>
      <c r="O1099" s="32">
        <f t="shared" ref="O1099:O1126" si="100">M1099+N1099</f>
        <v>135810.87</v>
      </c>
      <c r="P1099" s="32">
        <v>171</v>
      </c>
      <c r="Q1099" s="32">
        <v>15.81</v>
      </c>
      <c r="R1099" s="14" t="s">
        <v>270</v>
      </c>
      <c r="S1099" s="14" t="s">
        <v>691</v>
      </c>
      <c r="T1099" s="222"/>
    </row>
    <row r="1100" spans="1:20" ht="37.5">
      <c r="A1100" s="14"/>
      <c r="B1100" s="15">
        <v>2</v>
      </c>
      <c r="C1100" s="16"/>
      <c r="D1100" s="68"/>
      <c r="E1100" s="16"/>
      <c r="F1100" s="16"/>
      <c r="G1100" s="14"/>
      <c r="H1100" s="16"/>
      <c r="I1100" s="16"/>
      <c r="J1100" s="21"/>
      <c r="K1100" s="21"/>
      <c r="L1100" s="22" t="s">
        <v>49</v>
      </c>
      <c r="M1100" s="32">
        <f>J1099*P1100</f>
        <v>337444.32</v>
      </c>
      <c r="N1100" s="32">
        <f>J1099*Q1100</f>
        <v>13565.82</v>
      </c>
      <c r="O1100" s="32">
        <f t="shared" si="100"/>
        <v>351010.14</v>
      </c>
      <c r="P1100" s="32">
        <v>464.16</v>
      </c>
      <c r="Q1100" s="32">
        <v>18.66</v>
      </c>
      <c r="R1100" s="14" t="s">
        <v>270</v>
      </c>
      <c r="S1100" s="14" t="s">
        <v>691</v>
      </c>
      <c r="T1100" s="222"/>
    </row>
    <row r="1101" spans="1:20" ht="56.25">
      <c r="A1101" s="14"/>
      <c r="B1101" s="15">
        <v>3</v>
      </c>
      <c r="C1101" s="16"/>
      <c r="D1101" s="68"/>
      <c r="E1101" s="16"/>
      <c r="F1101" s="16"/>
      <c r="G1101" s="14"/>
      <c r="H1101" s="16"/>
      <c r="I1101" s="16"/>
      <c r="J1101" s="21"/>
      <c r="K1101" s="21"/>
      <c r="L1101" s="22" t="s">
        <v>39</v>
      </c>
      <c r="M1101" s="32">
        <f>J1099*P1101</f>
        <v>42514.96</v>
      </c>
      <c r="N1101" s="32">
        <f>J1099*Q1101</f>
        <v>10425.18</v>
      </c>
      <c r="O1101" s="32">
        <f t="shared" si="100"/>
        <v>52940.14</v>
      </c>
      <c r="P1101" s="32">
        <v>58.48</v>
      </c>
      <c r="Q1101" s="32">
        <v>14.34</v>
      </c>
      <c r="R1101" s="14" t="s">
        <v>270</v>
      </c>
      <c r="S1101" s="14" t="s">
        <v>691</v>
      </c>
      <c r="T1101" s="222"/>
    </row>
    <row r="1102" spans="1:20" ht="56.25">
      <c r="A1102" s="14"/>
      <c r="B1102" s="15">
        <v>4</v>
      </c>
      <c r="C1102" s="16"/>
      <c r="D1102" s="68"/>
      <c r="E1102" s="16"/>
      <c r="F1102" s="16"/>
      <c r="G1102" s="14"/>
      <c r="H1102" s="16"/>
      <c r="I1102" s="16"/>
      <c r="J1102" s="21"/>
      <c r="K1102" s="21"/>
      <c r="L1102" s="22" t="s">
        <v>42</v>
      </c>
      <c r="M1102" s="32">
        <f>J1099*P1102</f>
        <v>26440.989999999998</v>
      </c>
      <c r="N1102" s="32">
        <f>J1099*Q1102</f>
        <v>10076.219999999999</v>
      </c>
      <c r="O1102" s="32">
        <f t="shared" si="100"/>
        <v>36517.21</v>
      </c>
      <c r="P1102" s="32">
        <v>36.369999999999997</v>
      </c>
      <c r="Q1102" s="32">
        <v>13.86</v>
      </c>
      <c r="R1102" s="14" t="s">
        <v>270</v>
      </c>
      <c r="S1102" s="14" t="s">
        <v>691</v>
      </c>
      <c r="T1102" s="222"/>
    </row>
    <row r="1103" spans="1:20" ht="37.5">
      <c r="A1103" s="14" t="s">
        <v>285</v>
      </c>
      <c r="B1103" s="15">
        <v>5</v>
      </c>
      <c r="C1103" s="16">
        <v>2</v>
      </c>
      <c r="D1103" s="68" t="s">
        <v>855</v>
      </c>
      <c r="E1103" s="16">
        <v>1961</v>
      </c>
      <c r="F1103" s="16" t="s">
        <v>37</v>
      </c>
      <c r="G1103" s="14" t="s">
        <v>285</v>
      </c>
      <c r="H1103" s="16" t="s">
        <v>398</v>
      </c>
      <c r="I1103" s="16">
        <v>2</v>
      </c>
      <c r="J1103" s="21">
        <v>732</v>
      </c>
      <c r="K1103" s="21">
        <v>399.71</v>
      </c>
      <c r="L1103" s="22" t="s">
        <v>234</v>
      </c>
      <c r="M1103" s="32">
        <f>J1103*P1103</f>
        <v>1098000</v>
      </c>
      <c r="N1103" s="32">
        <f>J1103*Q1103</f>
        <v>29836.32</v>
      </c>
      <c r="O1103" s="32">
        <f t="shared" si="100"/>
        <v>1127836.32</v>
      </c>
      <c r="P1103" s="32">
        <v>1500</v>
      </c>
      <c r="Q1103" s="32">
        <v>40.76</v>
      </c>
      <c r="R1103" s="14" t="s">
        <v>270</v>
      </c>
      <c r="S1103" s="14" t="s">
        <v>691</v>
      </c>
      <c r="T1103" s="222"/>
    </row>
    <row r="1104" spans="1:20" ht="37.5">
      <c r="A1104" s="14" t="s">
        <v>280</v>
      </c>
      <c r="B1104" s="15">
        <v>6</v>
      </c>
      <c r="C1104" s="16">
        <v>3</v>
      </c>
      <c r="D1104" s="68" t="s">
        <v>856</v>
      </c>
      <c r="E1104" s="16">
        <v>1984</v>
      </c>
      <c r="F1104" s="16" t="s">
        <v>37</v>
      </c>
      <c r="G1104" s="14" t="s">
        <v>280</v>
      </c>
      <c r="H1104" s="16" t="s">
        <v>38</v>
      </c>
      <c r="I1104" s="16">
        <v>3</v>
      </c>
      <c r="J1104" s="21">
        <v>2978.4</v>
      </c>
      <c r="K1104" s="21">
        <v>1316.8</v>
      </c>
      <c r="L1104" s="22" t="s">
        <v>46</v>
      </c>
      <c r="M1104" s="32">
        <f>J1104*P1104</f>
        <v>481666.848</v>
      </c>
      <c r="N1104" s="32">
        <f>J1104*Q1104</f>
        <v>46373.688000000002</v>
      </c>
      <c r="O1104" s="32">
        <f t="shared" si="100"/>
        <v>528040.53599999996</v>
      </c>
      <c r="P1104" s="32">
        <v>161.72</v>
      </c>
      <c r="Q1104" s="32">
        <v>15.57</v>
      </c>
      <c r="R1104" s="14" t="s">
        <v>270</v>
      </c>
      <c r="S1104" s="14" t="s">
        <v>691</v>
      </c>
      <c r="T1104" s="222"/>
    </row>
    <row r="1105" spans="1:20" ht="37.5">
      <c r="A1105" s="14" t="s">
        <v>331</v>
      </c>
      <c r="B1105" s="15">
        <v>7</v>
      </c>
      <c r="C1105" s="16">
        <v>4</v>
      </c>
      <c r="D1105" s="68" t="s">
        <v>857</v>
      </c>
      <c r="E1105" s="16">
        <v>1975</v>
      </c>
      <c r="F1105" s="16" t="s">
        <v>37</v>
      </c>
      <c r="G1105" s="14" t="s">
        <v>331</v>
      </c>
      <c r="H1105" s="16" t="s">
        <v>67</v>
      </c>
      <c r="I1105" s="16">
        <v>2</v>
      </c>
      <c r="J1105" s="21">
        <v>923.16</v>
      </c>
      <c r="K1105" s="21">
        <v>537.20000000000005</v>
      </c>
      <c r="L1105" s="22" t="s">
        <v>46</v>
      </c>
      <c r="M1105" s="32">
        <f>J1105*P1105</f>
        <v>161553</v>
      </c>
      <c r="N1105" s="32">
        <f>J1105*Q1105</f>
        <v>14650.549199999999</v>
      </c>
      <c r="O1105" s="32">
        <f t="shared" si="100"/>
        <v>176203.54920000001</v>
      </c>
      <c r="P1105" s="32">
        <v>175</v>
      </c>
      <c r="Q1105" s="32">
        <v>15.87</v>
      </c>
      <c r="R1105" s="14" t="s">
        <v>270</v>
      </c>
      <c r="S1105" s="14" t="s">
        <v>691</v>
      </c>
      <c r="T1105" s="222"/>
    </row>
    <row r="1106" spans="1:20" ht="37.5">
      <c r="A1106" s="14" t="s">
        <v>331</v>
      </c>
      <c r="B1106" s="15">
        <v>8</v>
      </c>
      <c r="C1106" s="16">
        <v>5</v>
      </c>
      <c r="D1106" s="68" t="s">
        <v>858</v>
      </c>
      <c r="E1106" s="16">
        <v>1975</v>
      </c>
      <c r="F1106" s="16" t="s">
        <v>37</v>
      </c>
      <c r="G1106" s="14" t="s">
        <v>331</v>
      </c>
      <c r="H1106" s="16" t="s">
        <v>67</v>
      </c>
      <c r="I1106" s="16">
        <v>2</v>
      </c>
      <c r="J1106" s="21">
        <v>923.16</v>
      </c>
      <c r="K1106" s="21">
        <v>497.1</v>
      </c>
      <c r="L1106" s="22" t="s">
        <v>46</v>
      </c>
      <c r="M1106" s="32">
        <f>J1106*P1106</f>
        <v>161553</v>
      </c>
      <c r="N1106" s="32">
        <f>J1106*Q1106</f>
        <v>14650.549199999999</v>
      </c>
      <c r="O1106" s="32">
        <f t="shared" si="100"/>
        <v>176203.54920000001</v>
      </c>
      <c r="P1106" s="32">
        <v>175</v>
      </c>
      <c r="Q1106" s="32">
        <v>15.87</v>
      </c>
      <c r="R1106" s="14" t="s">
        <v>270</v>
      </c>
      <c r="S1106" s="14" t="s">
        <v>691</v>
      </c>
      <c r="T1106" s="222"/>
    </row>
    <row r="1107" spans="1:20" ht="37.5">
      <c r="A1107" s="14" t="s">
        <v>331</v>
      </c>
      <c r="B1107" s="15">
        <v>9</v>
      </c>
      <c r="C1107" s="16">
        <v>6</v>
      </c>
      <c r="D1107" s="68" t="s">
        <v>859</v>
      </c>
      <c r="E1107" s="16">
        <v>1972</v>
      </c>
      <c r="F1107" s="16" t="s">
        <v>37</v>
      </c>
      <c r="G1107" s="14" t="s">
        <v>331</v>
      </c>
      <c r="H1107" s="16" t="s">
        <v>67</v>
      </c>
      <c r="I1107" s="16">
        <v>2</v>
      </c>
      <c r="J1107" s="21">
        <v>923.14</v>
      </c>
      <c r="K1107" s="21">
        <v>507.1</v>
      </c>
      <c r="L1107" s="22" t="s">
        <v>46</v>
      </c>
      <c r="M1107" s="32">
        <f>J1107*P1107</f>
        <v>161549.5</v>
      </c>
      <c r="N1107" s="32">
        <f>J1107*Q1107</f>
        <v>14650.2318</v>
      </c>
      <c r="O1107" s="32">
        <f t="shared" si="100"/>
        <v>176199.73180000001</v>
      </c>
      <c r="P1107" s="32">
        <v>175</v>
      </c>
      <c r="Q1107" s="32">
        <v>15.87</v>
      </c>
      <c r="R1107" s="14" t="s">
        <v>270</v>
      </c>
      <c r="S1107" s="14" t="s">
        <v>691</v>
      </c>
      <c r="T1107" s="222"/>
    </row>
    <row r="1108" spans="1:20">
      <c r="A1108" s="14"/>
      <c r="B1108" s="15">
        <v>10</v>
      </c>
      <c r="C1108" s="16"/>
      <c r="D1108" s="68"/>
      <c r="E1108" s="16"/>
      <c r="F1108" s="16"/>
      <c r="G1108" s="14"/>
      <c r="H1108" s="16"/>
      <c r="I1108" s="16"/>
      <c r="J1108" s="21"/>
      <c r="K1108" s="21"/>
      <c r="L1108" s="22" t="s">
        <v>234</v>
      </c>
      <c r="M1108" s="32">
        <f>J1107*P1108</f>
        <v>1384710</v>
      </c>
      <c r="N1108" s="32">
        <f>J1107*Q1108</f>
        <v>37128.690799999997</v>
      </c>
      <c r="O1108" s="32">
        <f t="shared" si="100"/>
        <v>1421838.6908</v>
      </c>
      <c r="P1108" s="32">
        <v>1500</v>
      </c>
      <c r="Q1108" s="32">
        <v>40.22</v>
      </c>
      <c r="R1108" s="14" t="s">
        <v>270</v>
      </c>
      <c r="S1108" s="14" t="s">
        <v>691</v>
      </c>
      <c r="T1108" s="222"/>
    </row>
    <row r="1109" spans="1:20" ht="37.5">
      <c r="A1109" s="14" t="s">
        <v>329</v>
      </c>
      <c r="B1109" s="15">
        <v>11</v>
      </c>
      <c r="C1109" s="16">
        <v>7</v>
      </c>
      <c r="D1109" s="68" t="s">
        <v>860</v>
      </c>
      <c r="E1109" s="16">
        <v>1958</v>
      </c>
      <c r="F1109" s="16" t="s">
        <v>37</v>
      </c>
      <c r="G1109" s="14" t="s">
        <v>329</v>
      </c>
      <c r="H1109" s="16" t="s">
        <v>67</v>
      </c>
      <c r="I1109" s="16">
        <v>2</v>
      </c>
      <c r="J1109" s="21">
        <v>724.59</v>
      </c>
      <c r="K1109" s="21">
        <v>370.01</v>
      </c>
      <c r="L1109" s="22" t="s">
        <v>46</v>
      </c>
      <c r="M1109" s="32">
        <f>J1109*P1109</f>
        <v>126803.25</v>
      </c>
      <c r="N1109" s="32">
        <f>J1109*Q1109</f>
        <v>11499.2433</v>
      </c>
      <c r="O1109" s="32">
        <f t="shared" si="100"/>
        <v>138302.4933</v>
      </c>
      <c r="P1109" s="32">
        <v>175</v>
      </c>
      <c r="Q1109" s="32">
        <v>15.87</v>
      </c>
      <c r="R1109" s="14" t="s">
        <v>270</v>
      </c>
      <c r="S1109" s="14" t="s">
        <v>691</v>
      </c>
      <c r="T1109" s="222"/>
    </row>
    <row r="1110" spans="1:20" ht="37.5">
      <c r="A1110" s="14"/>
      <c r="B1110" s="15">
        <v>12</v>
      </c>
      <c r="C1110" s="16"/>
      <c r="D1110" s="68"/>
      <c r="E1110" s="16"/>
      <c r="F1110" s="16"/>
      <c r="G1110" s="14"/>
      <c r="H1110" s="16"/>
      <c r="I1110" s="16"/>
      <c r="J1110" s="21"/>
      <c r="K1110" s="21"/>
      <c r="L1110" s="22" t="s">
        <v>49</v>
      </c>
      <c r="M1110" s="32">
        <f>J1109*P1110</f>
        <v>322652.68110000005</v>
      </c>
      <c r="N1110" s="32">
        <f>J1109*Q1110</f>
        <v>13223.7675</v>
      </c>
      <c r="O1110" s="32">
        <f t="shared" si="100"/>
        <v>335876.44860000006</v>
      </c>
      <c r="P1110" s="32">
        <v>445.29</v>
      </c>
      <c r="Q1110" s="32">
        <v>18.25</v>
      </c>
      <c r="R1110" s="14" t="s">
        <v>270</v>
      </c>
      <c r="S1110" s="14" t="s">
        <v>691</v>
      </c>
      <c r="T1110" s="222"/>
    </row>
    <row r="1111" spans="1:20">
      <c r="A1111" s="14"/>
      <c r="B1111" s="15">
        <v>13</v>
      </c>
      <c r="C1111" s="16"/>
      <c r="D1111" s="68"/>
      <c r="E1111" s="16"/>
      <c r="F1111" s="16"/>
      <c r="G1111" s="14"/>
      <c r="H1111" s="16"/>
      <c r="I1111" s="16"/>
      <c r="J1111" s="21"/>
      <c r="K1111" s="21"/>
      <c r="L1111" s="22" t="s">
        <v>234</v>
      </c>
      <c r="M1111" s="32">
        <f>J1109*P1111</f>
        <v>1086885</v>
      </c>
      <c r="N1111" s="32">
        <f>J1109*Q1111</f>
        <v>29143.0098</v>
      </c>
      <c r="O1111" s="32">
        <f t="shared" si="100"/>
        <v>1116028.0098000001</v>
      </c>
      <c r="P1111" s="32">
        <v>1500</v>
      </c>
      <c r="Q1111" s="32">
        <v>40.22</v>
      </c>
      <c r="R1111" s="14" t="s">
        <v>270</v>
      </c>
      <c r="S1111" s="14" t="s">
        <v>691</v>
      </c>
      <c r="T1111" s="222"/>
    </row>
    <row r="1112" spans="1:20" ht="37.5">
      <c r="A1112" s="14" t="s">
        <v>273</v>
      </c>
      <c r="B1112" s="15">
        <v>14</v>
      </c>
      <c r="C1112" s="16">
        <v>8</v>
      </c>
      <c r="D1112" s="68" t="s">
        <v>861</v>
      </c>
      <c r="E1112" s="16">
        <v>1982</v>
      </c>
      <c r="F1112" s="16" t="s">
        <v>37</v>
      </c>
      <c r="G1112" s="14" t="s">
        <v>273</v>
      </c>
      <c r="H1112" s="16" t="s">
        <v>67</v>
      </c>
      <c r="I1112" s="16">
        <v>2</v>
      </c>
      <c r="J1112" s="21">
        <v>976.6</v>
      </c>
      <c r="K1112" s="21">
        <v>624.6</v>
      </c>
      <c r="L1112" s="22" t="s">
        <v>46</v>
      </c>
      <c r="M1112" s="32">
        <f>J1112*P1112</f>
        <v>156256</v>
      </c>
      <c r="N1112" s="32">
        <f>J1112*Q1112</f>
        <v>15498.642</v>
      </c>
      <c r="O1112" s="32">
        <f t="shared" si="100"/>
        <v>171754.64199999999</v>
      </c>
      <c r="P1112" s="32">
        <v>160</v>
      </c>
      <c r="Q1112" s="32">
        <v>15.87</v>
      </c>
      <c r="R1112" s="14" t="s">
        <v>270</v>
      </c>
      <c r="S1112" s="14" t="s">
        <v>691</v>
      </c>
      <c r="T1112" s="222"/>
    </row>
    <row r="1113" spans="1:20" ht="37.5">
      <c r="A1113" s="14" t="s">
        <v>323</v>
      </c>
      <c r="B1113" s="15">
        <v>15</v>
      </c>
      <c r="C1113" s="16">
        <v>9</v>
      </c>
      <c r="D1113" s="68" t="s">
        <v>862</v>
      </c>
      <c r="E1113" s="16">
        <v>1973</v>
      </c>
      <c r="F1113" s="16" t="s">
        <v>37</v>
      </c>
      <c r="G1113" s="14" t="s">
        <v>323</v>
      </c>
      <c r="H1113" s="16" t="s">
        <v>38</v>
      </c>
      <c r="I1113" s="16">
        <v>2</v>
      </c>
      <c r="J1113" s="21">
        <v>1394</v>
      </c>
      <c r="K1113" s="21">
        <v>654.1</v>
      </c>
      <c r="L1113" s="22" t="s">
        <v>46</v>
      </c>
      <c r="M1113" s="32">
        <f>J1113*P1113</f>
        <v>176508.28</v>
      </c>
      <c r="N1113" s="32">
        <f>J1113*Q1113</f>
        <v>22025.200000000001</v>
      </c>
      <c r="O1113" s="32">
        <f t="shared" si="100"/>
        <v>198533.48</v>
      </c>
      <c r="P1113" s="32">
        <v>126.62</v>
      </c>
      <c r="Q1113" s="32">
        <v>15.8</v>
      </c>
      <c r="R1113" s="14" t="s">
        <v>270</v>
      </c>
      <c r="S1113" s="14" t="s">
        <v>691</v>
      </c>
      <c r="T1113" s="222"/>
    </row>
    <row r="1114" spans="1:20">
      <c r="A1114" s="14"/>
      <c r="B1114" s="15">
        <v>16</v>
      </c>
      <c r="C1114" s="16"/>
      <c r="D1114" s="68"/>
      <c r="E1114" s="16"/>
      <c r="F1114" s="16"/>
      <c r="G1114" s="14"/>
      <c r="H1114" s="16"/>
      <c r="I1114" s="16"/>
      <c r="J1114" s="21"/>
      <c r="K1114" s="21"/>
      <c r="L1114" s="22" t="s">
        <v>234</v>
      </c>
      <c r="M1114" s="32">
        <f>J1113*P1114</f>
        <v>2091000</v>
      </c>
      <c r="N1114" s="32">
        <f>J1113*Q1114</f>
        <v>56819.439999999995</v>
      </c>
      <c r="O1114" s="32">
        <f t="shared" si="100"/>
        <v>2147819.44</v>
      </c>
      <c r="P1114" s="32">
        <v>1500</v>
      </c>
      <c r="Q1114" s="32">
        <v>40.76</v>
      </c>
      <c r="R1114" s="14" t="s">
        <v>270</v>
      </c>
      <c r="S1114" s="14" t="s">
        <v>691</v>
      </c>
      <c r="T1114" s="222"/>
    </row>
    <row r="1115" spans="1:20" ht="37.5">
      <c r="A1115" s="14" t="s">
        <v>323</v>
      </c>
      <c r="B1115" s="15">
        <v>17</v>
      </c>
      <c r="C1115" s="16">
        <v>10</v>
      </c>
      <c r="D1115" s="68" t="s">
        <v>863</v>
      </c>
      <c r="E1115" s="16">
        <v>1961</v>
      </c>
      <c r="F1115" s="16" t="s">
        <v>37</v>
      </c>
      <c r="G1115" s="14" t="s">
        <v>323</v>
      </c>
      <c r="H1115" s="16" t="s">
        <v>38</v>
      </c>
      <c r="I1115" s="16">
        <v>2</v>
      </c>
      <c r="J1115" s="21">
        <v>564</v>
      </c>
      <c r="K1115" s="21">
        <v>376</v>
      </c>
      <c r="L1115" s="22" t="s">
        <v>46</v>
      </c>
      <c r="M1115" s="32">
        <f>J1115*P1115</f>
        <v>71413.680000000008</v>
      </c>
      <c r="N1115" s="32">
        <f>J1115*Q1115</f>
        <v>8911.2000000000007</v>
      </c>
      <c r="O1115" s="32">
        <f t="shared" si="100"/>
        <v>80324.88</v>
      </c>
      <c r="P1115" s="32">
        <v>126.62</v>
      </c>
      <c r="Q1115" s="32">
        <v>15.8</v>
      </c>
      <c r="R1115" s="14" t="s">
        <v>270</v>
      </c>
      <c r="S1115" s="14" t="s">
        <v>691</v>
      </c>
      <c r="T1115" s="222"/>
    </row>
    <row r="1116" spans="1:20">
      <c r="A1116" s="14"/>
      <c r="B1116" s="15">
        <v>18</v>
      </c>
      <c r="C1116" s="16"/>
      <c r="D1116" s="68"/>
      <c r="E1116" s="16"/>
      <c r="F1116" s="16"/>
      <c r="G1116" s="14"/>
      <c r="H1116" s="16"/>
      <c r="I1116" s="16"/>
      <c r="J1116" s="21"/>
      <c r="K1116" s="21"/>
      <c r="L1116" s="22" t="s">
        <v>234</v>
      </c>
      <c r="M1116" s="32">
        <f>J1115*P1116</f>
        <v>846000</v>
      </c>
      <c r="N1116" s="32">
        <f>J1115*Q1116</f>
        <v>22988.639999999999</v>
      </c>
      <c r="O1116" s="32">
        <f t="shared" si="100"/>
        <v>868988.64</v>
      </c>
      <c r="P1116" s="32">
        <v>1500</v>
      </c>
      <c r="Q1116" s="32">
        <v>40.76</v>
      </c>
      <c r="R1116" s="14" t="s">
        <v>270</v>
      </c>
      <c r="S1116" s="14" t="s">
        <v>691</v>
      </c>
      <c r="T1116" s="222"/>
    </row>
    <row r="1117" spans="1:20" ht="37.5">
      <c r="A1117" s="14" t="s">
        <v>323</v>
      </c>
      <c r="B1117" s="15">
        <v>19</v>
      </c>
      <c r="C1117" s="16">
        <v>11</v>
      </c>
      <c r="D1117" s="68" t="s">
        <v>864</v>
      </c>
      <c r="E1117" s="16">
        <v>1961</v>
      </c>
      <c r="F1117" s="16" t="s">
        <v>37</v>
      </c>
      <c r="G1117" s="14" t="s">
        <v>323</v>
      </c>
      <c r="H1117" s="16" t="s">
        <v>38</v>
      </c>
      <c r="I1117" s="16">
        <v>2</v>
      </c>
      <c r="J1117" s="21">
        <v>544.65</v>
      </c>
      <c r="K1117" s="21">
        <v>363.1</v>
      </c>
      <c r="L1117" s="22" t="s">
        <v>46</v>
      </c>
      <c r="M1117" s="32">
        <f>J1117*P1117</f>
        <v>68963.582999999999</v>
      </c>
      <c r="N1117" s="32">
        <f>J1117*Q1117</f>
        <v>8605.4699999999993</v>
      </c>
      <c r="O1117" s="32">
        <f t="shared" si="100"/>
        <v>77569.053</v>
      </c>
      <c r="P1117" s="32">
        <v>126.62</v>
      </c>
      <c r="Q1117" s="32">
        <v>15.8</v>
      </c>
      <c r="R1117" s="14" t="s">
        <v>270</v>
      </c>
      <c r="S1117" s="14" t="s">
        <v>691</v>
      </c>
      <c r="T1117" s="222"/>
    </row>
    <row r="1118" spans="1:20">
      <c r="A1118" s="14"/>
      <c r="B1118" s="15">
        <v>20</v>
      </c>
      <c r="C1118" s="16"/>
      <c r="D1118" s="68"/>
      <c r="E1118" s="16"/>
      <c r="F1118" s="16"/>
      <c r="G1118" s="14"/>
      <c r="H1118" s="16"/>
      <c r="I1118" s="16"/>
      <c r="J1118" s="21"/>
      <c r="K1118" s="21"/>
      <c r="L1118" s="22" t="s">
        <v>234</v>
      </c>
      <c r="M1118" s="32">
        <f>J1117*P1118</f>
        <v>816975</v>
      </c>
      <c r="N1118" s="32">
        <f>J1117*Q1118</f>
        <v>22199.933999999997</v>
      </c>
      <c r="O1118" s="32">
        <f t="shared" si="100"/>
        <v>839174.93400000001</v>
      </c>
      <c r="P1118" s="32">
        <v>1500</v>
      </c>
      <c r="Q1118" s="32">
        <v>40.76</v>
      </c>
      <c r="R1118" s="14" t="s">
        <v>270</v>
      </c>
      <c r="S1118" s="14" t="s">
        <v>691</v>
      </c>
      <c r="T1118" s="222"/>
    </row>
    <row r="1119" spans="1:20" ht="37.5">
      <c r="A1119" s="14" t="s">
        <v>280</v>
      </c>
      <c r="B1119" s="15">
        <v>21</v>
      </c>
      <c r="C1119" s="16">
        <v>12</v>
      </c>
      <c r="D1119" s="68" t="s">
        <v>865</v>
      </c>
      <c r="E1119" s="16">
        <v>1989</v>
      </c>
      <c r="F1119" s="16" t="s">
        <v>37</v>
      </c>
      <c r="G1119" s="14" t="s">
        <v>280</v>
      </c>
      <c r="H1119" s="16" t="s">
        <v>38</v>
      </c>
      <c r="I1119" s="16">
        <v>5</v>
      </c>
      <c r="J1119" s="21">
        <v>7661.62</v>
      </c>
      <c r="K1119" s="21">
        <v>3830.81</v>
      </c>
      <c r="L1119" s="22" t="s">
        <v>46</v>
      </c>
      <c r="M1119" s="32">
        <f t="shared" ref="M1119:M1126" si="101">J1119*P1119</f>
        <v>1239037.1864</v>
      </c>
      <c r="N1119" s="32">
        <f t="shared" ref="N1119:N1126" si="102">J1119*Q1119</f>
        <v>119291.4234</v>
      </c>
      <c r="O1119" s="32">
        <f t="shared" si="100"/>
        <v>1358328.6098</v>
      </c>
      <c r="P1119" s="32">
        <v>161.72</v>
      </c>
      <c r="Q1119" s="32">
        <v>15.57</v>
      </c>
      <c r="R1119" s="14" t="s">
        <v>270</v>
      </c>
      <c r="S1119" s="14" t="s">
        <v>691</v>
      </c>
      <c r="T1119" s="222"/>
    </row>
    <row r="1120" spans="1:20" ht="37.5">
      <c r="A1120" s="14" t="s">
        <v>269</v>
      </c>
      <c r="B1120" s="15">
        <v>22</v>
      </c>
      <c r="C1120" s="16">
        <v>13</v>
      </c>
      <c r="D1120" s="68" t="s">
        <v>866</v>
      </c>
      <c r="E1120" s="16">
        <v>1988</v>
      </c>
      <c r="F1120" s="16" t="s">
        <v>37</v>
      </c>
      <c r="G1120" s="14" t="s">
        <v>269</v>
      </c>
      <c r="H1120" s="16" t="s">
        <v>38</v>
      </c>
      <c r="I1120" s="16">
        <v>2</v>
      </c>
      <c r="J1120" s="21">
        <v>2257.8000000000002</v>
      </c>
      <c r="K1120" s="21">
        <v>893.4</v>
      </c>
      <c r="L1120" s="22" t="s">
        <v>46</v>
      </c>
      <c r="M1120" s="32">
        <f t="shared" si="101"/>
        <v>361248</v>
      </c>
      <c r="N1120" s="32">
        <f t="shared" si="102"/>
        <v>35695.818000000007</v>
      </c>
      <c r="O1120" s="32">
        <f t="shared" si="100"/>
        <v>396943.81800000003</v>
      </c>
      <c r="P1120" s="32">
        <v>160</v>
      </c>
      <c r="Q1120" s="32">
        <v>15.81</v>
      </c>
      <c r="R1120" s="14" t="s">
        <v>270</v>
      </c>
      <c r="S1120" s="14" t="s">
        <v>691</v>
      </c>
      <c r="T1120" s="222"/>
    </row>
    <row r="1121" spans="1:20" ht="37.5">
      <c r="A1121" s="14" t="s">
        <v>280</v>
      </c>
      <c r="B1121" s="15">
        <v>23</v>
      </c>
      <c r="C1121" s="16">
        <v>14</v>
      </c>
      <c r="D1121" s="68" t="s">
        <v>867</v>
      </c>
      <c r="E1121" s="16">
        <v>1989</v>
      </c>
      <c r="F1121" s="16" t="s">
        <v>37</v>
      </c>
      <c r="G1121" s="14" t="s">
        <v>280</v>
      </c>
      <c r="H1121" s="16" t="s">
        <v>38</v>
      </c>
      <c r="I1121" s="16">
        <v>3</v>
      </c>
      <c r="J1121" s="21">
        <v>2436.14</v>
      </c>
      <c r="K1121" s="21">
        <v>1262.9000000000001</v>
      </c>
      <c r="L1121" s="22" t="s">
        <v>46</v>
      </c>
      <c r="M1121" s="32">
        <f t="shared" si="101"/>
        <v>393972.56079999998</v>
      </c>
      <c r="N1121" s="32">
        <f t="shared" si="102"/>
        <v>37930.699800000002</v>
      </c>
      <c r="O1121" s="32">
        <f t="shared" si="100"/>
        <v>431903.26059999998</v>
      </c>
      <c r="P1121" s="32">
        <v>161.72</v>
      </c>
      <c r="Q1121" s="32">
        <v>15.57</v>
      </c>
      <c r="R1121" s="14" t="s">
        <v>270</v>
      </c>
      <c r="S1121" s="14" t="s">
        <v>691</v>
      </c>
      <c r="T1121" s="222"/>
    </row>
    <row r="1122" spans="1:20" s="67" customFormat="1" ht="37.5">
      <c r="A1122" s="14" t="s">
        <v>269</v>
      </c>
      <c r="B1122" s="15">
        <v>24</v>
      </c>
      <c r="C1122" s="16">
        <v>15</v>
      </c>
      <c r="D1122" s="68" t="s">
        <v>868</v>
      </c>
      <c r="E1122" s="16">
        <v>1984</v>
      </c>
      <c r="F1122" s="16" t="s">
        <v>37</v>
      </c>
      <c r="G1122" s="14" t="s">
        <v>269</v>
      </c>
      <c r="H1122" s="16" t="s">
        <v>38</v>
      </c>
      <c r="I1122" s="16">
        <v>2</v>
      </c>
      <c r="J1122" s="21">
        <v>2143.8000000000002</v>
      </c>
      <c r="K1122" s="21">
        <v>859</v>
      </c>
      <c r="L1122" s="22" t="s">
        <v>46</v>
      </c>
      <c r="M1122" s="32">
        <f t="shared" si="101"/>
        <v>343008</v>
      </c>
      <c r="N1122" s="32">
        <f t="shared" si="102"/>
        <v>33893.478000000003</v>
      </c>
      <c r="O1122" s="32">
        <f t="shared" si="100"/>
        <v>376901.478</v>
      </c>
      <c r="P1122" s="32">
        <v>160</v>
      </c>
      <c r="Q1122" s="32">
        <v>15.81</v>
      </c>
      <c r="R1122" s="14" t="s">
        <v>270</v>
      </c>
      <c r="S1122" s="14" t="s">
        <v>691</v>
      </c>
      <c r="T1122" s="307"/>
    </row>
    <row r="1123" spans="1:20" ht="37.5">
      <c r="A1123" s="14" t="s">
        <v>269</v>
      </c>
      <c r="B1123" s="15">
        <v>25</v>
      </c>
      <c r="C1123" s="16">
        <v>16</v>
      </c>
      <c r="D1123" s="68" t="s">
        <v>869</v>
      </c>
      <c r="E1123" s="16">
        <v>1977</v>
      </c>
      <c r="F1123" s="16" t="s">
        <v>37</v>
      </c>
      <c r="G1123" s="14" t="s">
        <v>269</v>
      </c>
      <c r="H1123" s="16" t="s">
        <v>38</v>
      </c>
      <c r="I1123" s="16">
        <v>2</v>
      </c>
      <c r="J1123" s="21">
        <v>1679.8</v>
      </c>
      <c r="K1123" s="21">
        <v>719.8</v>
      </c>
      <c r="L1123" s="69" t="s">
        <v>46</v>
      </c>
      <c r="M1123" s="21">
        <f t="shared" si="101"/>
        <v>268768</v>
      </c>
      <c r="N1123" s="32">
        <f t="shared" si="102"/>
        <v>26557.637999999999</v>
      </c>
      <c r="O1123" s="32">
        <f t="shared" si="100"/>
        <v>295325.63799999998</v>
      </c>
      <c r="P1123" s="32">
        <v>160</v>
      </c>
      <c r="Q1123" s="32">
        <v>15.81</v>
      </c>
      <c r="R1123" s="14" t="s">
        <v>270</v>
      </c>
      <c r="S1123" s="14" t="s">
        <v>691</v>
      </c>
    </row>
    <row r="1124" spans="1:20" ht="37.5">
      <c r="A1124" s="14" t="s">
        <v>269</v>
      </c>
      <c r="B1124" s="15">
        <v>26</v>
      </c>
      <c r="C1124" s="16">
        <v>17</v>
      </c>
      <c r="D1124" s="68" t="s">
        <v>870</v>
      </c>
      <c r="E1124" s="16">
        <v>1981</v>
      </c>
      <c r="F1124" s="16" t="s">
        <v>37</v>
      </c>
      <c r="G1124" s="14" t="s">
        <v>269</v>
      </c>
      <c r="H1124" s="16" t="s">
        <v>38</v>
      </c>
      <c r="I1124" s="16">
        <v>2</v>
      </c>
      <c r="J1124" s="21">
        <v>2127.8000000000002</v>
      </c>
      <c r="K1124" s="21">
        <v>879.8</v>
      </c>
      <c r="L1124" s="69" t="s">
        <v>46</v>
      </c>
      <c r="M1124" s="21">
        <f t="shared" si="101"/>
        <v>340448</v>
      </c>
      <c r="N1124" s="32">
        <f t="shared" si="102"/>
        <v>33640.518000000004</v>
      </c>
      <c r="O1124" s="32">
        <f t="shared" si="100"/>
        <v>374088.51799999998</v>
      </c>
      <c r="P1124" s="32">
        <v>160</v>
      </c>
      <c r="Q1124" s="32">
        <v>15.81</v>
      </c>
      <c r="R1124" s="14" t="s">
        <v>270</v>
      </c>
      <c r="S1124" s="14" t="s">
        <v>691</v>
      </c>
    </row>
    <row r="1125" spans="1:20" ht="37.5">
      <c r="A1125" s="14" t="s">
        <v>269</v>
      </c>
      <c r="B1125" s="15">
        <v>27</v>
      </c>
      <c r="C1125" s="16">
        <v>18</v>
      </c>
      <c r="D1125" s="68" t="s">
        <v>871</v>
      </c>
      <c r="E1125" s="16">
        <v>1979</v>
      </c>
      <c r="F1125" s="16" t="s">
        <v>37</v>
      </c>
      <c r="G1125" s="14" t="s">
        <v>269</v>
      </c>
      <c r="H1125" s="16" t="s">
        <v>38</v>
      </c>
      <c r="I1125" s="16">
        <v>2</v>
      </c>
      <c r="J1125" s="21">
        <v>2127.3000000000002</v>
      </c>
      <c r="K1125" s="21">
        <v>879.3</v>
      </c>
      <c r="L1125" s="69" t="s">
        <v>46</v>
      </c>
      <c r="M1125" s="21">
        <f t="shared" si="101"/>
        <v>340368</v>
      </c>
      <c r="N1125" s="32">
        <f t="shared" si="102"/>
        <v>33632.613000000005</v>
      </c>
      <c r="O1125" s="32">
        <f t="shared" si="100"/>
        <v>374000.61300000001</v>
      </c>
      <c r="P1125" s="32">
        <v>160</v>
      </c>
      <c r="Q1125" s="32">
        <v>15.81</v>
      </c>
      <c r="R1125" s="14" t="s">
        <v>270</v>
      </c>
      <c r="S1125" s="14" t="s">
        <v>691</v>
      </c>
    </row>
    <row r="1126" spans="1:20" ht="37.5">
      <c r="A1126" s="14" t="s">
        <v>269</v>
      </c>
      <c r="B1126" s="15">
        <v>28</v>
      </c>
      <c r="C1126" s="16">
        <v>19</v>
      </c>
      <c r="D1126" s="68" t="s">
        <v>872</v>
      </c>
      <c r="E1126" s="16">
        <v>1978</v>
      </c>
      <c r="F1126" s="16" t="s">
        <v>37</v>
      </c>
      <c r="G1126" s="14" t="s">
        <v>269</v>
      </c>
      <c r="H1126" s="16" t="s">
        <v>38</v>
      </c>
      <c r="I1126" s="16">
        <v>2</v>
      </c>
      <c r="J1126" s="21">
        <v>2125.5</v>
      </c>
      <c r="K1126" s="21">
        <v>877.5</v>
      </c>
      <c r="L1126" s="69" t="s">
        <v>46</v>
      </c>
      <c r="M1126" s="21">
        <f t="shared" si="101"/>
        <v>340080</v>
      </c>
      <c r="N1126" s="32">
        <f t="shared" si="102"/>
        <v>33604.154999999999</v>
      </c>
      <c r="O1126" s="32">
        <f t="shared" si="100"/>
        <v>373684.15500000003</v>
      </c>
      <c r="P1126" s="32">
        <v>160</v>
      </c>
      <c r="Q1126" s="32">
        <v>15.81</v>
      </c>
      <c r="R1126" s="14" t="s">
        <v>270</v>
      </c>
      <c r="S1126" s="14" t="s">
        <v>691</v>
      </c>
    </row>
    <row r="1127" spans="1:20" s="67" customFormat="1">
      <c r="A1127" s="24"/>
      <c r="B1127" s="15"/>
      <c r="C1127" s="16"/>
      <c r="D1127" s="65" t="s">
        <v>405</v>
      </c>
      <c r="E1127" s="33"/>
      <c r="F1127" s="16"/>
      <c r="G1127" s="14"/>
      <c r="H1127" s="33"/>
      <c r="I1127" s="33"/>
      <c r="J1127" s="31">
        <f>SUM(J1128:J1151)</f>
        <v>201263.37000000002</v>
      </c>
      <c r="K1127" s="27"/>
      <c r="L1127" s="26"/>
      <c r="M1127" s="31">
        <f>SUM(M1128:M1151)</f>
        <v>32853016.774799995</v>
      </c>
      <c r="N1127" s="31">
        <f>SUM(N1128:N1151)</f>
        <v>3122909.6827000007</v>
      </c>
      <c r="O1127" s="31">
        <f>SUM(O1128:O1151)</f>
        <v>35975926.457499996</v>
      </c>
      <c r="P1127" s="31"/>
      <c r="Q1127" s="31"/>
      <c r="R1127" s="14"/>
      <c r="S1127" s="14"/>
      <c r="T1127" s="308"/>
    </row>
    <row r="1128" spans="1:20" ht="37.5">
      <c r="A1128" s="14" t="s">
        <v>306</v>
      </c>
      <c r="B1128" s="15">
        <v>1</v>
      </c>
      <c r="C1128" s="16">
        <v>1</v>
      </c>
      <c r="D1128" s="68" t="s">
        <v>873</v>
      </c>
      <c r="E1128" s="16">
        <v>1981</v>
      </c>
      <c r="F1128" s="16" t="s">
        <v>37</v>
      </c>
      <c r="G1128" s="14" t="s">
        <v>306</v>
      </c>
      <c r="H1128" s="16" t="s">
        <v>87</v>
      </c>
      <c r="I1128" s="16">
        <v>5</v>
      </c>
      <c r="J1128" s="21">
        <v>9693</v>
      </c>
      <c r="K1128" s="21">
        <v>5520.76</v>
      </c>
      <c r="L1128" s="22" t="s">
        <v>46</v>
      </c>
      <c r="M1128" s="32">
        <f t="shared" ref="M1128:M1151" si="103">J1128*P1128</f>
        <v>1586937.96</v>
      </c>
      <c r="N1128" s="32">
        <f t="shared" ref="N1128:N1151" si="104">J1128*Q1128</f>
        <v>150338.43</v>
      </c>
      <c r="O1128" s="32">
        <f t="shared" ref="O1128:O1151" si="105">M1128+N1128</f>
        <v>1737276.39</v>
      </c>
      <c r="P1128" s="32">
        <v>163.72</v>
      </c>
      <c r="Q1128" s="32">
        <v>15.51</v>
      </c>
      <c r="R1128" s="14" t="s">
        <v>270</v>
      </c>
      <c r="S1128" s="14" t="s">
        <v>691</v>
      </c>
      <c r="T1128" s="222"/>
    </row>
    <row r="1129" spans="1:20" ht="37.5">
      <c r="A1129" s="14" t="s">
        <v>306</v>
      </c>
      <c r="B1129" s="15">
        <v>2</v>
      </c>
      <c r="C1129" s="16">
        <v>2</v>
      </c>
      <c r="D1129" s="68" t="s">
        <v>874</v>
      </c>
      <c r="E1129" s="16">
        <v>1980</v>
      </c>
      <c r="F1129" s="16" t="s">
        <v>37</v>
      </c>
      <c r="G1129" s="14" t="s">
        <v>306</v>
      </c>
      <c r="H1129" s="16" t="s">
        <v>87</v>
      </c>
      <c r="I1129" s="16">
        <v>5</v>
      </c>
      <c r="J1129" s="21">
        <v>9733</v>
      </c>
      <c r="K1129" s="21">
        <v>5560.7</v>
      </c>
      <c r="L1129" s="22" t="s">
        <v>46</v>
      </c>
      <c r="M1129" s="32">
        <f t="shared" si="103"/>
        <v>1593486.76</v>
      </c>
      <c r="N1129" s="32">
        <f t="shared" si="104"/>
        <v>150958.82999999999</v>
      </c>
      <c r="O1129" s="32">
        <f t="shared" si="105"/>
        <v>1744445.59</v>
      </c>
      <c r="P1129" s="32">
        <v>163.72</v>
      </c>
      <c r="Q1129" s="32">
        <v>15.51</v>
      </c>
      <c r="R1129" s="14" t="s">
        <v>270</v>
      </c>
      <c r="S1129" s="14" t="s">
        <v>691</v>
      </c>
      <c r="T1129" s="222"/>
    </row>
    <row r="1130" spans="1:20" ht="37.5">
      <c r="A1130" s="14" t="s">
        <v>306</v>
      </c>
      <c r="B1130" s="71">
        <v>3</v>
      </c>
      <c r="C1130" s="16">
        <v>3</v>
      </c>
      <c r="D1130" s="68" t="s">
        <v>875</v>
      </c>
      <c r="E1130" s="16">
        <v>1979</v>
      </c>
      <c r="F1130" s="16" t="s">
        <v>37</v>
      </c>
      <c r="G1130" s="14" t="s">
        <v>306</v>
      </c>
      <c r="H1130" s="16" t="s">
        <v>87</v>
      </c>
      <c r="I1130" s="16">
        <v>5</v>
      </c>
      <c r="J1130" s="21">
        <v>9911.94</v>
      </c>
      <c r="K1130" s="21">
        <v>5739.7</v>
      </c>
      <c r="L1130" s="22" t="s">
        <v>46</v>
      </c>
      <c r="M1130" s="32">
        <f t="shared" si="103"/>
        <v>1622782.8168000001</v>
      </c>
      <c r="N1130" s="32">
        <f t="shared" si="104"/>
        <v>153734.1894</v>
      </c>
      <c r="O1130" s="32">
        <f t="shared" si="105"/>
        <v>1776517.0062000002</v>
      </c>
      <c r="P1130" s="32">
        <v>163.72</v>
      </c>
      <c r="Q1130" s="32">
        <v>15.51</v>
      </c>
      <c r="R1130" s="14" t="s">
        <v>270</v>
      </c>
      <c r="S1130" s="14" t="s">
        <v>691</v>
      </c>
      <c r="T1130" s="222" t="s">
        <v>481</v>
      </c>
    </row>
    <row r="1131" spans="1:20" ht="37.5">
      <c r="A1131" s="14" t="s">
        <v>306</v>
      </c>
      <c r="B1131" s="15">
        <v>4</v>
      </c>
      <c r="C1131" s="16">
        <v>4</v>
      </c>
      <c r="D1131" s="68" t="s">
        <v>876</v>
      </c>
      <c r="E1131" s="16">
        <v>1987</v>
      </c>
      <c r="F1131" s="16" t="s">
        <v>37</v>
      </c>
      <c r="G1131" s="14" t="s">
        <v>306</v>
      </c>
      <c r="H1131" s="16" t="s">
        <v>38</v>
      </c>
      <c r="I1131" s="16">
        <v>5</v>
      </c>
      <c r="J1131" s="21">
        <v>9744</v>
      </c>
      <c r="K1131" s="21">
        <v>5571</v>
      </c>
      <c r="L1131" s="22" t="s">
        <v>46</v>
      </c>
      <c r="M1131" s="32">
        <f t="shared" si="103"/>
        <v>1559040</v>
      </c>
      <c r="N1131" s="32">
        <f t="shared" si="104"/>
        <v>151616.64000000001</v>
      </c>
      <c r="O1131" s="32">
        <f t="shared" si="105"/>
        <v>1710656.6400000001</v>
      </c>
      <c r="P1131" s="32">
        <v>160</v>
      </c>
      <c r="Q1131" s="32">
        <v>15.56</v>
      </c>
      <c r="R1131" s="14" t="s">
        <v>270</v>
      </c>
      <c r="S1131" s="14" t="s">
        <v>691</v>
      </c>
      <c r="T1131" s="222"/>
    </row>
    <row r="1132" spans="1:20" ht="37.5">
      <c r="A1132" s="14" t="s">
        <v>306</v>
      </c>
      <c r="B1132" s="15">
        <v>5</v>
      </c>
      <c r="C1132" s="16">
        <v>5</v>
      </c>
      <c r="D1132" s="68" t="s">
        <v>877</v>
      </c>
      <c r="E1132" s="16">
        <v>1981</v>
      </c>
      <c r="F1132" s="16" t="s">
        <v>37</v>
      </c>
      <c r="G1132" s="14" t="s">
        <v>306</v>
      </c>
      <c r="H1132" s="16" t="s">
        <v>87</v>
      </c>
      <c r="I1132" s="16">
        <v>5</v>
      </c>
      <c r="J1132" s="21">
        <v>10690.47</v>
      </c>
      <c r="K1132" s="21">
        <v>6518.23</v>
      </c>
      <c r="L1132" s="22" t="s">
        <v>46</v>
      </c>
      <c r="M1132" s="32">
        <f t="shared" si="103"/>
        <v>1750243.7483999999</v>
      </c>
      <c r="N1132" s="32">
        <f t="shared" si="104"/>
        <v>165809.18969999999</v>
      </c>
      <c r="O1132" s="32">
        <f t="shared" si="105"/>
        <v>1916052.9380999999</v>
      </c>
      <c r="P1132" s="32">
        <v>163.72</v>
      </c>
      <c r="Q1132" s="32">
        <v>15.51</v>
      </c>
      <c r="R1132" s="14" t="s">
        <v>270</v>
      </c>
      <c r="S1132" s="14" t="s">
        <v>691</v>
      </c>
      <c r="T1132" s="222"/>
    </row>
    <row r="1133" spans="1:20" ht="37.5">
      <c r="A1133" s="14" t="s">
        <v>306</v>
      </c>
      <c r="B1133" s="15">
        <v>6</v>
      </c>
      <c r="C1133" s="16">
        <v>6</v>
      </c>
      <c r="D1133" s="68" t="s">
        <v>878</v>
      </c>
      <c r="E1133" s="16">
        <v>1992</v>
      </c>
      <c r="F1133" s="16" t="s">
        <v>37</v>
      </c>
      <c r="G1133" s="14" t="s">
        <v>306</v>
      </c>
      <c r="H1133" s="16" t="s">
        <v>38</v>
      </c>
      <c r="I1133" s="16">
        <v>5</v>
      </c>
      <c r="J1133" s="21">
        <v>3503.12</v>
      </c>
      <c r="K1133" s="21">
        <v>2295.4</v>
      </c>
      <c r="L1133" s="22" t="s">
        <v>46</v>
      </c>
      <c r="M1133" s="32">
        <f t="shared" si="103"/>
        <v>560499.19999999995</v>
      </c>
      <c r="N1133" s="32">
        <f t="shared" si="104"/>
        <v>54508.547200000001</v>
      </c>
      <c r="O1133" s="32">
        <f t="shared" si="105"/>
        <v>615007.74719999998</v>
      </c>
      <c r="P1133" s="32">
        <v>160</v>
      </c>
      <c r="Q1133" s="32">
        <v>15.56</v>
      </c>
      <c r="R1133" s="14" t="s">
        <v>270</v>
      </c>
      <c r="S1133" s="14" t="s">
        <v>691</v>
      </c>
      <c r="T1133" s="222"/>
    </row>
    <row r="1134" spans="1:20" ht="37.5">
      <c r="A1134" s="14" t="s">
        <v>306</v>
      </c>
      <c r="B1134" s="71">
        <v>7</v>
      </c>
      <c r="C1134" s="16">
        <v>7</v>
      </c>
      <c r="D1134" s="68" t="s">
        <v>879</v>
      </c>
      <c r="E1134" s="16">
        <v>1989</v>
      </c>
      <c r="F1134" s="16" t="s">
        <v>37</v>
      </c>
      <c r="G1134" s="14" t="s">
        <v>306</v>
      </c>
      <c r="H1134" s="16" t="s">
        <v>38</v>
      </c>
      <c r="I1134" s="16">
        <v>4</v>
      </c>
      <c r="J1134" s="21">
        <v>10042.66</v>
      </c>
      <c r="K1134" s="21">
        <v>5870.42</v>
      </c>
      <c r="L1134" s="22" t="s">
        <v>46</v>
      </c>
      <c r="M1134" s="32">
        <f t="shared" si="103"/>
        <v>1606825.6</v>
      </c>
      <c r="N1134" s="32">
        <f t="shared" si="104"/>
        <v>156263.78959999999</v>
      </c>
      <c r="O1134" s="32">
        <f t="shared" si="105"/>
        <v>1763089.3896000001</v>
      </c>
      <c r="P1134" s="32">
        <v>160</v>
      </c>
      <c r="Q1134" s="32">
        <v>15.56</v>
      </c>
      <c r="R1134" s="14" t="s">
        <v>270</v>
      </c>
      <c r="S1134" s="14" t="s">
        <v>691</v>
      </c>
      <c r="T1134" s="222"/>
    </row>
    <row r="1135" spans="1:20" ht="37.5">
      <c r="A1135" s="14" t="s">
        <v>306</v>
      </c>
      <c r="B1135" s="15">
        <v>8</v>
      </c>
      <c r="C1135" s="16">
        <v>8</v>
      </c>
      <c r="D1135" s="68" t="s">
        <v>880</v>
      </c>
      <c r="E1135" s="16">
        <v>1988</v>
      </c>
      <c r="F1135" s="16" t="s">
        <v>37</v>
      </c>
      <c r="G1135" s="14" t="s">
        <v>306</v>
      </c>
      <c r="H1135" s="16" t="s">
        <v>87</v>
      </c>
      <c r="I1135" s="16">
        <v>5</v>
      </c>
      <c r="J1135" s="21">
        <v>7869.94</v>
      </c>
      <c r="K1135" s="21">
        <v>3697.7</v>
      </c>
      <c r="L1135" s="22" t="s">
        <v>46</v>
      </c>
      <c r="M1135" s="32">
        <f t="shared" si="103"/>
        <v>1288466.5767999999</v>
      </c>
      <c r="N1135" s="32">
        <f t="shared" si="104"/>
        <v>122062.76939999999</v>
      </c>
      <c r="O1135" s="32">
        <f t="shared" si="105"/>
        <v>1410529.3462</v>
      </c>
      <c r="P1135" s="32">
        <v>163.72</v>
      </c>
      <c r="Q1135" s="32">
        <v>15.51</v>
      </c>
      <c r="R1135" s="14" t="s">
        <v>270</v>
      </c>
      <c r="S1135" s="14" t="s">
        <v>691</v>
      </c>
      <c r="T1135" s="222"/>
    </row>
    <row r="1136" spans="1:20" ht="37.5">
      <c r="A1136" s="14" t="s">
        <v>306</v>
      </c>
      <c r="B1136" s="15">
        <v>9</v>
      </c>
      <c r="C1136" s="16">
        <v>9</v>
      </c>
      <c r="D1136" s="68" t="s">
        <v>881</v>
      </c>
      <c r="E1136" s="16">
        <v>1989</v>
      </c>
      <c r="F1136" s="16" t="s">
        <v>37</v>
      </c>
      <c r="G1136" s="14" t="s">
        <v>306</v>
      </c>
      <c r="H1136" s="16" t="s">
        <v>87</v>
      </c>
      <c r="I1136" s="16">
        <v>5</v>
      </c>
      <c r="J1136" s="21">
        <v>8696.64</v>
      </c>
      <c r="K1136" s="21">
        <v>4524.3999999999996</v>
      </c>
      <c r="L1136" s="22" t="s">
        <v>46</v>
      </c>
      <c r="M1136" s="32">
        <f t="shared" si="103"/>
        <v>1423813.9007999999</v>
      </c>
      <c r="N1136" s="32">
        <f t="shared" si="104"/>
        <v>134884.88639999999</v>
      </c>
      <c r="O1136" s="32">
        <f t="shared" si="105"/>
        <v>1558698.7871999999</v>
      </c>
      <c r="P1136" s="32">
        <v>163.72</v>
      </c>
      <c r="Q1136" s="32">
        <v>15.51</v>
      </c>
      <c r="R1136" s="14" t="s">
        <v>270</v>
      </c>
      <c r="S1136" s="14" t="s">
        <v>691</v>
      </c>
      <c r="T1136" s="222"/>
    </row>
    <row r="1137" spans="1:20" ht="37.5">
      <c r="A1137" s="14" t="s">
        <v>306</v>
      </c>
      <c r="B1137" s="15">
        <v>10</v>
      </c>
      <c r="C1137" s="16">
        <v>10</v>
      </c>
      <c r="D1137" s="68" t="s">
        <v>882</v>
      </c>
      <c r="E1137" s="16">
        <v>1987</v>
      </c>
      <c r="F1137" s="16" t="s">
        <v>37</v>
      </c>
      <c r="G1137" s="14" t="s">
        <v>306</v>
      </c>
      <c r="H1137" s="16" t="s">
        <v>87</v>
      </c>
      <c r="I1137" s="16">
        <v>5</v>
      </c>
      <c r="J1137" s="21">
        <v>10681.74</v>
      </c>
      <c r="K1137" s="21">
        <v>6509.5</v>
      </c>
      <c r="L1137" s="22" t="s">
        <v>46</v>
      </c>
      <c r="M1137" s="32">
        <f t="shared" si="103"/>
        <v>1748814.4727999999</v>
      </c>
      <c r="N1137" s="32">
        <f t="shared" si="104"/>
        <v>165673.7874</v>
      </c>
      <c r="O1137" s="32">
        <f t="shared" si="105"/>
        <v>1914488.2601999999</v>
      </c>
      <c r="P1137" s="32">
        <v>163.72</v>
      </c>
      <c r="Q1137" s="32">
        <v>15.51</v>
      </c>
      <c r="R1137" s="14" t="s">
        <v>270</v>
      </c>
      <c r="S1137" s="14" t="s">
        <v>691</v>
      </c>
      <c r="T1137" s="222"/>
    </row>
    <row r="1138" spans="1:20" ht="37.5">
      <c r="A1138" s="14" t="s">
        <v>306</v>
      </c>
      <c r="B1138" s="71">
        <v>11</v>
      </c>
      <c r="C1138" s="16">
        <v>11</v>
      </c>
      <c r="D1138" s="68" t="s">
        <v>883</v>
      </c>
      <c r="E1138" s="16">
        <v>1987</v>
      </c>
      <c r="F1138" s="16" t="s">
        <v>37</v>
      </c>
      <c r="G1138" s="14" t="s">
        <v>306</v>
      </c>
      <c r="H1138" s="16" t="s">
        <v>87</v>
      </c>
      <c r="I1138" s="16">
        <v>5</v>
      </c>
      <c r="J1138" s="21">
        <v>8685.24</v>
      </c>
      <c r="K1138" s="21">
        <v>4513</v>
      </c>
      <c r="L1138" s="22" t="s">
        <v>46</v>
      </c>
      <c r="M1138" s="32">
        <f t="shared" si="103"/>
        <v>1421947.4927999999</v>
      </c>
      <c r="N1138" s="32">
        <f t="shared" si="104"/>
        <v>134708.0724</v>
      </c>
      <c r="O1138" s="32">
        <f t="shared" si="105"/>
        <v>1556655.5651999998</v>
      </c>
      <c r="P1138" s="32">
        <v>163.72</v>
      </c>
      <c r="Q1138" s="32">
        <v>15.51</v>
      </c>
      <c r="R1138" s="14" t="s">
        <v>270</v>
      </c>
      <c r="S1138" s="14" t="s">
        <v>691</v>
      </c>
      <c r="T1138" s="222"/>
    </row>
    <row r="1139" spans="1:20" ht="37.5">
      <c r="A1139" s="14" t="s">
        <v>306</v>
      </c>
      <c r="B1139" s="15">
        <v>12</v>
      </c>
      <c r="C1139" s="16">
        <v>12</v>
      </c>
      <c r="D1139" s="68" t="s">
        <v>884</v>
      </c>
      <c r="E1139" s="16">
        <v>1989</v>
      </c>
      <c r="F1139" s="16" t="s">
        <v>37</v>
      </c>
      <c r="G1139" s="14" t="s">
        <v>306</v>
      </c>
      <c r="H1139" s="16" t="s">
        <v>87</v>
      </c>
      <c r="I1139" s="16">
        <v>5</v>
      </c>
      <c r="J1139" s="21">
        <v>7916.84</v>
      </c>
      <c r="K1139" s="21">
        <v>3744.6</v>
      </c>
      <c r="L1139" s="22" t="s">
        <v>46</v>
      </c>
      <c r="M1139" s="32">
        <f t="shared" si="103"/>
        <v>1296145.0448</v>
      </c>
      <c r="N1139" s="32">
        <f t="shared" si="104"/>
        <v>122790.1884</v>
      </c>
      <c r="O1139" s="32">
        <f t="shared" si="105"/>
        <v>1418935.2332000001</v>
      </c>
      <c r="P1139" s="32">
        <v>163.72</v>
      </c>
      <c r="Q1139" s="32">
        <v>15.51</v>
      </c>
      <c r="R1139" s="14" t="s">
        <v>270</v>
      </c>
      <c r="S1139" s="14" t="s">
        <v>691</v>
      </c>
      <c r="T1139" s="222"/>
    </row>
    <row r="1140" spans="1:20" ht="37.5">
      <c r="A1140" s="14" t="s">
        <v>306</v>
      </c>
      <c r="B1140" s="15">
        <v>13</v>
      </c>
      <c r="C1140" s="16">
        <v>13</v>
      </c>
      <c r="D1140" s="68" t="s">
        <v>885</v>
      </c>
      <c r="E1140" s="16">
        <v>1990</v>
      </c>
      <c r="F1140" s="16" t="s">
        <v>37</v>
      </c>
      <c r="G1140" s="14" t="s">
        <v>306</v>
      </c>
      <c r="H1140" s="16" t="s">
        <v>87</v>
      </c>
      <c r="I1140" s="16">
        <v>5</v>
      </c>
      <c r="J1140" s="21">
        <v>9375</v>
      </c>
      <c r="K1140" s="21">
        <v>7992.5</v>
      </c>
      <c r="L1140" s="22" t="s">
        <v>46</v>
      </c>
      <c r="M1140" s="32">
        <f t="shared" si="103"/>
        <v>1534875</v>
      </c>
      <c r="N1140" s="32">
        <f t="shared" si="104"/>
        <v>145406.25</v>
      </c>
      <c r="O1140" s="32">
        <f t="shared" si="105"/>
        <v>1680281.25</v>
      </c>
      <c r="P1140" s="32">
        <v>163.72</v>
      </c>
      <c r="Q1140" s="32">
        <v>15.51</v>
      </c>
      <c r="R1140" s="14" t="s">
        <v>270</v>
      </c>
      <c r="S1140" s="14" t="s">
        <v>691</v>
      </c>
      <c r="T1140" s="222"/>
    </row>
    <row r="1141" spans="1:20" ht="37.5">
      <c r="A1141" s="14" t="s">
        <v>306</v>
      </c>
      <c r="B1141" s="15">
        <v>14</v>
      </c>
      <c r="C1141" s="16">
        <v>14</v>
      </c>
      <c r="D1141" s="68" t="s">
        <v>886</v>
      </c>
      <c r="E1141" s="16">
        <v>1980</v>
      </c>
      <c r="F1141" s="16" t="s">
        <v>37</v>
      </c>
      <c r="G1141" s="14" t="s">
        <v>306</v>
      </c>
      <c r="H1141" s="16" t="s">
        <v>87</v>
      </c>
      <c r="I1141" s="16">
        <v>5</v>
      </c>
      <c r="J1141" s="21">
        <v>10675</v>
      </c>
      <c r="K1141" s="21">
        <v>6505.5</v>
      </c>
      <c r="L1141" s="22" t="s">
        <v>46</v>
      </c>
      <c r="M1141" s="32">
        <f t="shared" si="103"/>
        <v>1747711</v>
      </c>
      <c r="N1141" s="32">
        <f t="shared" si="104"/>
        <v>165569.25</v>
      </c>
      <c r="O1141" s="32">
        <f t="shared" si="105"/>
        <v>1913280.25</v>
      </c>
      <c r="P1141" s="32">
        <v>163.72</v>
      </c>
      <c r="Q1141" s="32">
        <v>15.51</v>
      </c>
      <c r="R1141" s="14" t="s">
        <v>270</v>
      </c>
      <c r="S1141" s="14" t="s">
        <v>691</v>
      </c>
      <c r="T1141" s="222"/>
    </row>
    <row r="1142" spans="1:20" ht="37.5">
      <c r="A1142" s="14" t="s">
        <v>306</v>
      </c>
      <c r="B1142" s="71">
        <v>15</v>
      </c>
      <c r="C1142" s="16">
        <v>15</v>
      </c>
      <c r="D1142" s="68" t="s">
        <v>887</v>
      </c>
      <c r="E1142" s="16">
        <v>1984</v>
      </c>
      <c r="F1142" s="16" t="s">
        <v>37</v>
      </c>
      <c r="G1142" s="14" t="s">
        <v>306</v>
      </c>
      <c r="H1142" s="16" t="s">
        <v>87</v>
      </c>
      <c r="I1142" s="16">
        <v>5</v>
      </c>
      <c r="J1142" s="21">
        <v>7593.66</v>
      </c>
      <c r="K1142" s="21">
        <v>5151.7</v>
      </c>
      <c r="L1142" s="22" t="s">
        <v>46</v>
      </c>
      <c r="M1142" s="32">
        <f t="shared" si="103"/>
        <v>1243234.0152</v>
      </c>
      <c r="N1142" s="32">
        <f t="shared" si="104"/>
        <v>117777.6666</v>
      </c>
      <c r="O1142" s="32">
        <f t="shared" si="105"/>
        <v>1361011.6817999999</v>
      </c>
      <c r="P1142" s="32">
        <v>163.72</v>
      </c>
      <c r="Q1142" s="32">
        <v>15.51</v>
      </c>
      <c r="R1142" s="14" t="s">
        <v>270</v>
      </c>
      <c r="S1142" s="14" t="s">
        <v>691</v>
      </c>
      <c r="T1142" s="222" t="s">
        <v>1065</v>
      </c>
    </row>
    <row r="1143" spans="1:20" ht="37.5">
      <c r="A1143" s="14" t="s">
        <v>306</v>
      </c>
      <c r="B1143" s="15">
        <v>16</v>
      </c>
      <c r="C1143" s="16">
        <v>16</v>
      </c>
      <c r="D1143" s="68" t="s">
        <v>888</v>
      </c>
      <c r="E1143" s="16">
        <v>1983</v>
      </c>
      <c r="F1143" s="16" t="s">
        <v>37</v>
      </c>
      <c r="G1143" s="14" t="s">
        <v>306</v>
      </c>
      <c r="H1143" s="16" t="s">
        <v>87</v>
      </c>
      <c r="I1143" s="16">
        <v>5</v>
      </c>
      <c r="J1143" s="21">
        <v>8989.1</v>
      </c>
      <c r="K1143" s="21">
        <v>5297.61</v>
      </c>
      <c r="L1143" s="22" t="s">
        <v>46</v>
      </c>
      <c r="M1143" s="32">
        <f t="shared" si="103"/>
        <v>1471695.452</v>
      </c>
      <c r="N1143" s="32">
        <f t="shared" si="104"/>
        <v>139420.94099999999</v>
      </c>
      <c r="O1143" s="32">
        <f t="shared" si="105"/>
        <v>1611116.3930000002</v>
      </c>
      <c r="P1143" s="32">
        <v>163.72</v>
      </c>
      <c r="Q1143" s="32">
        <v>15.51</v>
      </c>
      <c r="R1143" s="14" t="s">
        <v>270</v>
      </c>
      <c r="S1143" s="14" t="s">
        <v>691</v>
      </c>
      <c r="T1143" s="222"/>
    </row>
    <row r="1144" spans="1:20" ht="37.5">
      <c r="A1144" s="14" t="s">
        <v>306</v>
      </c>
      <c r="B1144" s="15">
        <v>17</v>
      </c>
      <c r="C1144" s="16">
        <v>17</v>
      </c>
      <c r="D1144" s="68" t="s">
        <v>889</v>
      </c>
      <c r="E1144" s="16">
        <v>1986</v>
      </c>
      <c r="F1144" s="16" t="s">
        <v>37</v>
      </c>
      <c r="G1144" s="14" t="s">
        <v>306</v>
      </c>
      <c r="H1144" s="16" t="s">
        <v>87</v>
      </c>
      <c r="I1144" s="16">
        <v>5</v>
      </c>
      <c r="J1144" s="21">
        <v>14970</v>
      </c>
      <c r="K1144" s="21">
        <v>8931.4</v>
      </c>
      <c r="L1144" s="22" t="s">
        <v>46</v>
      </c>
      <c r="M1144" s="32">
        <f t="shared" si="103"/>
        <v>2450888.4</v>
      </c>
      <c r="N1144" s="32">
        <f t="shared" si="104"/>
        <v>232184.69999999998</v>
      </c>
      <c r="O1144" s="32">
        <f t="shared" si="105"/>
        <v>2683073.1</v>
      </c>
      <c r="P1144" s="32">
        <v>163.72</v>
      </c>
      <c r="Q1144" s="32">
        <v>15.51</v>
      </c>
      <c r="R1144" s="14" t="s">
        <v>270</v>
      </c>
      <c r="S1144" s="14" t="s">
        <v>691</v>
      </c>
      <c r="T1144" s="222"/>
    </row>
    <row r="1145" spans="1:20" ht="37.5">
      <c r="A1145" s="14" t="s">
        <v>306</v>
      </c>
      <c r="B1145" s="15">
        <v>18</v>
      </c>
      <c r="C1145" s="16">
        <v>18</v>
      </c>
      <c r="D1145" s="68" t="s">
        <v>890</v>
      </c>
      <c r="E1145" s="16">
        <v>1984</v>
      </c>
      <c r="F1145" s="16" t="s">
        <v>37</v>
      </c>
      <c r="G1145" s="14" t="s">
        <v>306</v>
      </c>
      <c r="H1145" s="16" t="s">
        <v>38</v>
      </c>
      <c r="I1145" s="16">
        <v>3</v>
      </c>
      <c r="J1145" s="21">
        <v>1493.6</v>
      </c>
      <c r="K1145" s="21">
        <v>866</v>
      </c>
      <c r="L1145" s="22" t="s">
        <v>46</v>
      </c>
      <c r="M1145" s="32">
        <f t="shared" si="103"/>
        <v>238976</v>
      </c>
      <c r="N1145" s="32">
        <f t="shared" si="104"/>
        <v>23240.416000000001</v>
      </c>
      <c r="O1145" s="32">
        <f t="shared" si="105"/>
        <v>262216.41600000003</v>
      </c>
      <c r="P1145" s="32">
        <v>160</v>
      </c>
      <c r="Q1145" s="32">
        <v>15.56</v>
      </c>
      <c r="R1145" s="14" t="s">
        <v>270</v>
      </c>
      <c r="S1145" s="14" t="s">
        <v>691</v>
      </c>
      <c r="T1145" s="222"/>
    </row>
    <row r="1146" spans="1:20" ht="37.5">
      <c r="A1146" s="14" t="s">
        <v>306</v>
      </c>
      <c r="B1146" s="71">
        <v>19</v>
      </c>
      <c r="C1146" s="16">
        <v>19</v>
      </c>
      <c r="D1146" s="68" t="s">
        <v>891</v>
      </c>
      <c r="E1146" s="16">
        <v>1984</v>
      </c>
      <c r="F1146" s="16" t="s">
        <v>37</v>
      </c>
      <c r="G1146" s="14" t="s">
        <v>306</v>
      </c>
      <c r="H1146" s="16" t="s">
        <v>38</v>
      </c>
      <c r="I1146" s="16">
        <v>3</v>
      </c>
      <c r="J1146" s="21">
        <v>1512.9</v>
      </c>
      <c r="K1146" s="21">
        <v>837</v>
      </c>
      <c r="L1146" s="22" t="s">
        <v>46</v>
      </c>
      <c r="M1146" s="32">
        <f t="shared" si="103"/>
        <v>242064</v>
      </c>
      <c r="N1146" s="32">
        <f t="shared" si="104"/>
        <v>23540.724000000002</v>
      </c>
      <c r="O1146" s="32">
        <f t="shared" si="105"/>
        <v>265604.72399999999</v>
      </c>
      <c r="P1146" s="32">
        <v>160</v>
      </c>
      <c r="Q1146" s="32">
        <v>15.56</v>
      </c>
      <c r="R1146" s="14" t="s">
        <v>270</v>
      </c>
      <c r="S1146" s="14" t="s">
        <v>691</v>
      </c>
      <c r="T1146" s="222"/>
    </row>
    <row r="1147" spans="1:20" ht="37.5">
      <c r="A1147" s="14" t="s">
        <v>306</v>
      </c>
      <c r="B1147" s="15">
        <v>20</v>
      </c>
      <c r="C1147" s="16">
        <v>20</v>
      </c>
      <c r="D1147" s="68" t="s">
        <v>892</v>
      </c>
      <c r="E1147" s="16">
        <v>1995</v>
      </c>
      <c r="F1147" s="16" t="s">
        <v>37</v>
      </c>
      <c r="G1147" s="14" t="s">
        <v>306</v>
      </c>
      <c r="H1147" s="16" t="s">
        <v>87</v>
      </c>
      <c r="I1147" s="16">
        <v>5</v>
      </c>
      <c r="J1147" s="21">
        <v>8357.2199999999993</v>
      </c>
      <c r="K1147" s="21">
        <v>5282.2</v>
      </c>
      <c r="L1147" s="22" t="s">
        <v>46</v>
      </c>
      <c r="M1147" s="32">
        <f t="shared" si="103"/>
        <v>1368244.0584</v>
      </c>
      <c r="N1147" s="32">
        <f t="shared" si="104"/>
        <v>129620.48219999998</v>
      </c>
      <c r="O1147" s="32">
        <f t="shared" si="105"/>
        <v>1497864.5405999999</v>
      </c>
      <c r="P1147" s="32">
        <v>163.72</v>
      </c>
      <c r="Q1147" s="32">
        <v>15.51</v>
      </c>
      <c r="R1147" s="14" t="s">
        <v>270</v>
      </c>
      <c r="S1147" s="14" t="s">
        <v>691</v>
      </c>
      <c r="T1147" s="222"/>
    </row>
    <row r="1148" spans="1:20" ht="37.5">
      <c r="A1148" s="14" t="s">
        <v>306</v>
      </c>
      <c r="B1148" s="15">
        <v>21</v>
      </c>
      <c r="C1148" s="16">
        <v>21</v>
      </c>
      <c r="D1148" s="68" t="s">
        <v>893</v>
      </c>
      <c r="E1148" s="16">
        <v>1987</v>
      </c>
      <c r="F1148" s="16" t="s">
        <v>37</v>
      </c>
      <c r="G1148" s="14" t="s">
        <v>306</v>
      </c>
      <c r="H1148" s="16" t="s">
        <v>87</v>
      </c>
      <c r="I1148" s="16">
        <v>5</v>
      </c>
      <c r="J1148" s="21">
        <v>4655.4799999999996</v>
      </c>
      <c r="K1148" s="21">
        <v>3115.7</v>
      </c>
      <c r="L1148" s="22" t="s">
        <v>46</v>
      </c>
      <c r="M1148" s="32">
        <f t="shared" si="103"/>
        <v>762195.18559999997</v>
      </c>
      <c r="N1148" s="32">
        <f t="shared" si="104"/>
        <v>72206.494799999986</v>
      </c>
      <c r="O1148" s="32">
        <f t="shared" si="105"/>
        <v>834401.68039999995</v>
      </c>
      <c r="P1148" s="32">
        <v>163.72</v>
      </c>
      <c r="Q1148" s="32">
        <v>15.51</v>
      </c>
      <c r="R1148" s="14" t="s">
        <v>270</v>
      </c>
      <c r="S1148" s="14" t="s">
        <v>691</v>
      </c>
      <c r="T1148" s="222"/>
    </row>
    <row r="1149" spans="1:20" ht="37.5">
      <c r="A1149" s="14" t="s">
        <v>306</v>
      </c>
      <c r="B1149" s="15">
        <v>22</v>
      </c>
      <c r="C1149" s="16">
        <v>22</v>
      </c>
      <c r="D1149" s="68" t="s">
        <v>894</v>
      </c>
      <c r="E1149" s="16">
        <v>1984</v>
      </c>
      <c r="F1149" s="16" t="s">
        <v>37</v>
      </c>
      <c r="G1149" s="14" t="s">
        <v>306</v>
      </c>
      <c r="H1149" s="16" t="s">
        <v>87</v>
      </c>
      <c r="I1149" s="16">
        <v>5</v>
      </c>
      <c r="J1149" s="21">
        <v>12225</v>
      </c>
      <c r="K1149" s="21">
        <v>7191.8</v>
      </c>
      <c r="L1149" s="22" t="s">
        <v>46</v>
      </c>
      <c r="M1149" s="32">
        <f t="shared" si="103"/>
        <v>2001477</v>
      </c>
      <c r="N1149" s="32">
        <f t="shared" si="104"/>
        <v>189609.75</v>
      </c>
      <c r="O1149" s="32">
        <f t="shared" si="105"/>
        <v>2191086.75</v>
      </c>
      <c r="P1149" s="32">
        <v>163.72</v>
      </c>
      <c r="Q1149" s="32">
        <v>15.51</v>
      </c>
      <c r="R1149" s="14" t="s">
        <v>270</v>
      </c>
      <c r="S1149" s="14" t="s">
        <v>691</v>
      </c>
      <c r="T1149" s="222"/>
    </row>
    <row r="1150" spans="1:20" ht="37.5">
      <c r="A1150" s="14" t="s">
        <v>306</v>
      </c>
      <c r="B1150" s="71">
        <v>23</v>
      </c>
      <c r="C1150" s="16">
        <v>23</v>
      </c>
      <c r="D1150" s="68" t="s">
        <v>895</v>
      </c>
      <c r="E1150" s="16">
        <v>1990</v>
      </c>
      <c r="F1150" s="16" t="s">
        <v>37</v>
      </c>
      <c r="G1150" s="14" t="s">
        <v>306</v>
      </c>
      <c r="H1150" s="16" t="s">
        <v>87</v>
      </c>
      <c r="I1150" s="16">
        <v>5</v>
      </c>
      <c r="J1150" s="21">
        <v>10922</v>
      </c>
      <c r="K1150" s="21">
        <v>6553.8</v>
      </c>
      <c r="L1150" s="22" t="s">
        <v>46</v>
      </c>
      <c r="M1150" s="32">
        <f t="shared" si="103"/>
        <v>1788149.84</v>
      </c>
      <c r="N1150" s="32">
        <f t="shared" si="104"/>
        <v>169400.22</v>
      </c>
      <c r="O1150" s="32">
        <f t="shared" si="105"/>
        <v>1957550.06</v>
      </c>
      <c r="P1150" s="32">
        <v>163.72</v>
      </c>
      <c r="Q1150" s="32">
        <v>15.51</v>
      </c>
      <c r="R1150" s="14" t="s">
        <v>270</v>
      </c>
      <c r="S1150" s="14" t="s">
        <v>691</v>
      </c>
      <c r="T1150" s="222"/>
    </row>
    <row r="1151" spans="1:20" s="67" customFormat="1" ht="37.5">
      <c r="A1151" s="14" t="s">
        <v>306</v>
      </c>
      <c r="B1151" s="15">
        <v>24</v>
      </c>
      <c r="C1151" s="16">
        <v>24</v>
      </c>
      <c r="D1151" s="68" t="s">
        <v>896</v>
      </c>
      <c r="E1151" s="16">
        <v>1998</v>
      </c>
      <c r="F1151" s="16" t="s">
        <v>37</v>
      </c>
      <c r="G1151" s="14" t="s">
        <v>306</v>
      </c>
      <c r="H1151" s="16" t="s">
        <v>87</v>
      </c>
      <c r="I1151" s="16">
        <v>5</v>
      </c>
      <c r="J1151" s="21">
        <v>3325.82</v>
      </c>
      <c r="K1151" s="21">
        <v>2114.4</v>
      </c>
      <c r="L1151" s="22" t="s">
        <v>46</v>
      </c>
      <c r="M1151" s="32">
        <f t="shared" si="103"/>
        <v>544503.25040000002</v>
      </c>
      <c r="N1151" s="32">
        <f t="shared" si="104"/>
        <v>51583.468200000003</v>
      </c>
      <c r="O1151" s="32">
        <f t="shared" si="105"/>
        <v>596086.71860000002</v>
      </c>
      <c r="P1151" s="32">
        <v>163.72</v>
      </c>
      <c r="Q1151" s="32">
        <v>15.51</v>
      </c>
      <c r="R1151" s="14" t="s">
        <v>270</v>
      </c>
      <c r="S1151" s="14" t="s">
        <v>691</v>
      </c>
      <c r="T1151" s="307"/>
    </row>
    <row r="1152" spans="1:20" s="67" customFormat="1" ht="37.5">
      <c r="A1152" s="24"/>
      <c r="B1152" s="15"/>
      <c r="C1152" s="16"/>
      <c r="D1152" s="65" t="s">
        <v>141</v>
      </c>
      <c r="E1152" s="33"/>
      <c r="F1152" s="16"/>
      <c r="G1152" s="14"/>
      <c r="H1152" s="33"/>
      <c r="I1152" s="33"/>
      <c r="J1152" s="31">
        <f>SUM(J1153:J1157)</f>
        <v>7600.7</v>
      </c>
      <c r="K1152" s="27"/>
      <c r="L1152" s="26"/>
      <c r="M1152" s="31">
        <f>SUM(M1153:M1157)</f>
        <v>1263285.3</v>
      </c>
      <c r="N1152" s="31">
        <f>SUM(N1153:N1157)</f>
        <v>120440.32500000001</v>
      </c>
      <c r="O1152" s="31">
        <f>SUM(O1153:O1157)</f>
        <v>1383725.625</v>
      </c>
      <c r="P1152" s="31"/>
      <c r="Q1152" s="31"/>
      <c r="R1152" s="14"/>
      <c r="S1152" s="14"/>
      <c r="T1152" s="308"/>
    </row>
    <row r="1153" spans="1:21" ht="37.5">
      <c r="A1153" s="14" t="s">
        <v>289</v>
      </c>
      <c r="B1153" s="71">
        <v>1</v>
      </c>
      <c r="C1153" s="16">
        <v>1</v>
      </c>
      <c r="D1153" s="68" t="s">
        <v>897</v>
      </c>
      <c r="E1153" s="16">
        <v>1987</v>
      </c>
      <c r="F1153" s="16" t="s">
        <v>37</v>
      </c>
      <c r="G1153" s="14" t="s">
        <v>289</v>
      </c>
      <c r="H1153" s="16" t="s">
        <v>38</v>
      </c>
      <c r="I1153" s="16">
        <v>2</v>
      </c>
      <c r="J1153" s="21">
        <v>1407.2</v>
      </c>
      <c r="K1153" s="21">
        <v>798.8</v>
      </c>
      <c r="L1153" s="22" t="s">
        <v>46</v>
      </c>
      <c r="M1153" s="32">
        <f>J1153*P1153</f>
        <v>240631.2</v>
      </c>
      <c r="N1153" s="32">
        <f>J1153*Q1153</f>
        <v>22247.832000000002</v>
      </c>
      <c r="O1153" s="32">
        <f>M1153+N1153</f>
        <v>262879.03200000001</v>
      </c>
      <c r="P1153" s="32">
        <v>171</v>
      </c>
      <c r="Q1153" s="32">
        <v>15.81</v>
      </c>
      <c r="R1153" s="14" t="s">
        <v>270</v>
      </c>
      <c r="S1153" s="14" t="s">
        <v>691</v>
      </c>
      <c r="T1153" s="222" t="s">
        <v>481</v>
      </c>
    </row>
    <row r="1154" spans="1:21" ht="37.5">
      <c r="A1154" s="14" t="s">
        <v>269</v>
      </c>
      <c r="B1154" s="15">
        <v>2</v>
      </c>
      <c r="C1154" s="16">
        <v>2</v>
      </c>
      <c r="D1154" s="68" t="s">
        <v>898</v>
      </c>
      <c r="E1154" s="16">
        <v>1984</v>
      </c>
      <c r="F1154" s="16" t="s">
        <v>37</v>
      </c>
      <c r="G1154" s="14" t="s">
        <v>269</v>
      </c>
      <c r="H1154" s="16" t="s">
        <v>67</v>
      </c>
      <c r="I1154" s="16">
        <v>2</v>
      </c>
      <c r="J1154" s="21">
        <v>1501.9</v>
      </c>
      <c r="K1154" s="21">
        <v>694.9</v>
      </c>
      <c r="L1154" s="22" t="s">
        <v>46</v>
      </c>
      <c r="M1154" s="32">
        <f>J1154*P1154</f>
        <v>244809.7</v>
      </c>
      <c r="N1154" s="32">
        <f>J1154*Q1154</f>
        <v>23835.153000000002</v>
      </c>
      <c r="O1154" s="32">
        <f>M1154+N1154</f>
        <v>268644.853</v>
      </c>
      <c r="P1154" s="32">
        <v>163</v>
      </c>
      <c r="Q1154" s="32">
        <v>15.87</v>
      </c>
      <c r="R1154" s="14" t="s">
        <v>270</v>
      </c>
      <c r="S1154" s="14" t="s">
        <v>691</v>
      </c>
      <c r="T1154" s="222"/>
    </row>
    <row r="1155" spans="1:21" ht="37.5">
      <c r="A1155" s="14" t="s">
        <v>269</v>
      </c>
      <c r="B1155" s="15">
        <v>3</v>
      </c>
      <c r="C1155" s="16">
        <v>3</v>
      </c>
      <c r="D1155" s="68" t="s">
        <v>899</v>
      </c>
      <c r="E1155" s="16">
        <v>1983</v>
      </c>
      <c r="F1155" s="16" t="s">
        <v>37</v>
      </c>
      <c r="G1155" s="14" t="s">
        <v>269</v>
      </c>
      <c r="H1155" s="16" t="s">
        <v>67</v>
      </c>
      <c r="I1155" s="16">
        <v>2</v>
      </c>
      <c r="J1155" s="21">
        <v>1521.4</v>
      </c>
      <c r="K1155" s="21">
        <v>712.2</v>
      </c>
      <c r="L1155" s="22" t="s">
        <v>46</v>
      </c>
      <c r="M1155" s="32">
        <f>J1155*P1155</f>
        <v>247988.2</v>
      </c>
      <c r="N1155" s="32">
        <f>J1155*Q1155</f>
        <v>24144.617999999999</v>
      </c>
      <c r="O1155" s="32">
        <f>M1155+N1155</f>
        <v>272132.81800000003</v>
      </c>
      <c r="P1155" s="32">
        <v>163</v>
      </c>
      <c r="Q1155" s="32">
        <v>15.87</v>
      </c>
      <c r="R1155" s="14" t="s">
        <v>270</v>
      </c>
      <c r="S1155" s="14" t="s">
        <v>691</v>
      </c>
      <c r="T1155" s="222"/>
    </row>
    <row r="1156" spans="1:21" ht="37.5">
      <c r="A1156" s="14" t="s">
        <v>269</v>
      </c>
      <c r="B1156" s="15">
        <v>4</v>
      </c>
      <c r="C1156" s="16">
        <v>4</v>
      </c>
      <c r="D1156" s="68" t="s">
        <v>900</v>
      </c>
      <c r="E1156" s="16">
        <v>1983</v>
      </c>
      <c r="F1156" s="16" t="s">
        <v>37</v>
      </c>
      <c r="G1156" s="14" t="s">
        <v>269</v>
      </c>
      <c r="H1156" s="16" t="s">
        <v>67</v>
      </c>
      <c r="I1156" s="16">
        <v>2</v>
      </c>
      <c r="J1156" s="21">
        <v>1531</v>
      </c>
      <c r="K1156" s="21">
        <v>716</v>
      </c>
      <c r="L1156" s="22" t="s">
        <v>46</v>
      </c>
      <c r="M1156" s="32">
        <f>J1156*P1156</f>
        <v>249553</v>
      </c>
      <c r="N1156" s="32">
        <f>J1156*Q1156</f>
        <v>24296.969999999998</v>
      </c>
      <c r="O1156" s="32">
        <f>M1156+N1156</f>
        <v>273849.96999999997</v>
      </c>
      <c r="P1156" s="32">
        <v>163</v>
      </c>
      <c r="Q1156" s="32">
        <v>15.87</v>
      </c>
      <c r="R1156" s="14" t="s">
        <v>270</v>
      </c>
      <c r="S1156" s="14" t="s">
        <v>691</v>
      </c>
      <c r="T1156" s="222"/>
    </row>
    <row r="1157" spans="1:21" s="67" customFormat="1" ht="37.5">
      <c r="A1157" s="14" t="s">
        <v>285</v>
      </c>
      <c r="B1157" s="15">
        <v>5</v>
      </c>
      <c r="C1157" s="16">
        <v>5</v>
      </c>
      <c r="D1157" s="68" t="s">
        <v>901</v>
      </c>
      <c r="E1157" s="16">
        <v>1981</v>
      </c>
      <c r="F1157" s="16" t="s">
        <v>37</v>
      </c>
      <c r="G1157" s="14" t="s">
        <v>285</v>
      </c>
      <c r="H1157" s="16" t="s">
        <v>38</v>
      </c>
      <c r="I1157" s="16">
        <v>2</v>
      </c>
      <c r="J1157" s="21">
        <v>1639.2</v>
      </c>
      <c r="K1157" s="21">
        <v>896.5</v>
      </c>
      <c r="L1157" s="22" t="s">
        <v>46</v>
      </c>
      <c r="M1157" s="32">
        <f>J1157*P1157</f>
        <v>280303.2</v>
      </c>
      <c r="N1157" s="32">
        <f>J1157*Q1157</f>
        <v>25915.752</v>
      </c>
      <c r="O1157" s="32">
        <f>M1157+N1157</f>
        <v>306218.95199999999</v>
      </c>
      <c r="P1157" s="32">
        <v>171</v>
      </c>
      <c r="Q1157" s="32">
        <v>15.81</v>
      </c>
      <c r="R1157" s="14" t="s">
        <v>270</v>
      </c>
      <c r="S1157" s="14" t="s">
        <v>691</v>
      </c>
      <c r="T1157" s="307"/>
    </row>
    <row r="1158" spans="1:21" s="67" customFormat="1">
      <c r="A1158" s="24"/>
      <c r="B1158" s="15"/>
      <c r="C1158" s="16"/>
      <c r="D1158" s="65" t="s">
        <v>147</v>
      </c>
      <c r="E1158" s="33"/>
      <c r="F1158" s="16"/>
      <c r="G1158" s="14"/>
      <c r="H1158" s="33"/>
      <c r="I1158" s="33"/>
      <c r="J1158" s="31">
        <f>SUM(J1159:J1182)</f>
        <v>65189.72</v>
      </c>
      <c r="K1158" s="27"/>
      <c r="L1158" s="26"/>
      <c r="M1158" s="66">
        <f>SUM(M1159:M1182)</f>
        <v>20641771.509000007</v>
      </c>
      <c r="N1158" s="66">
        <f>SUM(N1159:N1182)</f>
        <v>1231924.1451000003</v>
      </c>
      <c r="O1158" s="66">
        <f>SUM(O1159:O1182)</f>
        <v>21873695.654100008</v>
      </c>
      <c r="P1158" s="31"/>
      <c r="Q1158" s="31"/>
      <c r="R1158" s="14"/>
      <c r="S1158" s="14"/>
      <c r="T1158" s="308"/>
    </row>
    <row r="1159" spans="1:21" ht="37.5">
      <c r="A1159" s="14" t="s">
        <v>306</v>
      </c>
      <c r="B1159" s="15">
        <v>1</v>
      </c>
      <c r="C1159" s="16">
        <v>1</v>
      </c>
      <c r="D1159" s="68" t="s">
        <v>902</v>
      </c>
      <c r="E1159" s="16">
        <v>1976</v>
      </c>
      <c r="F1159" s="16" t="s">
        <v>37</v>
      </c>
      <c r="G1159" s="14" t="s">
        <v>306</v>
      </c>
      <c r="H1159" s="16" t="s">
        <v>87</v>
      </c>
      <c r="I1159" s="16">
        <v>5</v>
      </c>
      <c r="J1159" s="21">
        <v>2033.7</v>
      </c>
      <c r="K1159" s="21">
        <v>993.1</v>
      </c>
      <c r="L1159" s="22" t="s">
        <v>46</v>
      </c>
      <c r="M1159" s="32">
        <f t="shared" ref="M1159:M1169" si="106">J1159*P1159</f>
        <v>312620.364</v>
      </c>
      <c r="N1159" s="32">
        <f t="shared" ref="N1159:N1169" si="107">J1159*Q1159</f>
        <v>31542.687000000002</v>
      </c>
      <c r="O1159" s="32">
        <f t="shared" ref="O1159:O1182" si="108">M1159+N1159</f>
        <v>344163.05099999998</v>
      </c>
      <c r="P1159" s="32">
        <v>153.72</v>
      </c>
      <c r="Q1159" s="32">
        <v>15.51</v>
      </c>
      <c r="R1159" s="14" t="s">
        <v>270</v>
      </c>
      <c r="S1159" s="14" t="s">
        <v>691</v>
      </c>
      <c r="T1159" s="222"/>
    </row>
    <row r="1160" spans="1:21" ht="37.5">
      <c r="A1160" s="14" t="s">
        <v>306</v>
      </c>
      <c r="B1160" s="15">
        <v>2</v>
      </c>
      <c r="C1160" s="16">
        <v>2</v>
      </c>
      <c r="D1160" s="68" t="s">
        <v>903</v>
      </c>
      <c r="E1160" s="16">
        <v>1973</v>
      </c>
      <c r="F1160" s="16" t="s">
        <v>37</v>
      </c>
      <c r="G1160" s="14" t="s">
        <v>306</v>
      </c>
      <c r="H1160" s="16" t="s">
        <v>87</v>
      </c>
      <c r="I1160" s="16">
        <v>5</v>
      </c>
      <c r="J1160" s="21">
        <v>5221.05</v>
      </c>
      <c r="K1160" s="21">
        <v>3183.75</v>
      </c>
      <c r="L1160" s="22" t="s">
        <v>46</v>
      </c>
      <c r="M1160" s="32">
        <f t="shared" si="106"/>
        <v>802579.80599999998</v>
      </c>
      <c r="N1160" s="32">
        <f t="shared" si="107"/>
        <v>80978.485499999995</v>
      </c>
      <c r="O1160" s="32">
        <f t="shared" si="108"/>
        <v>883558.29149999993</v>
      </c>
      <c r="P1160" s="32">
        <v>153.72</v>
      </c>
      <c r="Q1160" s="32">
        <v>15.51</v>
      </c>
      <c r="R1160" s="14" t="s">
        <v>270</v>
      </c>
      <c r="S1160" s="14" t="s">
        <v>691</v>
      </c>
      <c r="T1160" s="222"/>
    </row>
    <row r="1161" spans="1:21" ht="37.5">
      <c r="A1161" s="14" t="s">
        <v>306</v>
      </c>
      <c r="B1161" s="15">
        <v>3</v>
      </c>
      <c r="C1161" s="16">
        <v>3</v>
      </c>
      <c r="D1161" s="68" t="s">
        <v>904</v>
      </c>
      <c r="E1161" s="16">
        <v>1974</v>
      </c>
      <c r="F1161" s="16" t="s">
        <v>37</v>
      </c>
      <c r="G1161" s="14" t="s">
        <v>306</v>
      </c>
      <c r="H1161" s="16" t="s">
        <v>38</v>
      </c>
      <c r="I1161" s="16">
        <v>5</v>
      </c>
      <c r="J1161" s="21">
        <v>6211.79</v>
      </c>
      <c r="K1161" s="21">
        <v>3622.09</v>
      </c>
      <c r="L1161" s="22" t="s">
        <v>46</v>
      </c>
      <c r="M1161" s="32">
        <f t="shared" si="106"/>
        <v>993886.4</v>
      </c>
      <c r="N1161" s="32">
        <f t="shared" si="107"/>
        <v>96655.452400000009</v>
      </c>
      <c r="O1161" s="32">
        <f t="shared" si="108"/>
        <v>1090541.8524</v>
      </c>
      <c r="P1161" s="32">
        <v>160</v>
      </c>
      <c r="Q1161" s="32">
        <v>15.56</v>
      </c>
      <c r="R1161" s="14" t="s">
        <v>270</v>
      </c>
      <c r="S1161" s="14" t="s">
        <v>691</v>
      </c>
      <c r="T1161" s="222"/>
    </row>
    <row r="1162" spans="1:21" ht="37.5">
      <c r="A1162" s="14" t="s">
        <v>306</v>
      </c>
      <c r="B1162" s="15">
        <v>4</v>
      </c>
      <c r="C1162" s="16">
        <v>4</v>
      </c>
      <c r="D1162" s="68" t="s">
        <v>905</v>
      </c>
      <c r="E1162" s="16">
        <v>1973</v>
      </c>
      <c r="F1162" s="16" t="s">
        <v>37</v>
      </c>
      <c r="G1162" s="14" t="s">
        <v>306</v>
      </c>
      <c r="H1162" s="16" t="s">
        <v>38</v>
      </c>
      <c r="I1162" s="16">
        <v>5</v>
      </c>
      <c r="J1162" s="21">
        <v>18263.7</v>
      </c>
      <c r="K1162" s="21">
        <v>11263.73</v>
      </c>
      <c r="L1162" s="22" t="s">
        <v>46</v>
      </c>
      <c r="M1162" s="32">
        <f t="shared" si="106"/>
        <v>2922192</v>
      </c>
      <c r="N1162" s="32">
        <f t="shared" si="107"/>
        <v>284183.17200000002</v>
      </c>
      <c r="O1162" s="32">
        <f t="shared" si="108"/>
        <v>3206375.1720000003</v>
      </c>
      <c r="P1162" s="32">
        <v>160</v>
      </c>
      <c r="Q1162" s="32">
        <v>15.56</v>
      </c>
      <c r="R1162" s="14" t="s">
        <v>270</v>
      </c>
      <c r="S1162" s="14" t="s">
        <v>691</v>
      </c>
      <c r="T1162" s="222"/>
    </row>
    <row r="1163" spans="1:21" ht="37.5">
      <c r="A1163" s="14" t="s">
        <v>306</v>
      </c>
      <c r="B1163" s="15">
        <v>5</v>
      </c>
      <c r="C1163" s="16">
        <v>5</v>
      </c>
      <c r="D1163" s="68" t="s">
        <v>906</v>
      </c>
      <c r="E1163" s="16">
        <v>1980</v>
      </c>
      <c r="F1163" s="16" t="s">
        <v>37</v>
      </c>
      <c r="G1163" s="14" t="s">
        <v>306</v>
      </c>
      <c r="H1163" s="16" t="s">
        <v>87</v>
      </c>
      <c r="I1163" s="16">
        <v>3</v>
      </c>
      <c r="J1163" s="21">
        <v>3306.3</v>
      </c>
      <c r="K1163" s="21">
        <v>1620.1</v>
      </c>
      <c r="L1163" s="22" t="s">
        <v>46</v>
      </c>
      <c r="M1163" s="32">
        <f t="shared" si="106"/>
        <v>508244.43600000005</v>
      </c>
      <c r="N1163" s="32">
        <f t="shared" si="107"/>
        <v>51280.713000000003</v>
      </c>
      <c r="O1163" s="32">
        <f t="shared" si="108"/>
        <v>559525.14900000009</v>
      </c>
      <c r="P1163" s="32">
        <v>153.72</v>
      </c>
      <c r="Q1163" s="32">
        <v>15.51</v>
      </c>
      <c r="R1163" s="14" t="s">
        <v>270</v>
      </c>
      <c r="S1163" s="14" t="s">
        <v>691</v>
      </c>
      <c r="T1163" s="222"/>
    </row>
    <row r="1164" spans="1:21" ht="37.5">
      <c r="A1164" s="14" t="s">
        <v>306</v>
      </c>
      <c r="B1164" s="15">
        <v>6</v>
      </c>
      <c r="C1164" s="16">
        <v>6</v>
      </c>
      <c r="D1164" s="68" t="s">
        <v>907</v>
      </c>
      <c r="E1164" s="16">
        <v>1986</v>
      </c>
      <c r="F1164" s="16" t="s">
        <v>37</v>
      </c>
      <c r="G1164" s="14" t="s">
        <v>306</v>
      </c>
      <c r="H1164" s="16" t="s">
        <v>87</v>
      </c>
      <c r="I1164" s="16">
        <v>5</v>
      </c>
      <c r="J1164" s="21">
        <v>5459.6</v>
      </c>
      <c r="K1164" s="21">
        <v>3393.2</v>
      </c>
      <c r="L1164" s="22" t="s">
        <v>46</v>
      </c>
      <c r="M1164" s="32">
        <f t="shared" si="106"/>
        <v>839249.71200000006</v>
      </c>
      <c r="N1164" s="32">
        <f t="shared" si="107"/>
        <v>84678.396000000008</v>
      </c>
      <c r="O1164" s="32">
        <f t="shared" si="108"/>
        <v>923928.10800000001</v>
      </c>
      <c r="P1164" s="32">
        <v>153.72</v>
      </c>
      <c r="Q1164" s="32">
        <v>15.51</v>
      </c>
      <c r="R1164" s="14" t="s">
        <v>270</v>
      </c>
      <c r="S1164" s="14" t="s">
        <v>691</v>
      </c>
      <c r="T1164" s="222"/>
    </row>
    <row r="1165" spans="1:21" s="404" customFormat="1" ht="56.25">
      <c r="A1165" s="79" t="s">
        <v>287</v>
      </c>
      <c r="B1165" s="79">
        <v>7</v>
      </c>
      <c r="C1165" s="80">
        <v>7</v>
      </c>
      <c r="D1165" s="81" t="s">
        <v>1070</v>
      </c>
      <c r="E1165" s="81">
        <v>1962</v>
      </c>
      <c r="F1165" s="80" t="s">
        <v>37</v>
      </c>
      <c r="G1165" s="79" t="s">
        <v>287</v>
      </c>
      <c r="H1165" s="80" t="s">
        <v>38</v>
      </c>
      <c r="I1165" s="80">
        <v>3</v>
      </c>
      <c r="J1165" s="82">
        <v>1468.4</v>
      </c>
      <c r="K1165" s="82">
        <v>947.1</v>
      </c>
      <c r="L1165" s="136" t="s">
        <v>42</v>
      </c>
      <c r="M1165" s="84">
        <f>J1165*P1165</f>
        <v>52172.252000000008</v>
      </c>
      <c r="N1165" s="84">
        <f>J1165*Q1165</f>
        <v>16754.444</v>
      </c>
      <c r="O1165" s="84">
        <f>M1165+N1165</f>
        <v>68926.696000000011</v>
      </c>
      <c r="P1165" s="84">
        <v>35.53</v>
      </c>
      <c r="Q1165" s="79">
        <v>11.41</v>
      </c>
      <c r="R1165" s="79" t="s">
        <v>270</v>
      </c>
      <c r="S1165" s="79" t="s">
        <v>691</v>
      </c>
      <c r="T1165" s="326" t="s">
        <v>1071</v>
      </c>
      <c r="U1165" s="78"/>
    </row>
    <row r="1166" spans="1:21" ht="37.5">
      <c r="A1166" s="14" t="s">
        <v>306</v>
      </c>
      <c r="B1166" s="15">
        <v>8</v>
      </c>
      <c r="C1166" s="16">
        <v>8</v>
      </c>
      <c r="D1166" s="68" t="s">
        <v>908</v>
      </c>
      <c r="E1166" s="16">
        <v>1980</v>
      </c>
      <c r="F1166" s="16" t="s">
        <v>37</v>
      </c>
      <c r="G1166" s="14" t="s">
        <v>306</v>
      </c>
      <c r="H1166" s="16" t="s">
        <v>38</v>
      </c>
      <c r="I1166" s="16">
        <v>2</v>
      </c>
      <c r="J1166" s="21">
        <v>755.5</v>
      </c>
      <c r="K1166" s="21">
        <v>365.5</v>
      </c>
      <c r="L1166" s="22" t="s">
        <v>46</v>
      </c>
      <c r="M1166" s="32">
        <f t="shared" si="106"/>
        <v>120880</v>
      </c>
      <c r="N1166" s="32">
        <f t="shared" si="107"/>
        <v>11755.58</v>
      </c>
      <c r="O1166" s="32">
        <f t="shared" si="108"/>
        <v>132635.57999999999</v>
      </c>
      <c r="P1166" s="32">
        <v>160</v>
      </c>
      <c r="Q1166" s="32">
        <v>15.56</v>
      </c>
      <c r="R1166" s="14" t="s">
        <v>270</v>
      </c>
      <c r="S1166" s="14" t="s">
        <v>691</v>
      </c>
      <c r="T1166" s="222"/>
    </row>
    <row r="1167" spans="1:21" ht="37.5">
      <c r="A1167" s="14" t="s">
        <v>306</v>
      </c>
      <c r="B1167" s="15">
        <v>9</v>
      </c>
      <c r="C1167" s="16">
        <v>9</v>
      </c>
      <c r="D1167" s="68" t="s">
        <v>909</v>
      </c>
      <c r="E1167" s="16">
        <v>1977</v>
      </c>
      <c r="F1167" s="16" t="s">
        <v>37</v>
      </c>
      <c r="G1167" s="14" t="s">
        <v>306</v>
      </c>
      <c r="H1167" s="16" t="s">
        <v>38</v>
      </c>
      <c r="I1167" s="16">
        <v>2</v>
      </c>
      <c r="J1167" s="21">
        <v>750.6</v>
      </c>
      <c r="K1167" s="21">
        <v>357.6</v>
      </c>
      <c r="L1167" s="22" t="s">
        <v>46</v>
      </c>
      <c r="M1167" s="32">
        <f t="shared" si="106"/>
        <v>120096</v>
      </c>
      <c r="N1167" s="32">
        <f t="shared" si="107"/>
        <v>11679.336000000001</v>
      </c>
      <c r="O1167" s="32">
        <f t="shared" si="108"/>
        <v>131775.33600000001</v>
      </c>
      <c r="P1167" s="32">
        <v>160</v>
      </c>
      <c r="Q1167" s="32">
        <v>15.56</v>
      </c>
      <c r="R1167" s="14" t="s">
        <v>270</v>
      </c>
      <c r="S1167" s="14" t="s">
        <v>691</v>
      </c>
      <c r="T1167" s="222"/>
    </row>
    <row r="1168" spans="1:21" ht="37.5">
      <c r="A1168" s="14" t="s">
        <v>306</v>
      </c>
      <c r="B1168" s="15">
        <v>10</v>
      </c>
      <c r="C1168" s="16">
        <v>10</v>
      </c>
      <c r="D1168" s="68" t="s">
        <v>910</v>
      </c>
      <c r="E1168" s="16">
        <v>1977</v>
      </c>
      <c r="F1168" s="16" t="s">
        <v>37</v>
      </c>
      <c r="G1168" s="14" t="s">
        <v>306</v>
      </c>
      <c r="H1168" s="16" t="s">
        <v>38</v>
      </c>
      <c r="I1168" s="16">
        <v>2</v>
      </c>
      <c r="J1168" s="21">
        <v>746.5</v>
      </c>
      <c r="K1168" s="21">
        <v>365.1</v>
      </c>
      <c r="L1168" s="22" t="s">
        <v>46</v>
      </c>
      <c r="M1168" s="32">
        <f t="shared" si="106"/>
        <v>119440</v>
      </c>
      <c r="N1168" s="32">
        <f t="shared" si="107"/>
        <v>11615.54</v>
      </c>
      <c r="O1168" s="32">
        <f t="shared" si="108"/>
        <v>131055.54000000001</v>
      </c>
      <c r="P1168" s="32">
        <v>160</v>
      </c>
      <c r="Q1168" s="32">
        <v>15.56</v>
      </c>
      <c r="R1168" s="14" t="s">
        <v>270</v>
      </c>
      <c r="S1168" s="14" t="s">
        <v>691</v>
      </c>
      <c r="T1168" s="222"/>
    </row>
    <row r="1169" spans="1:20" ht="37.5">
      <c r="A1169" s="14" t="s">
        <v>306</v>
      </c>
      <c r="B1169" s="15">
        <v>11</v>
      </c>
      <c r="C1169" s="16">
        <v>11</v>
      </c>
      <c r="D1169" s="68" t="s">
        <v>148</v>
      </c>
      <c r="E1169" s="16">
        <v>1970</v>
      </c>
      <c r="F1169" s="16" t="s">
        <v>37</v>
      </c>
      <c r="G1169" s="14" t="s">
        <v>306</v>
      </c>
      <c r="H1169" s="16" t="s">
        <v>38</v>
      </c>
      <c r="I1169" s="16">
        <v>5</v>
      </c>
      <c r="J1169" s="21">
        <v>6355.18</v>
      </c>
      <c r="K1169" s="21">
        <v>3773.85</v>
      </c>
      <c r="L1169" s="22" t="s">
        <v>49</v>
      </c>
      <c r="M1169" s="32">
        <f t="shared" si="106"/>
        <v>2707306.68</v>
      </c>
      <c r="N1169" s="32">
        <f t="shared" si="107"/>
        <v>105368.8844</v>
      </c>
      <c r="O1169" s="32">
        <f t="shared" si="108"/>
        <v>2812675.5644</v>
      </c>
      <c r="P1169" s="32">
        <v>426</v>
      </c>
      <c r="Q1169" s="32">
        <v>16.579999999999998</v>
      </c>
      <c r="R1169" s="14" t="s">
        <v>270</v>
      </c>
      <c r="S1169" s="14" t="s">
        <v>691</v>
      </c>
      <c r="T1169" s="222"/>
    </row>
    <row r="1170" spans="1:20">
      <c r="A1170" s="14"/>
      <c r="B1170" s="15">
        <v>12</v>
      </c>
      <c r="C1170" s="16"/>
      <c r="D1170" s="68"/>
      <c r="E1170" s="16"/>
      <c r="F1170" s="16"/>
      <c r="G1170" s="14"/>
      <c r="H1170" s="16"/>
      <c r="I1170" s="16"/>
      <c r="J1170" s="21"/>
      <c r="K1170" s="21"/>
      <c r="L1170" s="22" t="s">
        <v>234</v>
      </c>
      <c r="M1170" s="32">
        <f>J1169*P1170</f>
        <v>6877575.796000001</v>
      </c>
      <c r="N1170" s="32">
        <f>J1169*Q1170</f>
        <v>147185.9688</v>
      </c>
      <c r="O1170" s="32">
        <f t="shared" si="108"/>
        <v>7024761.7648000009</v>
      </c>
      <c r="P1170" s="32">
        <v>1082.2</v>
      </c>
      <c r="Q1170" s="32">
        <v>23.16</v>
      </c>
      <c r="R1170" s="14" t="s">
        <v>270</v>
      </c>
      <c r="S1170" s="14" t="s">
        <v>691</v>
      </c>
      <c r="T1170" s="222"/>
    </row>
    <row r="1171" spans="1:20" ht="37.5">
      <c r="A1171" s="14" t="s">
        <v>306</v>
      </c>
      <c r="B1171" s="15">
        <v>13</v>
      </c>
      <c r="C1171" s="16">
        <v>12</v>
      </c>
      <c r="D1171" s="68" t="s">
        <v>911</v>
      </c>
      <c r="E1171" s="16">
        <v>1967</v>
      </c>
      <c r="F1171" s="16" t="s">
        <v>37</v>
      </c>
      <c r="G1171" s="14" t="s">
        <v>306</v>
      </c>
      <c r="H1171" s="16" t="s">
        <v>38</v>
      </c>
      <c r="I1171" s="16">
        <v>3</v>
      </c>
      <c r="J1171" s="21">
        <v>2261.3000000000002</v>
      </c>
      <c r="K1171" s="21">
        <v>916.1</v>
      </c>
      <c r="L1171" s="22" t="s">
        <v>46</v>
      </c>
      <c r="M1171" s="32">
        <f>J1171*P1171</f>
        <v>361808</v>
      </c>
      <c r="N1171" s="32">
        <f>J1171*Q1171</f>
        <v>35185.828000000001</v>
      </c>
      <c r="O1171" s="32">
        <f t="shared" si="108"/>
        <v>396993.82799999998</v>
      </c>
      <c r="P1171" s="32">
        <v>160</v>
      </c>
      <c r="Q1171" s="32">
        <v>15.56</v>
      </c>
      <c r="R1171" s="14" t="s">
        <v>270</v>
      </c>
      <c r="S1171" s="14" t="s">
        <v>691</v>
      </c>
      <c r="T1171" s="222"/>
    </row>
    <row r="1172" spans="1:20" ht="37.5">
      <c r="A1172" s="14" t="s">
        <v>306</v>
      </c>
      <c r="B1172" s="15">
        <v>14</v>
      </c>
      <c r="C1172" s="16">
        <v>13</v>
      </c>
      <c r="D1172" s="68" t="s">
        <v>912</v>
      </c>
      <c r="E1172" s="16">
        <v>1971</v>
      </c>
      <c r="F1172" s="16" t="s">
        <v>37</v>
      </c>
      <c r="G1172" s="14" t="s">
        <v>306</v>
      </c>
      <c r="H1172" s="16" t="s">
        <v>38</v>
      </c>
      <c r="I1172" s="16">
        <v>3</v>
      </c>
      <c r="J1172" s="21">
        <v>1527.9</v>
      </c>
      <c r="K1172" s="21">
        <v>731.1</v>
      </c>
      <c r="L1172" s="22" t="s">
        <v>46</v>
      </c>
      <c r="M1172" s="32">
        <f>J1172*P1172</f>
        <v>244464</v>
      </c>
      <c r="N1172" s="32">
        <f>J1172*Q1172</f>
        <v>23774.124000000003</v>
      </c>
      <c r="O1172" s="32">
        <f t="shared" si="108"/>
        <v>268238.12400000001</v>
      </c>
      <c r="P1172" s="32">
        <v>160</v>
      </c>
      <c r="Q1172" s="32">
        <v>15.56</v>
      </c>
      <c r="R1172" s="14" t="s">
        <v>270</v>
      </c>
      <c r="S1172" s="14" t="s">
        <v>691</v>
      </c>
      <c r="T1172" s="222"/>
    </row>
    <row r="1173" spans="1:20" ht="37.5">
      <c r="A1173" s="14" t="s">
        <v>389</v>
      </c>
      <c r="B1173" s="15">
        <v>15</v>
      </c>
      <c r="C1173" s="16">
        <v>14</v>
      </c>
      <c r="D1173" s="68" t="s">
        <v>913</v>
      </c>
      <c r="E1173" s="16">
        <v>1993</v>
      </c>
      <c r="F1173" s="16" t="s">
        <v>37</v>
      </c>
      <c r="G1173" s="14" t="s">
        <v>389</v>
      </c>
      <c r="H1173" s="16" t="s">
        <v>38</v>
      </c>
      <c r="I1173" s="16">
        <v>3</v>
      </c>
      <c r="J1173" s="21">
        <v>2058.8000000000002</v>
      </c>
      <c r="K1173" s="21">
        <v>1047.4000000000001</v>
      </c>
      <c r="L1173" s="22" t="s">
        <v>46</v>
      </c>
      <c r="M1173" s="32">
        <f>J1173*P1173</f>
        <v>391172.00000000006</v>
      </c>
      <c r="N1173" s="32">
        <f>J1173*Q1173</f>
        <v>32796.684000000001</v>
      </c>
      <c r="O1173" s="32">
        <f t="shared" si="108"/>
        <v>423968.68400000007</v>
      </c>
      <c r="P1173" s="32">
        <v>190</v>
      </c>
      <c r="Q1173" s="32">
        <v>15.93</v>
      </c>
      <c r="R1173" s="14" t="s">
        <v>270</v>
      </c>
      <c r="S1173" s="14" t="s">
        <v>691</v>
      </c>
      <c r="T1173" s="222"/>
    </row>
    <row r="1174" spans="1:20" ht="56.25">
      <c r="A1174" s="312" t="s">
        <v>285</v>
      </c>
      <c r="B1174" s="15">
        <v>16</v>
      </c>
      <c r="C1174" s="16">
        <v>15</v>
      </c>
      <c r="D1174" s="68" t="s">
        <v>162</v>
      </c>
      <c r="E1174" s="16">
        <v>1958</v>
      </c>
      <c r="F1174" s="16" t="s">
        <v>37</v>
      </c>
      <c r="G1174" s="312" t="s">
        <v>285</v>
      </c>
      <c r="H1174" s="16" t="s">
        <v>60</v>
      </c>
      <c r="I1174" s="16">
        <v>2</v>
      </c>
      <c r="J1174" s="21">
        <v>865.1</v>
      </c>
      <c r="K1174" s="21">
        <v>483.7</v>
      </c>
      <c r="L1174" s="22" t="s">
        <v>49</v>
      </c>
      <c r="M1174" s="32">
        <f>J1174*P1174</f>
        <v>385220.37900000002</v>
      </c>
      <c r="N1174" s="32">
        <f>J1174*Q1174</f>
        <v>15788.075000000001</v>
      </c>
      <c r="O1174" s="32">
        <f t="shared" si="108"/>
        <v>401008.45400000003</v>
      </c>
      <c r="P1174" s="32">
        <v>445.29</v>
      </c>
      <c r="Q1174" s="32">
        <v>18.25</v>
      </c>
      <c r="R1174" s="14" t="s">
        <v>270</v>
      </c>
      <c r="S1174" s="14" t="s">
        <v>691</v>
      </c>
      <c r="T1174" s="222"/>
    </row>
    <row r="1175" spans="1:20" ht="56.25">
      <c r="A1175" s="312" t="s">
        <v>285</v>
      </c>
      <c r="B1175" s="15">
        <v>17</v>
      </c>
      <c r="C1175" s="16">
        <v>16</v>
      </c>
      <c r="D1175" s="68" t="s">
        <v>914</v>
      </c>
      <c r="E1175" s="16">
        <v>1958</v>
      </c>
      <c r="F1175" s="16" t="s">
        <v>37</v>
      </c>
      <c r="G1175" s="312" t="s">
        <v>285</v>
      </c>
      <c r="H1175" s="16" t="s">
        <v>60</v>
      </c>
      <c r="I1175" s="16">
        <v>2</v>
      </c>
      <c r="J1175" s="21">
        <v>777.6</v>
      </c>
      <c r="K1175" s="21">
        <v>456.3</v>
      </c>
      <c r="L1175" s="22" t="s">
        <v>46</v>
      </c>
      <c r="M1175" s="32">
        <f>J1175*P1175</f>
        <v>132969.60000000001</v>
      </c>
      <c r="N1175" s="32">
        <f>J1175*Q1175</f>
        <v>12301.632000000001</v>
      </c>
      <c r="O1175" s="32">
        <f t="shared" si="108"/>
        <v>145271.23200000002</v>
      </c>
      <c r="P1175" s="32">
        <v>171</v>
      </c>
      <c r="Q1175" s="32">
        <v>15.82</v>
      </c>
      <c r="R1175" s="14" t="s">
        <v>270</v>
      </c>
      <c r="S1175" s="14" t="s">
        <v>691</v>
      </c>
      <c r="T1175" s="222"/>
    </row>
    <row r="1176" spans="1:20" ht="37.5">
      <c r="A1176" s="14"/>
      <c r="B1176" s="15">
        <v>18</v>
      </c>
      <c r="C1176" s="16"/>
      <c r="D1176" s="68"/>
      <c r="E1176" s="16"/>
      <c r="F1176" s="16"/>
      <c r="G1176" s="14"/>
      <c r="H1176" s="16"/>
      <c r="I1176" s="16"/>
      <c r="J1176" s="21"/>
      <c r="K1176" s="21"/>
      <c r="L1176" s="22" t="s">
        <v>49</v>
      </c>
      <c r="M1176" s="32">
        <f>J1175*P1176</f>
        <v>346257.50400000002</v>
      </c>
      <c r="N1176" s="32">
        <f>J1175*Q1176</f>
        <v>14191.2</v>
      </c>
      <c r="O1176" s="32">
        <f t="shared" si="108"/>
        <v>360448.70400000003</v>
      </c>
      <c r="P1176" s="32">
        <v>445.29</v>
      </c>
      <c r="Q1176" s="32">
        <v>18.25</v>
      </c>
      <c r="R1176" s="14" t="s">
        <v>270</v>
      </c>
      <c r="S1176" s="14" t="s">
        <v>691</v>
      </c>
      <c r="T1176" s="222"/>
    </row>
    <row r="1177" spans="1:20" ht="56.25">
      <c r="A1177" s="14"/>
      <c r="B1177" s="15">
        <v>19</v>
      </c>
      <c r="C1177" s="16"/>
      <c r="D1177" s="68"/>
      <c r="E1177" s="16"/>
      <c r="F1177" s="16"/>
      <c r="G1177" s="14"/>
      <c r="H1177" s="16"/>
      <c r="I1177" s="16"/>
      <c r="J1177" s="21"/>
      <c r="K1177" s="21"/>
      <c r="L1177" s="22" t="s">
        <v>39</v>
      </c>
      <c r="M1177" s="32">
        <f>J1175*P1177</f>
        <v>43623.360000000001</v>
      </c>
      <c r="N1177" s="32">
        <f>J1175*Q1177</f>
        <v>11111.904</v>
      </c>
      <c r="O1177" s="32">
        <f t="shared" si="108"/>
        <v>54735.264000000003</v>
      </c>
      <c r="P1177" s="32">
        <v>56.1</v>
      </c>
      <c r="Q1177" s="32">
        <v>14.29</v>
      </c>
      <c r="R1177" s="14" t="s">
        <v>270</v>
      </c>
      <c r="S1177" s="14" t="s">
        <v>691</v>
      </c>
      <c r="T1177" s="222"/>
    </row>
    <row r="1178" spans="1:20" ht="56.25">
      <c r="A1178" s="14"/>
      <c r="B1178" s="15">
        <v>20</v>
      </c>
      <c r="C1178" s="16"/>
      <c r="D1178" s="68"/>
      <c r="E1178" s="16"/>
      <c r="F1178" s="16"/>
      <c r="G1178" s="14"/>
      <c r="H1178" s="16"/>
      <c r="I1178" s="16"/>
      <c r="J1178" s="21"/>
      <c r="K1178" s="21"/>
      <c r="L1178" s="22" t="s">
        <v>42</v>
      </c>
      <c r="M1178" s="32">
        <f>J1175*P1178</f>
        <v>27138.239999999998</v>
      </c>
      <c r="N1178" s="32">
        <f>J1175*Q1178</f>
        <v>10754.208000000001</v>
      </c>
      <c r="O1178" s="32">
        <f t="shared" si="108"/>
        <v>37892.447999999997</v>
      </c>
      <c r="P1178" s="32">
        <v>34.9</v>
      </c>
      <c r="Q1178" s="32">
        <v>13.83</v>
      </c>
      <c r="R1178" s="14" t="s">
        <v>270</v>
      </c>
      <c r="S1178" s="14" t="s">
        <v>691</v>
      </c>
      <c r="T1178" s="222"/>
    </row>
    <row r="1179" spans="1:20">
      <c r="A1179" s="14"/>
      <c r="B1179" s="15">
        <v>21</v>
      </c>
      <c r="C1179" s="16"/>
      <c r="D1179" s="68"/>
      <c r="E1179" s="16"/>
      <c r="F1179" s="16"/>
      <c r="G1179" s="14"/>
      <c r="H1179" s="16"/>
      <c r="I1179" s="16"/>
      <c r="J1179" s="21"/>
      <c r="K1179" s="21"/>
      <c r="L1179" s="22" t="s">
        <v>234</v>
      </c>
      <c r="M1179" s="32">
        <f>J1175*P1179</f>
        <v>1166400</v>
      </c>
      <c r="N1179" s="32">
        <f>J1175*Q1179</f>
        <v>31018.464</v>
      </c>
      <c r="O1179" s="32">
        <f t="shared" si="108"/>
        <v>1197418.4639999999</v>
      </c>
      <c r="P1179" s="32">
        <v>1500</v>
      </c>
      <c r="Q1179" s="32">
        <v>39.89</v>
      </c>
      <c r="R1179" s="14" t="s">
        <v>270</v>
      </c>
      <c r="S1179" s="14" t="s">
        <v>691</v>
      </c>
      <c r="T1179" s="222"/>
    </row>
    <row r="1180" spans="1:20" ht="37.5">
      <c r="A1180" s="312" t="s">
        <v>285</v>
      </c>
      <c r="B1180" s="15">
        <v>22</v>
      </c>
      <c r="C1180" s="16">
        <v>17</v>
      </c>
      <c r="D1180" s="68" t="s">
        <v>915</v>
      </c>
      <c r="E1180" s="16">
        <v>1983</v>
      </c>
      <c r="F1180" s="16" t="s">
        <v>37</v>
      </c>
      <c r="G1180" s="312" t="s">
        <v>285</v>
      </c>
      <c r="H1180" s="16" t="s">
        <v>38</v>
      </c>
      <c r="I1180" s="16">
        <v>2</v>
      </c>
      <c r="J1180" s="21">
        <v>713.6</v>
      </c>
      <c r="K1180" s="21">
        <v>397.7</v>
      </c>
      <c r="L1180" s="22" t="s">
        <v>46</v>
      </c>
      <c r="M1180" s="32">
        <f>J1180*P1180</f>
        <v>122025.60000000001</v>
      </c>
      <c r="N1180" s="32">
        <f>J1180*Q1180</f>
        <v>11282.016000000001</v>
      </c>
      <c r="O1180" s="32">
        <f t="shared" si="108"/>
        <v>133307.61600000001</v>
      </c>
      <c r="P1180" s="32">
        <v>171</v>
      </c>
      <c r="Q1180" s="32">
        <v>15.81</v>
      </c>
      <c r="R1180" s="14" t="s">
        <v>270</v>
      </c>
      <c r="S1180" s="14" t="s">
        <v>691</v>
      </c>
      <c r="T1180" s="222"/>
    </row>
    <row r="1181" spans="1:20" ht="37.5">
      <c r="A1181" s="312" t="s">
        <v>285</v>
      </c>
      <c r="B1181" s="15">
        <v>23</v>
      </c>
      <c r="C1181" s="16">
        <v>18</v>
      </c>
      <c r="D1181" s="68" t="s">
        <v>916</v>
      </c>
      <c r="E1181" s="16">
        <v>1953</v>
      </c>
      <c r="F1181" s="16" t="s">
        <v>37</v>
      </c>
      <c r="G1181" s="312" t="s">
        <v>285</v>
      </c>
      <c r="H1181" s="16" t="s">
        <v>38</v>
      </c>
      <c r="I1181" s="16">
        <v>2</v>
      </c>
      <c r="J1181" s="21">
        <v>789.1</v>
      </c>
      <c r="K1181" s="21">
        <v>416.7</v>
      </c>
      <c r="L1181" s="22" t="s">
        <v>46</v>
      </c>
      <c r="M1181" s="32">
        <f>J1181*P1181</f>
        <v>134936.1</v>
      </c>
      <c r="N1181" s="32">
        <f>J1181*Q1181</f>
        <v>12475.671</v>
      </c>
      <c r="O1181" s="32">
        <f t="shared" si="108"/>
        <v>147411.77100000001</v>
      </c>
      <c r="P1181" s="32">
        <v>171</v>
      </c>
      <c r="Q1181" s="32">
        <v>15.81</v>
      </c>
      <c r="R1181" s="14" t="s">
        <v>270</v>
      </c>
      <c r="S1181" s="14" t="s">
        <v>691</v>
      </c>
      <c r="T1181" s="222"/>
    </row>
    <row r="1182" spans="1:20" s="67" customFormat="1" ht="37.5">
      <c r="A1182" s="14" t="s">
        <v>280</v>
      </c>
      <c r="B1182" s="15">
        <v>24</v>
      </c>
      <c r="C1182" s="16">
        <v>19</v>
      </c>
      <c r="D1182" s="68" t="s">
        <v>917</v>
      </c>
      <c r="E1182" s="16">
        <v>1981</v>
      </c>
      <c r="F1182" s="16" t="s">
        <v>37</v>
      </c>
      <c r="G1182" s="14" t="s">
        <v>280</v>
      </c>
      <c r="H1182" s="16" t="s">
        <v>38</v>
      </c>
      <c r="I1182" s="16">
        <v>5</v>
      </c>
      <c r="J1182" s="21">
        <v>5624</v>
      </c>
      <c r="K1182" s="21">
        <v>3283</v>
      </c>
      <c r="L1182" s="22" t="s">
        <v>46</v>
      </c>
      <c r="M1182" s="32">
        <f>J1182*P1182</f>
        <v>909513.28</v>
      </c>
      <c r="N1182" s="32">
        <f>J1182*Q1182</f>
        <v>87565.680000000008</v>
      </c>
      <c r="O1182" s="32">
        <f t="shared" si="108"/>
        <v>997078.96000000008</v>
      </c>
      <c r="P1182" s="32">
        <v>161.72</v>
      </c>
      <c r="Q1182" s="32">
        <v>15.57</v>
      </c>
      <c r="R1182" s="14" t="s">
        <v>270</v>
      </c>
      <c r="S1182" s="14" t="s">
        <v>691</v>
      </c>
      <c r="T1182" s="307"/>
    </row>
    <row r="1183" spans="1:20" s="67" customFormat="1">
      <c r="A1183" s="24"/>
      <c r="B1183" s="15"/>
      <c r="C1183" s="16"/>
      <c r="D1183" s="65" t="s">
        <v>166</v>
      </c>
      <c r="E1183" s="33"/>
      <c r="F1183" s="16"/>
      <c r="G1183" s="14"/>
      <c r="H1183" s="33"/>
      <c r="I1183" s="33"/>
      <c r="J1183" s="31">
        <f>SUM(J1184:J1186)</f>
        <v>2708.2999999999997</v>
      </c>
      <c r="K1183" s="27"/>
      <c r="L1183" s="26"/>
      <c r="M1183" s="31">
        <f>SUM(M1184:M1186)</f>
        <v>440454.5</v>
      </c>
      <c r="N1183" s="31">
        <f>SUM(N1184:N1186)</f>
        <v>42845.862999999998</v>
      </c>
      <c r="O1183" s="31">
        <f>SUM(O1184:O1186)</f>
        <v>483300.36299999995</v>
      </c>
      <c r="P1183" s="31"/>
      <c r="Q1183" s="31"/>
      <c r="R1183" s="14"/>
      <c r="S1183" s="14"/>
      <c r="T1183" s="308"/>
    </row>
    <row r="1184" spans="1:20" ht="37.5">
      <c r="A1184" s="312" t="s">
        <v>323</v>
      </c>
      <c r="B1184" s="16">
        <v>1</v>
      </c>
      <c r="C1184" s="16">
        <v>1</v>
      </c>
      <c r="D1184" s="68" t="s">
        <v>918</v>
      </c>
      <c r="E1184" s="16">
        <v>1971</v>
      </c>
      <c r="F1184" s="16" t="s">
        <v>37</v>
      </c>
      <c r="G1184" s="312" t="s">
        <v>323</v>
      </c>
      <c r="H1184" s="16" t="s">
        <v>67</v>
      </c>
      <c r="I1184" s="16">
        <v>2</v>
      </c>
      <c r="J1184" s="21">
        <v>552.79999999999995</v>
      </c>
      <c r="K1184" s="21">
        <v>337</v>
      </c>
      <c r="L1184" s="22" t="s">
        <v>46</v>
      </c>
      <c r="M1184" s="32">
        <f>J1184*P1184</f>
        <v>71864</v>
      </c>
      <c r="N1184" s="32">
        <f>J1184*Q1184</f>
        <v>8767.4079999999994</v>
      </c>
      <c r="O1184" s="32">
        <f>M1184+N1184</f>
        <v>80631.407999999996</v>
      </c>
      <c r="P1184" s="32">
        <v>130</v>
      </c>
      <c r="Q1184" s="32">
        <v>15.86</v>
      </c>
      <c r="R1184" s="14" t="s">
        <v>270</v>
      </c>
      <c r="S1184" s="14" t="s">
        <v>691</v>
      </c>
      <c r="T1184" s="222"/>
    </row>
    <row r="1185" spans="1:20" ht="37.5">
      <c r="A1185" s="14" t="s">
        <v>285</v>
      </c>
      <c r="B1185" s="16">
        <v>2</v>
      </c>
      <c r="C1185" s="16">
        <v>2</v>
      </c>
      <c r="D1185" s="68" t="s">
        <v>919</v>
      </c>
      <c r="E1185" s="16">
        <v>1971</v>
      </c>
      <c r="F1185" s="16" t="s">
        <v>37</v>
      </c>
      <c r="G1185" s="14" t="s">
        <v>285</v>
      </c>
      <c r="H1185" s="16" t="s">
        <v>38</v>
      </c>
      <c r="I1185" s="16">
        <v>2</v>
      </c>
      <c r="J1185" s="21">
        <v>901.4</v>
      </c>
      <c r="K1185" s="21">
        <v>522.5</v>
      </c>
      <c r="L1185" s="22" t="s">
        <v>46</v>
      </c>
      <c r="M1185" s="32">
        <f>J1185*P1185</f>
        <v>154139.4</v>
      </c>
      <c r="N1185" s="32">
        <f>J1185*Q1185</f>
        <v>14251.134</v>
      </c>
      <c r="O1185" s="32">
        <f>M1185+N1185</f>
        <v>168390.53399999999</v>
      </c>
      <c r="P1185" s="32">
        <v>171</v>
      </c>
      <c r="Q1185" s="32">
        <v>15.81</v>
      </c>
      <c r="R1185" s="14" t="s">
        <v>270</v>
      </c>
      <c r="S1185" s="14" t="s">
        <v>691</v>
      </c>
      <c r="T1185" s="222"/>
    </row>
    <row r="1186" spans="1:20" s="67" customFormat="1" ht="37.5">
      <c r="A1186" s="14" t="s">
        <v>331</v>
      </c>
      <c r="B1186" s="16">
        <v>3</v>
      </c>
      <c r="C1186" s="16">
        <v>3</v>
      </c>
      <c r="D1186" s="68" t="s">
        <v>920</v>
      </c>
      <c r="E1186" s="16">
        <v>1965</v>
      </c>
      <c r="F1186" s="16" t="s">
        <v>37</v>
      </c>
      <c r="G1186" s="14" t="s">
        <v>331</v>
      </c>
      <c r="H1186" s="16" t="s">
        <v>38</v>
      </c>
      <c r="I1186" s="16">
        <v>2</v>
      </c>
      <c r="J1186" s="21">
        <v>1254.0999999999999</v>
      </c>
      <c r="K1186" s="21">
        <v>728.4</v>
      </c>
      <c r="L1186" s="22" t="s">
        <v>46</v>
      </c>
      <c r="M1186" s="32">
        <f>J1186*P1186</f>
        <v>214451.09999999998</v>
      </c>
      <c r="N1186" s="32">
        <f>J1186*Q1186</f>
        <v>19827.321</v>
      </c>
      <c r="O1186" s="32">
        <f>M1186+N1186</f>
        <v>234278.42099999997</v>
      </c>
      <c r="P1186" s="32">
        <v>171</v>
      </c>
      <c r="Q1186" s="32">
        <v>15.81</v>
      </c>
      <c r="R1186" s="14" t="s">
        <v>270</v>
      </c>
      <c r="S1186" s="14" t="s">
        <v>691</v>
      </c>
      <c r="T1186" s="307"/>
    </row>
    <row r="1187" spans="1:20" s="67" customFormat="1">
      <c r="A1187" s="24"/>
      <c r="B1187" s="15"/>
      <c r="C1187" s="16"/>
      <c r="D1187" s="65" t="s">
        <v>463</v>
      </c>
      <c r="E1187" s="33"/>
      <c r="F1187" s="16"/>
      <c r="G1187" s="14"/>
      <c r="H1187" s="33"/>
      <c r="I1187" s="33"/>
      <c r="J1187" s="31">
        <f>SUM(J1188:J1194)</f>
        <v>6128</v>
      </c>
      <c r="K1187" s="27"/>
      <c r="L1187" s="26"/>
      <c r="M1187" s="31">
        <f>SUM(M1188:M1194)</f>
        <v>838652</v>
      </c>
      <c r="N1187" s="31">
        <f>SUM(N1188:N1194)</f>
        <v>97199.415999999997</v>
      </c>
      <c r="O1187" s="31">
        <f>SUM(O1188:O1194)</f>
        <v>935851.41599999997</v>
      </c>
      <c r="P1187" s="31"/>
      <c r="Q1187" s="31"/>
      <c r="R1187" s="14"/>
      <c r="S1187" s="14"/>
      <c r="T1187" s="308"/>
    </row>
    <row r="1188" spans="1:20" ht="37.5">
      <c r="A1188" s="312" t="s">
        <v>323</v>
      </c>
      <c r="B1188" s="16">
        <v>1</v>
      </c>
      <c r="C1188" s="16">
        <v>1</v>
      </c>
      <c r="D1188" s="68" t="s">
        <v>921</v>
      </c>
      <c r="E1188" s="16">
        <v>1987</v>
      </c>
      <c r="F1188" s="16" t="s">
        <v>37</v>
      </c>
      <c r="G1188" s="312" t="s">
        <v>323</v>
      </c>
      <c r="H1188" s="16" t="s">
        <v>67</v>
      </c>
      <c r="I1188" s="16">
        <v>2</v>
      </c>
      <c r="J1188" s="21">
        <v>1272</v>
      </c>
      <c r="K1188" s="21">
        <v>727</v>
      </c>
      <c r="L1188" s="22" t="s">
        <v>46</v>
      </c>
      <c r="M1188" s="32">
        <f t="shared" ref="M1188:M1194" si="109">J1188*P1188</f>
        <v>165360</v>
      </c>
      <c r="N1188" s="32">
        <f t="shared" ref="N1188:N1194" si="110">J1188*Q1188</f>
        <v>20173.919999999998</v>
      </c>
      <c r="O1188" s="32">
        <f t="shared" ref="O1188:O1194" si="111">M1188+N1188</f>
        <v>185533.91999999998</v>
      </c>
      <c r="P1188" s="32">
        <v>130</v>
      </c>
      <c r="Q1188" s="32">
        <v>15.86</v>
      </c>
      <c r="R1188" s="14" t="s">
        <v>270</v>
      </c>
      <c r="S1188" s="14" t="s">
        <v>691</v>
      </c>
      <c r="T1188" s="222"/>
    </row>
    <row r="1189" spans="1:20" ht="37.5">
      <c r="A1189" s="312" t="s">
        <v>323</v>
      </c>
      <c r="B1189" s="16">
        <v>2</v>
      </c>
      <c r="C1189" s="16">
        <v>2</v>
      </c>
      <c r="D1189" s="68" t="s">
        <v>922</v>
      </c>
      <c r="E1189" s="16">
        <v>1974</v>
      </c>
      <c r="F1189" s="16" t="s">
        <v>37</v>
      </c>
      <c r="G1189" s="312" t="s">
        <v>323</v>
      </c>
      <c r="H1189" s="16" t="s">
        <v>67</v>
      </c>
      <c r="I1189" s="16">
        <v>2</v>
      </c>
      <c r="J1189" s="21">
        <v>874</v>
      </c>
      <c r="K1189" s="21">
        <v>508.8</v>
      </c>
      <c r="L1189" s="22" t="s">
        <v>46</v>
      </c>
      <c r="M1189" s="32">
        <f t="shared" si="109"/>
        <v>113620</v>
      </c>
      <c r="N1189" s="32">
        <f t="shared" si="110"/>
        <v>13861.64</v>
      </c>
      <c r="O1189" s="32">
        <f t="shared" si="111"/>
        <v>127481.64</v>
      </c>
      <c r="P1189" s="32">
        <v>130</v>
      </c>
      <c r="Q1189" s="32">
        <v>15.86</v>
      </c>
      <c r="R1189" s="14" t="s">
        <v>270</v>
      </c>
      <c r="S1189" s="14" t="s">
        <v>691</v>
      </c>
      <c r="T1189" s="222"/>
    </row>
    <row r="1190" spans="1:20" ht="37.5">
      <c r="A1190" s="312" t="s">
        <v>323</v>
      </c>
      <c r="B1190" s="16">
        <v>3</v>
      </c>
      <c r="C1190" s="16">
        <v>3</v>
      </c>
      <c r="D1190" s="68" t="s">
        <v>923</v>
      </c>
      <c r="E1190" s="16">
        <v>1968</v>
      </c>
      <c r="F1190" s="16" t="s">
        <v>37</v>
      </c>
      <c r="G1190" s="312" t="s">
        <v>323</v>
      </c>
      <c r="H1190" s="16" t="s">
        <v>67</v>
      </c>
      <c r="I1190" s="16">
        <v>2</v>
      </c>
      <c r="J1190" s="21">
        <v>529.4</v>
      </c>
      <c r="K1190" s="21">
        <v>332</v>
      </c>
      <c r="L1190" s="22" t="s">
        <v>46</v>
      </c>
      <c r="M1190" s="32">
        <f t="shared" si="109"/>
        <v>68822</v>
      </c>
      <c r="N1190" s="32">
        <f t="shared" si="110"/>
        <v>8396.2839999999997</v>
      </c>
      <c r="O1190" s="32">
        <f t="shared" si="111"/>
        <v>77218.284</v>
      </c>
      <c r="P1190" s="32">
        <v>130</v>
      </c>
      <c r="Q1190" s="32">
        <v>15.86</v>
      </c>
      <c r="R1190" s="14" t="s">
        <v>270</v>
      </c>
      <c r="S1190" s="14" t="s">
        <v>691</v>
      </c>
      <c r="T1190" s="222"/>
    </row>
    <row r="1191" spans="1:20" ht="37.5">
      <c r="A1191" s="312" t="s">
        <v>323</v>
      </c>
      <c r="B1191" s="16">
        <v>4</v>
      </c>
      <c r="C1191" s="16">
        <v>4</v>
      </c>
      <c r="D1191" s="68" t="s">
        <v>924</v>
      </c>
      <c r="E1191" s="16">
        <v>1968</v>
      </c>
      <c r="F1191" s="16" t="s">
        <v>37</v>
      </c>
      <c r="G1191" s="312" t="s">
        <v>323</v>
      </c>
      <c r="H1191" s="16" t="s">
        <v>67</v>
      </c>
      <c r="I1191" s="16">
        <v>2</v>
      </c>
      <c r="J1191" s="21">
        <v>593</v>
      </c>
      <c r="K1191" s="21">
        <v>350.4</v>
      </c>
      <c r="L1191" s="22" t="s">
        <v>46</v>
      </c>
      <c r="M1191" s="32">
        <f t="shared" si="109"/>
        <v>77090</v>
      </c>
      <c r="N1191" s="32">
        <f t="shared" si="110"/>
        <v>9404.98</v>
      </c>
      <c r="O1191" s="32">
        <f t="shared" si="111"/>
        <v>86494.98</v>
      </c>
      <c r="P1191" s="32">
        <v>130</v>
      </c>
      <c r="Q1191" s="32">
        <v>15.86</v>
      </c>
      <c r="R1191" s="14" t="s">
        <v>270</v>
      </c>
      <c r="S1191" s="14" t="s">
        <v>691</v>
      </c>
      <c r="T1191" s="222"/>
    </row>
    <row r="1192" spans="1:20" ht="37.5">
      <c r="A1192" s="14" t="s">
        <v>285</v>
      </c>
      <c r="B1192" s="16">
        <v>5</v>
      </c>
      <c r="C1192" s="16">
        <v>5</v>
      </c>
      <c r="D1192" s="68" t="s">
        <v>925</v>
      </c>
      <c r="E1192" s="16">
        <v>1982</v>
      </c>
      <c r="F1192" s="16" t="s">
        <v>37</v>
      </c>
      <c r="G1192" s="14" t="s">
        <v>285</v>
      </c>
      <c r="H1192" s="16" t="s">
        <v>67</v>
      </c>
      <c r="I1192" s="16">
        <v>2</v>
      </c>
      <c r="J1192" s="21">
        <v>933.6</v>
      </c>
      <c r="K1192" s="21">
        <v>564.6</v>
      </c>
      <c r="L1192" s="22" t="s">
        <v>46</v>
      </c>
      <c r="M1192" s="32">
        <f t="shared" si="109"/>
        <v>163380</v>
      </c>
      <c r="N1192" s="32">
        <f t="shared" si="110"/>
        <v>14816.232</v>
      </c>
      <c r="O1192" s="32">
        <f t="shared" si="111"/>
        <v>178196.23199999999</v>
      </c>
      <c r="P1192" s="32">
        <v>175</v>
      </c>
      <c r="Q1192" s="32">
        <v>15.87</v>
      </c>
      <c r="R1192" s="14" t="s">
        <v>270</v>
      </c>
      <c r="S1192" s="14" t="s">
        <v>691</v>
      </c>
      <c r="T1192" s="222"/>
    </row>
    <row r="1193" spans="1:20" ht="37.5">
      <c r="A1193" s="312" t="s">
        <v>323</v>
      </c>
      <c r="B1193" s="16">
        <v>6</v>
      </c>
      <c r="C1193" s="16">
        <v>6</v>
      </c>
      <c r="D1193" s="68" t="s">
        <v>926</v>
      </c>
      <c r="E1193" s="16">
        <v>1983</v>
      </c>
      <c r="F1193" s="16" t="s">
        <v>37</v>
      </c>
      <c r="G1193" s="312" t="s">
        <v>323</v>
      </c>
      <c r="H1193" s="16" t="s">
        <v>67</v>
      </c>
      <c r="I1193" s="16">
        <v>2</v>
      </c>
      <c r="J1193" s="21">
        <v>1052</v>
      </c>
      <c r="K1193" s="21">
        <v>603.20000000000005</v>
      </c>
      <c r="L1193" s="22" t="s">
        <v>46</v>
      </c>
      <c r="M1193" s="32">
        <f t="shared" si="109"/>
        <v>136760</v>
      </c>
      <c r="N1193" s="32">
        <f t="shared" si="110"/>
        <v>16684.72</v>
      </c>
      <c r="O1193" s="32">
        <f t="shared" si="111"/>
        <v>153444.72</v>
      </c>
      <c r="P1193" s="32">
        <v>130</v>
      </c>
      <c r="Q1193" s="32">
        <v>15.86</v>
      </c>
      <c r="R1193" s="14" t="s">
        <v>270</v>
      </c>
      <c r="S1193" s="14" t="s">
        <v>691</v>
      </c>
      <c r="T1193" s="222"/>
    </row>
    <row r="1194" spans="1:20" s="67" customFormat="1" ht="37.5">
      <c r="A1194" s="312" t="s">
        <v>323</v>
      </c>
      <c r="B1194" s="16">
        <v>7</v>
      </c>
      <c r="C1194" s="16">
        <v>7</v>
      </c>
      <c r="D1194" s="68" t="s">
        <v>927</v>
      </c>
      <c r="E1194" s="16">
        <v>1974</v>
      </c>
      <c r="F1194" s="16" t="s">
        <v>37</v>
      </c>
      <c r="G1194" s="312" t="s">
        <v>323</v>
      </c>
      <c r="H1194" s="16" t="s">
        <v>67</v>
      </c>
      <c r="I1194" s="16">
        <v>2</v>
      </c>
      <c r="J1194" s="21">
        <v>874</v>
      </c>
      <c r="K1194" s="21">
        <v>508.8</v>
      </c>
      <c r="L1194" s="22" t="s">
        <v>46</v>
      </c>
      <c r="M1194" s="32">
        <f t="shared" si="109"/>
        <v>113620</v>
      </c>
      <c r="N1194" s="32">
        <f t="shared" si="110"/>
        <v>13861.64</v>
      </c>
      <c r="O1194" s="32">
        <f t="shared" si="111"/>
        <v>127481.64</v>
      </c>
      <c r="P1194" s="32">
        <v>130</v>
      </c>
      <c r="Q1194" s="32">
        <v>15.86</v>
      </c>
      <c r="R1194" s="14" t="s">
        <v>270</v>
      </c>
      <c r="S1194" s="14" t="s">
        <v>691</v>
      </c>
      <c r="T1194" s="307"/>
    </row>
    <row r="1195" spans="1:20" s="67" customFormat="1">
      <c r="A1195" s="24"/>
      <c r="B1195" s="15"/>
      <c r="C1195" s="16"/>
      <c r="D1195" s="65" t="s">
        <v>173</v>
      </c>
      <c r="E1195" s="33"/>
      <c r="F1195" s="16"/>
      <c r="G1195" s="14"/>
      <c r="H1195" s="33"/>
      <c r="I1195" s="33"/>
      <c r="J1195" s="31">
        <f>SUM(J1196:J1206)</f>
        <v>3289.5</v>
      </c>
      <c r="K1195" s="27"/>
      <c r="L1195" s="26"/>
      <c r="M1195" s="31">
        <f>SUM(M1196:M1206)</f>
        <v>4545585</v>
      </c>
      <c r="N1195" s="31">
        <f>SUM(N1196:N1206)</f>
        <v>162429.17099999997</v>
      </c>
      <c r="O1195" s="31">
        <f>SUM(O1196:O1206)</f>
        <v>4708014.1710000001</v>
      </c>
      <c r="P1195" s="31"/>
      <c r="Q1195" s="31"/>
      <c r="R1195" s="14"/>
      <c r="S1195" s="14"/>
      <c r="T1195" s="308"/>
    </row>
    <row r="1196" spans="1:20" ht="37.5">
      <c r="A1196" s="312" t="s">
        <v>323</v>
      </c>
      <c r="B1196" s="15">
        <v>1</v>
      </c>
      <c r="C1196" s="16">
        <v>1</v>
      </c>
      <c r="D1196" s="68" t="s">
        <v>928</v>
      </c>
      <c r="E1196" s="16">
        <v>1973</v>
      </c>
      <c r="F1196" s="16" t="s">
        <v>37</v>
      </c>
      <c r="G1196" s="312" t="s">
        <v>323</v>
      </c>
      <c r="H1196" s="16" t="s">
        <v>67</v>
      </c>
      <c r="I1196" s="16">
        <v>2</v>
      </c>
      <c r="J1196" s="21">
        <v>757.35</v>
      </c>
      <c r="K1196" s="21">
        <v>504.9</v>
      </c>
      <c r="L1196" s="22" t="s">
        <v>46</v>
      </c>
      <c r="M1196" s="32">
        <f>J1196*P1196</f>
        <v>98455.5</v>
      </c>
      <c r="N1196" s="32">
        <f>J1196*Q1196</f>
        <v>12011.571</v>
      </c>
      <c r="O1196" s="32">
        <f t="shared" ref="O1196:O1206" si="112">M1196+N1196</f>
        <v>110467.071</v>
      </c>
      <c r="P1196" s="32">
        <v>130</v>
      </c>
      <c r="Q1196" s="32">
        <v>15.86</v>
      </c>
      <c r="R1196" s="14" t="s">
        <v>270</v>
      </c>
      <c r="S1196" s="14" t="s">
        <v>691</v>
      </c>
      <c r="T1196" s="222"/>
    </row>
    <row r="1197" spans="1:20">
      <c r="A1197" s="14"/>
      <c r="B1197" s="15">
        <v>2</v>
      </c>
      <c r="C1197" s="16"/>
      <c r="D1197" s="68"/>
      <c r="E1197" s="16"/>
      <c r="F1197" s="16"/>
      <c r="G1197" s="14"/>
      <c r="H1197" s="16"/>
      <c r="I1197" s="16"/>
      <c r="J1197" s="21"/>
      <c r="K1197" s="21"/>
      <c r="L1197" s="22" t="s">
        <v>234</v>
      </c>
      <c r="M1197" s="32">
        <f>J1196*P1197</f>
        <v>1136025</v>
      </c>
      <c r="N1197" s="32">
        <f>J1196*Q1197</f>
        <v>30460.616999999998</v>
      </c>
      <c r="O1197" s="32">
        <f t="shared" si="112"/>
        <v>1166485.6170000001</v>
      </c>
      <c r="P1197" s="32">
        <v>1500</v>
      </c>
      <c r="Q1197" s="32">
        <v>40.22</v>
      </c>
      <c r="R1197" s="14" t="s">
        <v>270</v>
      </c>
      <c r="S1197" s="14" t="s">
        <v>691</v>
      </c>
      <c r="T1197" s="222"/>
    </row>
    <row r="1198" spans="1:20" ht="37.5">
      <c r="A1198" s="312" t="s">
        <v>323</v>
      </c>
      <c r="B1198" s="15">
        <v>3</v>
      </c>
      <c r="C1198" s="16">
        <v>2</v>
      </c>
      <c r="D1198" s="68" t="s">
        <v>929</v>
      </c>
      <c r="E1198" s="16">
        <v>1974</v>
      </c>
      <c r="F1198" s="16" t="s">
        <v>37</v>
      </c>
      <c r="G1198" s="312" t="s">
        <v>323</v>
      </c>
      <c r="H1198" s="16" t="s">
        <v>67</v>
      </c>
      <c r="I1198" s="16">
        <v>2</v>
      </c>
      <c r="J1198" s="21">
        <v>490.35</v>
      </c>
      <c r="K1198" s="21">
        <v>326.89999999999998</v>
      </c>
      <c r="L1198" s="22" t="s">
        <v>46</v>
      </c>
      <c r="M1198" s="32">
        <f>J1198*P1198</f>
        <v>63745.5</v>
      </c>
      <c r="N1198" s="32">
        <f>J1198*Q1198</f>
        <v>7776.951</v>
      </c>
      <c r="O1198" s="32">
        <f t="shared" si="112"/>
        <v>71522.451000000001</v>
      </c>
      <c r="P1198" s="32">
        <v>130</v>
      </c>
      <c r="Q1198" s="32">
        <v>15.86</v>
      </c>
      <c r="R1198" s="14" t="s">
        <v>270</v>
      </c>
      <c r="S1198" s="14" t="s">
        <v>691</v>
      </c>
      <c r="T1198" s="222"/>
    </row>
    <row r="1199" spans="1:20">
      <c r="A1199" s="14"/>
      <c r="B1199" s="15">
        <v>4</v>
      </c>
      <c r="C1199" s="16"/>
      <c r="D1199" s="68"/>
      <c r="E1199" s="16"/>
      <c r="F1199" s="16"/>
      <c r="G1199" s="14"/>
      <c r="H1199" s="16"/>
      <c r="I1199" s="16"/>
      <c r="J1199" s="21"/>
      <c r="K1199" s="21"/>
      <c r="L1199" s="22" t="s">
        <v>234</v>
      </c>
      <c r="M1199" s="32">
        <f>J1198*P1199</f>
        <v>735525</v>
      </c>
      <c r="N1199" s="32">
        <f>J1198*Q1199</f>
        <v>19721.877</v>
      </c>
      <c r="O1199" s="32">
        <f t="shared" si="112"/>
        <v>755246.87699999998</v>
      </c>
      <c r="P1199" s="32">
        <v>1500</v>
      </c>
      <c r="Q1199" s="32">
        <v>40.22</v>
      </c>
      <c r="R1199" s="14" t="s">
        <v>270</v>
      </c>
      <c r="S1199" s="14" t="s">
        <v>691</v>
      </c>
      <c r="T1199" s="222"/>
    </row>
    <row r="1200" spans="1:20" ht="37.5">
      <c r="A1200" s="312" t="s">
        <v>323</v>
      </c>
      <c r="B1200" s="15">
        <v>5</v>
      </c>
      <c r="C1200" s="16">
        <v>3</v>
      </c>
      <c r="D1200" s="68" t="s">
        <v>930</v>
      </c>
      <c r="E1200" s="16">
        <v>1971</v>
      </c>
      <c r="F1200" s="16" t="s">
        <v>37</v>
      </c>
      <c r="G1200" s="312" t="s">
        <v>323</v>
      </c>
      <c r="H1200" s="16" t="s">
        <v>67</v>
      </c>
      <c r="I1200" s="16">
        <v>2</v>
      </c>
      <c r="J1200" s="21">
        <v>489.75</v>
      </c>
      <c r="K1200" s="21">
        <v>326.5</v>
      </c>
      <c r="L1200" s="22" t="s">
        <v>46</v>
      </c>
      <c r="M1200" s="32">
        <f>J1200*P1200</f>
        <v>63667.5</v>
      </c>
      <c r="N1200" s="32">
        <f>J1200*Q1200</f>
        <v>7767.4349999999995</v>
      </c>
      <c r="O1200" s="32">
        <f t="shared" si="112"/>
        <v>71434.934999999998</v>
      </c>
      <c r="P1200" s="32">
        <v>130</v>
      </c>
      <c r="Q1200" s="32">
        <v>15.86</v>
      </c>
      <c r="R1200" s="14" t="s">
        <v>270</v>
      </c>
      <c r="S1200" s="14" t="s">
        <v>691</v>
      </c>
      <c r="T1200" s="222"/>
    </row>
    <row r="1201" spans="1:20">
      <c r="A1201" s="14"/>
      <c r="B1201" s="15">
        <v>6</v>
      </c>
      <c r="C1201" s="16"/>
      <c r="D1201" s="68"/>
      <c r="E1201" s="16"/>
      <c r="F1201" s="16"/>
      <c r="G1201" s="14"/>
      <c r="H1201" s="16"/>
      <c r="I1201" s="16"/>
      <c r="J1201" s="21"/>
      <c r="K1201" s="21"/>
      <c r="L1201" s="22" t="s">
        <v>234</v>
      </c>
      <c r="M1201" s="32">
        <f>J1200*P1201</f>
        <v>734625</v>
      </c>
      <c r="N1201" s="32">
        <f>J1200*Q1201</f>
        <v>19697.744999999999</v>
      </c>
      <c r="O1201" s="32">
        <f t="shared" si="112"/>
        <v>754322.745</v>
      </c>
      <c r="P1201" s="32">
        <v>1500</v>
      </c>
      <c r="Q1201" s="32">
        <v>40.22</v>
      </c>
      <c r="R1201" s="14" t="s">
        <v>270</v>
      </c>
      <c r="S1201" s="14" t="s">
        <v>691</v>
      </c>
      <c r="T1201" s="222"/>
    </row>
    <row r="1202" spans="1:20" ht="37.5">
      <c r="A1202" s="312" t="s">
        <v>323</v>
      </c>
      <c r="B1202" s="15">
        <v>7</v>
      </c>
      <c r="C1202" s="16">
        <v>4</v>
      </c>
      <c r="D1202" s="68" t="s">
        <v>931</v>
      </c>
      <c r="E1202" s="16">
        <v>1976</v>
      </c>
      <c r="F1202" s="16" t="s">
        <v>37</v>
      </c>
      <c r="G1202" s="312" t="s">
        <v>323</v>
      </c>
      <c r="H1202" s="16" t="s">
        <v>67</v>
      </c>
      <c r="I1202" s="16">
        <v>2</v>
      </c>
      <c r="J1202" s="21">
        <v>544.20000000000005</v>
      </c>
      <c r="K1202" s="21">
        <v>362.8</v>
      </c>
      <c r="L1202" s="22" t="s">
        <v>46</v>
      </c>
      <c r="M1202" s="32">
        <f>J1202*P1202</f>
        <v>70746</v>
      </c>
      <c r="N1202" s="32">
        <f>J1202*Q1202</f>
        <v>8631.0120000000006</v>
      </c>
      <c r="O1202" s="32">
        <f t="shared" si="112"/>
        <v>79377.012000000002</v>
      </c>
      <c r="P1202" s="32">
        <v>130</v>
      </c>
      <c r="Q1202" s="32">
        <v>15.86</v>
      </c>
      <c r="R1202" s="14" t="s">
        <v>270</v>
      </c>
      <c r="S1202" s="14" t="s">
        <v>691</v>
      </c>
      <c r="T1202" s="222"/>
    </row>
    <row r="1203" spans="1:20" ht="56.25">
      <c r="A1203" s="312" t="s">
        <v>323</v>
      </c>
      <c r="B1203" s="15">
        <v>8</v>
      </c>
      <c r="C1203" s="16">
        <v>5</v>
      </c>
      <c r="D1203" s="68" t="s">
        <v>932</v>
      </c>
      <c r="E1203" s="16">
        <v>1964</v>
      </c>
      <c r="F1203" s="16" t="s">
        <v>37</v>
      </c>
      <c r="G1203" s="312" t="s">
        <v>323</v>
      </c>
      <c r="H1203" s="16" t="s">
        <v>60</v>
      </c>
      <c r="I1203" s="16">
        <v>2</v>
      </c>
      <c r="J1203" s="21">
        <v>527.54999999999995</v>
      </c>
      <c r="K1203" s="21">
        <v>351.7</v>
      </c>
      <c r="L1203" s="22" t="s">
        <v>46</v>
      </c>
      <c r="M1203" s="32">
        <f>J1203*P1203</f>
        <v>68581.5</v>
      </c>
      <c r="N1203" s="32">
        <f>J1203*Q1203</f>
        <v>8335.2899999999991</v>
      </c>
      <c r="O1203" s="32">
        <f t="shared" si="112"/>
        <v>76916.789999999994</v>
      </c>
      <c r="P1203" s="32">
        <v>130</v>
      </c>
      <c r="Q1203" s="32">
        <v>15.8</v>
      </c>
      <c r="R1203" s="14" t="s">
        <v>270</v>
      </c>
      <c r="S1203" s="14" t="s">
        <v>691</v>
      </c>
      <c r="T1203" s="222"/>
    </row>
    <row r="1204" spans="1:20">
      <c r="A1204" s="14"/>
      <c r="B1204" s="15">
        <v>9</v>
      </c>
      <c r="C1204" s="16"/>
      <c r="D1204" s="68"/>
      <c r="E1204" s="16"/>
      <c r="F1204" s="16"/>
      <c r="G1204" s="14"/>
      <c r="H1204" s="16"/>
      <c r="I1204" s="16"/>
      <c r="J1204" s="21"/>
      <c r="K1204" s="21"/>
      <c r="L1204" s="22" t="s">
        <v>234</v>
      </c>
      <c r="M1204" s="32">
        <f>J1203*P1204</f>
        <v>791324.99999999988</v>
      </c>
      <c r="N1204" s="32">
        <f>J1203*Q1204</f>
        <v>21091.448999999997</v>
      </c>
      <c r="O1204" s="32">
        <f t="shared" si="112"/>
        <v>812416.44899999991</v>
      </c>
      <c r="P1204" s="32">
        <v>1500</v>
      </c>
      <c r="Q1204" s="32">
        <v>39.979999999999997</v>
      </c>
      <c r="R1204" s="14" t="s">
        <v>270</v>
      </c>
      <c r="S1204" s="14" t="s">
        <v>691</v>
      </c>
      <c r="T1204" s="222"/>
    </row>
    <row r="1205" spans="1:20" ht="37.5">
      <c r="A1205" s="312" t="s">
        <v>323</v>
      </c>
      <c r="B1205" s="15">
        <v>10</v>
      </c>
      <c r="C1205" s="16">
        <v>6</v>
      </c>
      <c r="D1205" s="68" t="s">
        <v>933</v>
      </c>
      <c r="E1205" s="16">
        <v>1974</v>
      </c>
      <c r="F1205" s="16" t="s">
        <v>37</v>
      </c>
      <c r="G1205" s="312" t="s">
        <v>323</v>
      </c>
      <c r="H1205" s="16" t="s">
        <v>67</v>
      </c>
      <c r="I1205" s="16">
        <v>2</v>
      </c>
      <c r="J1205" s="21">
        <v>480.3</v>
      </c>
      <c r="K1205" s="21">
        <v>320.2</v>
      </c>
      <c r="L1205" s="22" t="s">
        <v>46</v>
      </c>
      <c r="M1205" s="32">
        <f>J1205*P1205</f>
        <v>62439</v>
      </c>
      <c r="N1205" s="32">
        <f>J1205*Q1205</f>
        <v>7617.558</v>
      </c>
      <c r="O1205" s="32">
        <f t="shared" si="112"/>
        <v>70056.558000000005</v>
      </c>
      <c r="P1205" s="32">
        <v>130</v>
      </c>
      <c r="Q1205" s="32">
        <v>15.86</v>
      </c>
      <c r="R1205" s="14" t="s">
        <v>270</v>
      </c>
      <c r="S1205" s="14" t="s">
        <v>691</v>
      </c>
      <c r="T1205" s="222"/>
    </row>
    <row r="1206" spans="1:20" s="67" customFormat="1">
      <c r="A1206" s="24"/>
      <c r="B1206" s="15">
        <v>11</v>
      </c>
      <c r="C1206" s="16"/>
      <c r="D1206" s="68"/>
      <c r="E1206" s="16"/>
      <c r="F1206" s="16"/>
      <c r="G1206" s="14"/>
      <c r="H1206" s="16"/>
      <c r="I1206" s="16"/>
      <c r="J1206" s="21"/>
      <c r="K1206" s="21"/>
      <c r="L1206" s="22" t="s">
        <v>234</v>
      </c>
      <c r="M1206" s="32">
        <f>J1205*P1206</f>
        <v>720450</v>
      </c>
      <c r="N1206" s="32">
        <f>J1205*Q1206</f>
        <v>19317.666000000001</v>
      </c>
      <c r="O1206" s="32">
        <f t="shared" si="112"/>
        <v>739767.66599999997</v>
      </c>
      <c r="P1206" s="32">
        <v>1500</v>
      </c>
      <c r="Q1206" s="32">
        <v>40.22</v>
      </c>
      <c r="R1206" s="14" t="s">
        <v>270</v>
      </c>
      <c r="S1206" s="14" t="s">
        <v>691</v>
      </c>
      <c r="T1206" s="307"/>
    </row>
    <row r="1207" spans="1:20" s="67" customFormat="1">
      <c r="A1207" s="24"/>
      <c r="B1207" s="15"/>
      <c r="C1207" s="16"/>
      <c r="D1207" s="65" t="s">
        <v>177</v>
      </c>
      <c r="E1207" s="33"/>
      <c r="F1207" s="33"/>
      <c r="G1207" s="14"/>
      <c r="H1207" s="33"/>
      <c r="I1207" s="33"/>
      <c r="J1207" s="31">
        <f>SUM(J1208:J1346)</f>
        <v>485705.97199999989</v>
      </c>
      <c r="K1207" s="27"/>
      <c r="L1207" s="26"/>
      <c r="M1207" s="66">
        <f>SUM(M1208:M1346)</f>
        <v>174453318.44603997</v>
      </c>
      <c r="N1207" s="66">
        <f>SUM(N1208:N1346)</f>
        <v>8729621.5686800014</v>
      </c>
      <c r="O1207" s="66">
        <f>SUM(O1208:O1346)</f>
        <v>183182940.01472008</v>
      </c>
      <c r="P1207" s="31"/>
      <c r="Q1207" s="31"/>
      <c r="R1207" s="14"/>
      <c r="S1207" s="14"/>
      <c r="T1207" s="308"/>
    </row>
    <row r="1208" spans="1:20" ht="37.5">
      <c r="A1208" s="14" t="s">
        <v>306</v>
      </c>
      <c r="B1208" s="71">
        <v>1</v>
      </c>
      <c r="C1208" s="16">
        <v>1</v>
      </c>
      <c r="D1208" s="68" t="s">
        <v>934</v>
      </c>
      <c r="E1208" s="16">
        <v>1968</v>
      </c>
      <c r="F1208" s="16" t="s">
        <v>37</v>
      </c>
      <c r="G1208" s="14" t="s">
        <v>306</v>
      </c>
      <c r="H1208" s="16" t="s">
        <v>87</v>
      </c>
      <c r="I1208" s="16">
        <v>5</v>
      </c>
      <c r="J1208" s="21">
        <v>5691.26</v>
      </c>
      <c r="K1208" s="21">
        <v>3580.7</v>
      </c>
      <c r="L1208" s="22" t="s">
        <v>46</v>
      </c>
      <c r="M1208" s="32">
        <f t="shared" ref="M1208:M1217" si="113">P1208*J1208</f>
        <v>874860.48719999997</v>
      </c>
      <c r="N1208" s="32">
        <f>Q1208*J1208</f>
        <v>88271.442600000009</v>
      </c>
      <c r="O1208" s="32">
        <f t="shared" ref="O1208:O1271" si="114">M1208+N1208</f>
        <v>963131.92980000004</v>
      </c>
      <c r="P1208" s="32">
        <v>153.72</v>
      </c>
      <c r="Q1208" s="32">
        <v>15.51</v>
      </c>
      <c r="R1208" s="14" t="s">
        <v>270</v>
      </c>
      <c r="S1208" s="14" t="s">
        <v>691</v>
      </c>
      <c r="T1208" s="222" t="s">
        <v>481</v>
      </c>
    </row>
    <row r="1209" spans="1:20" ht="37.5">
      <c r="A1209" s="14" t="s">
        <v>306</v>
      </c>
      <c r="B1209" s="71">
        <v>2</v>
      </c>
      <c r="C1209" s="16">
        <v>2</v>
      </c>
      <c r="D1209" s="68" t="s">
        <v>935</v>
      </c>
      <c r="E1209" s="16">
        <v>1968</v>
      </c>
      <c r="F1209" s="16" t="s">
        <v>37</v>
      </c>
      <c r="G1209" s="14" t="s">
        <v>306</v>
      </c>
      <c r="H1209" s="16" t="s">
        <v>87</v>
      </c>
      <c r="I1209" s="16">
        <v>5</v>
      </c>
      <c r="J1209" s="21">
        <v>5365.7</v>
      </c>
      <c r="K1209" s="21">
        <v>2371.5</v>
      </c>
      <c r="L1209" s="22" t="s">
        <v>46</v>
      </c>
      <c r="M1209" s="32">
        <f t="shared" si="113"/>
        <v>824815.40399999998</v>
      </c>
      <c r="N1209" s="32">
        <f>Q1209*J1209</f>
        <v>83222.006999999998</v>
      </c>
      <c r="O1209" s="32">
        <f t="shared" si="114"/>
        <v>908037.41099999996</v>
      </c>
      <c r="P1209" s="32">
        <v>153.72</v>
      </c>
      <c r="Q1209" s="32">
        <v>15.51</v>
      </c>
      <c r="R1209" s="14" t="s">
        <v>270</v>
      </c>
      <c r="S1209" s="14" t="s">
        <v>691</v>
      </c>
      <c r="T1209" s="222" t="s">
        <v>481</v>
      </c>
    </row>
    <row r="1210" spans="1:20" ht="37.5">
      <c r="A1210" s="14" t="s">
        <v>306</v>
      </c>
      <c r="B1210" s="15">
        <v>3</v>
      </c>
      <c r="C1210" s="16">
        <v>3</v>
      </c>
      <c r="D1210" s="68" t="s">
        <v>936</v>
      </c>
      <c r="E1210" s="16">
        <v>1965</v>
      </c>
      <c r="F1210" s="16" t="s">
        <v>37</v>
      </c>
      <c r="G1210" s="14" t="s">
        <v>306</v>
      </c>
      <c r="H1210" s="16" t="s">
        <v>87</v>
      </c>
      <c r="I1210" s="16">
        <v>5</v>
      </c>
      <c r="J1210" s="21">
        <v>3902.79</v>
      </c>
      <c r="K1210" s="21">
        <v>2593.6</v>
      </c>
      <c r="L1210" s="22" t="s">
        <v>46</v>
      </c>
      <c r="M1210" s="32">
        <f t="shared" si="113"/>
        <v>599936.87879999995</v>
      </c>
      <c r="N1210" s="32">
        <f>Q1210*J1210</f>
        <v>60532.272899999996</v>
      </c>
      <c r="O1210" s="32">
        <f t="shared" si="114"/>
        <v>660469.15169999993</v>
      </c>
      <c r="P1210" s="32">
        <v>153.72</v>
      </c>
      <c r="Q1210" s="32">
        <v>15.51</v>
      </c>
      <c r="R1210" s="14" t="s">
        <v>270</v>
      </c>
      <c r="S1210" s="14" t="s">
        <v>691</v>
      </c>
      <c r="T1210" s="222"/>
    </row>
    <row r="1211" spans="1:20" ht="37.5">
      <c r="A1211" s="14" t="s">
        <v>306</v>
      </c>
      <c r="B1211" s="71">
        <v>4</v>
      </c>
      <c r="C1211" s="16">
        <v>4</v>
      </c>
      <c r="D1211" s="68" t="s">
        <v>937</v>
      </c>
      <c r="E1211" s="16">
        <v>1967</v>
      </c>
      <c r="F1211" s="16" t="s">
        <v>37</v>
      </c>
      <c r="G1211" s="14" t="s">
        <v>306</v>
      </c>
      <c r="H1211" s="16" t="s">
        <v>87</v>
      </c>
      <c r="I1211" s="16">
        <v>5</v>
      </c>
      <c r="J1211" s="21">
        <v>3707.3</v>
      </c>
      <c r="K1211" s="21">
        <v>1728.3</v>
      </c>
      <c r="L1211" s="22" t="s">
        <v>46</v>
      </c>
      <c r="M1211" s="32">
        <f t="shared" si="113"/>
        <v>569886.15600000008</v>
      </c>
      <c r="N1211" s="32">
        <f>Q1211*J1211</f>
        <v>57500.223000000005</v>
      </c>
      <c r="O1211" s="32">
        <f t="shared" si="114"/>
        <v>627386.37900000007</v>
      </c>
      <c r="P1211" s="32">
        <v>153.72</v>
      </c>
      <c r="Q1211" s="32">
        <v>15.51</v>
      </c>
      <c r="R1211" s="14" t="s">
        <v>270</v>
      </c>
      <c r="S1211" s="14" t="s">
        <v>691</v>
      </c>
      <c r="T1211" s="222" t="s">
        <v>481</v>
      </c>
    </row>
    <row r="1212" spans="1:20" ht="37.5">
      <c r="A1212" s="14" t="s">
        <v>306</v>
      </c>
      <c r="B1212" s="15">
        <v>5</v>
      </c>
      <c r="C1212" s="16">
        <v>5</v>
      </c>
      <c r="D1212" s="68" t="s">
        <v>938</v>
      </c>
      <c r="E1212" s="16">
        <v>1965</v>
      </c>
      <c r="F1212" s="16" t="s">
        <v>37</v>
      </c>
      <c r="G1212" s="14" t="s">
        <v>306</v>
      </c>
      <c r="H1212" s="16" t="s">
        <v>87</v>
      </c>
      <c r="I1212" s="16">
        <v>4</v>
      </c>
      <c r="J1212" s="21">
        <f>K1212*1.8</f>
        <v>3698.4599999999996</v>
      </c>
      <c r="K1212" s="21">
        <v>2054.6999999999998</v>
      </c>
      <c r="L1212" s="22" t="s">
        <v>46</v>
      </c>
      <c r="M1212" s="32">
        <f t="shared" si="113"/>
        <v>568527.27119999996</v>
      </c>
      <c r="N1212" s="32">
        <f t="shared" ref="N1212:N1221" si="115">J1212*Q1212</f>
        <v>57363.114599999994</v>
      </c>
      <c r="O1212" s="32">
        <f t="shared" si="114"/>
        <v>625890.38579999993</v>
      </c>
      <c r="P1212" s="32">
        <v>153.72</v>
      </c>
      <c r="Q1212" s="32">
        <v>15.51</v>
      </c>
      <c r="R1212" s="14" t="s">
        <v>270</v>
      </c>
      <c r="S1212" s="14" t="s">
        <v>691</v>
      </c>
      <c r="T1212" s="222"/>
    </row>
    <row r="1213" spans="1:20" ht="37.5">
      <c r="A1213" s="14" t="s">
        <v>306</v>
      </c>
      <c r="B1213" s="15">
        <v>6</v>
      </c>
      <c r="C1213" s="16">
        <v>6</v>
      </c>
      <c r="D1213" s="68" t="s">
        <v>939</v>
      </c>
      <c r="E1213" s="16">
        <v>1965</v>
      </c>
      <c r="F1213" s="16" t="s">
        <v>37</v>
      </c>
      <c r="G1213" s="14" t="s">
        <v>306</v>
      </c>
      <c r="H1213" s="16" t="s">
        <v>87</v>
      </c>
      <c r="I1213" s="16">
        <v>5</v>
      </c>
      <c r="J1213" s="21">
        <v>3902.79</v>
      </c>
      <c r="K1213" s="21">
        <v>2593.6</v>
      </c>
      <c r="L1213" s="22" t="s">
        <v>46</v>
      </c>
      <c r="M1213" s="32">
        <f t="shared" si="113"/>
        <v>599936.87879999995</v>
      </c>
      <c r="N1213" s="32">
        <f t="shared" si="115"/>
        <v>60532.272899999996</v>
      </c>
      <c r="O1213" s="32">
        <f t="shared" si="114"/>
        <v>660469.15169999993</v>
      </c>
      <c r="P1213" s="32">
        <v>153.72</v>
      </c>
      <c r="Q1213" s="32">
        <v>15.51</v>
      </c>
      <c r="R1213" s="14" t="s">
        <v>270</v>
      </c>
      <c r="S1213" s="14" t="s">
        <v>691</v>
      </c>
      <c r="T1213" s="222"/>
    </row>
    <row r="1214" spans="1:20" ht="37.5">
      <c r="A1214" s="14" t="s">
        <v>306</v>
      </c>
      <c r="B1214" s="15">
        <v>7</v>
      </c>
      <c r="C1214" s="16">
        <v>7</v>
      </c>
      <c r="D1214" s="68" t="s">
        <v>940</v>
      </c>
      <c r="E1214" s="16">
        <v>1967</v>
      </c>
      <c r="F1214" s="16" t="s">
        <v>37</v>
      </c>
      <c r="G1214" s="14" t="s">
        <v>306</v>
      </c>
      <c r="H1214" s="16" t="s">
        <v>38</v>
      </c>
      <c r="I1214" s="16">
        <v>5</v>
      </c>
      <c r="J1214" s="21">
        <f>K1214*1.8</f>
        <v>8804.7000000000007</v>
      </c>
      <c r="K1214" s="21">
        <v>4891.5</v>
      </c>
      <c r="L1214" s="22" t="s">
        <v>46</v>
      </c>
      <c r="M1214" s="32">
        <f t="shared" si="113"/>
        <v>1408752</v>
      </c>
      <c r="N1214" s="32">
        <f t="shared" si="115"/>
        <v>137001.13200000001</v>
      </c>
      <c r="O1214" s="32">
        <f t="shared" si="114"/>
        <v>1545753.132</v>
      </c>
      <c r="P1214" s="32">
        <v>160</v>
      </c>
      <c r="Q1214" s="32">
        <v>15.56</v>
      </c>
      <c r="R1214" s="14" t="s">
        <v>270</v>
      </c>
      <c r="S1214" s="14" t="s">
        <v>691</v>
      </c>
      <c r="T1214" s="222"/>
    </row>
    <row r="1215" spans="1:20" ht="37.5">
      <c r="A1215" s="14" t="s">
        <v>306</v>
      </c>
      <c r="B1215" s="15">
        <v>8</v>
      </c>
      <c r="C1215" s="16">
        <v>8</v>
      </c>
      <c r="D1215" s="68" t="s">
        <v>941</v>
      </c>
      <c r="E1215" s="16">
        <v>1965</v>
      </c>
      <c r="F1215" s="16" t="s">
        <v>37</v>
      </c>
      <c r="G1215" s="14" t="s">
        <v>306</v>
      </c>
      <c r="H1215" s="16" t="s">
        <v>38</v>
      </c>
      <c r="I1215" s="16">
        <v>5</v>
      </c>
      <c r="J1215" s="21">
        <f>K1215*1.8</f>
        <v>5064.66</v>
      </c>
      <c r="K1215" s="21">
        <v>2813.7</v>
      </c>
      <c r="L1215" s="22" t="s">
        <v>46</v>
      </c>
      <c r="M1215" s="32">
        <f t="shared" si="113"/>
        <v>810345.6</v>
      </c>
      <c r="N1215" s="32">
        <f t="shared" si="115"/>
        <v>78806.109599999996</v>
      </c>
      <c r="O1215" s="32">
        <f t="shared" si="114"/>
        <v>889151.70959999994</v>
      </c>
      <c r="P1215" s="32">
        <v>160</v>
      </c>
      <c r="Q1215" s="32">
        <v>15.56</v>
      </c>
      <c r="R1215" s="14" t="s">
        <v>270</v>
      </c>
      <c r="S1215" s="14" t="s">
        <v>691</v>
      </c>
      <c r="T1215" s="222"/>
    </row>
    <row r="1216" spans="1:20" ht="37.5">
      <c r="A1216" s="14" t="s">
        <v>306</v>
      </c>
      <c r="B1216" s="15">
        <v>9</v>
      </c>
      <c r="C1216" s="16">
        <v>9</v>
      </c>
      <c r="D1216" s="68" t="s">
        <v>942</v>
      </c>
      <c r="E1216" s="16">
        <v>1968</v>
      </c>
      <c r="F1216" s="16" t="s">
        <v>37</v>
      </c>
      <c r="G1216" s="14" t="s">
        <v>306</v>
      </c>
      <c r="H1216" s="16" t="s">
        <v>87</v>
      </c>
      <c r="I1216" s="16">
        <v>5</v>
      </c>
      <c r="J1216" s="21">
        <v>5692.3</v>
      </c>
      <c r="K1216" s="21">
        <v>3579.1</v>
      </c>
      <c r="L1216" s="22" t="s">
        <v>46</v>
      </c>
      <c r="M1216" s="32">
        <f t="shared" si="113"/>
        <v>875020.35600000003</v>
      </c>
      <c r="N1216" s="32">
        <f t="shared" si="115"/>
        <v>88287.573000000004</v>
      </c>
      <c r="O1216" s="32">
        <f t="shared" si="114"/>
        <v>963307.929</v>
      </c>
      <c r="P1216" s="32">
        <v>153.72</v>
      </c>
      <c r="Q1216" s="32">
        <v>15.51</v>
      </c>
      <c r="R1216" s="14" t="s">
        <v>270</v>
      </c>
      <c r="S1216" s="14" t="s">
        <v>691</v>
      </c>
      <c r="T1216" s="222"/>
    </row>
    <row r="1217" spans="1:128" ht="37.5">
      <c r="A1217" s="14" t="s">
        <v>306</v>
      </c>
      <c r="B1217" s="15">
        <v>10</v>
      </c>
      <c r="C1217" s="16">
        <v>10</v>
      </c>
      <c r="D1217" s="68" t="s">
        <v>943</v>
      </c>
      <c r="E1217" s="16">
        <v>1966</v>
      </c>
      <c r="F1217" s="16" t="s">
        <v>37</v>
      </c>
      <c r="G1217" s="14" t="s">
        <v>306</v>
      </c>
      <c r="H1217" s="16" t="s">
        <v>38</v>
      </c>
      <c r="I1217" s="16">
        <v>5</v>
      </c>
      <c r="J1217" s="21">
        <f>K1217*1.8</f>
        <v>5975.37</v>
      </c>
      <c r="K1217" s="21">
        <v>3319.65</v>
      </c>
      <c r="L1217" s="22" t="s">
        <v>46</v>
      </c>
      <c r="M1217" s="32">
        <f t="shared" si="113"/>
        <v>956059.2</v>
      </c>
      <c r="N1217" s="32">
        <f t="shared" si="115"/>
        <v>92976.757200000007</v>
      </c>
      <c r="O1217" s="32">
        <f t="shared" si="114"/>
        <v>1049035.9572000001</v>
      </c>
      <c r="P1217" s="32">
        <v>160</v>
      </c>
      <c r="Q1217" s="32">
        <v>15.56</v>
      </c>
      <c r="R1217" s="14" t="s">
        <v>270</v>
      </c>
      <c r="S1217" s="14" t="s">
        <v>691</v>
      </c>
      <c r="T1217" s="222"/>
    </row>
    <row r="1218" spans="1:128" ht="37.5">
      <c r="A1218" s="14" t="s">
        <v>306</v>
      </c>
      <c r="B1218" s="15">
        <v>11</v>
      </c>
      <c r="C1218" s="16">
        <v>11</v>
      </c>
      <c r="D1218" s="68" t="s">
        <v>944</v>
      </c>
      <c r="E1218" s="16">
        <v>1967</v>
      </c>
      <c r="F1218" s="16" t="s">
        <v>37</v>
      </c>
      <c r="G1218" s="14" t="s">
        <v>306</v>
      </c>
      <c r="H1218" s="16" t="s">
        <v>38</v>
      </c>
      <c r="I1218" s="16">
        <v>5</v>
      </c>
      <c r="J1218" s="21">
        <v>5525.9</v>
      </c>
      <c r="K1218" s="21">
        <v>3348.1</v>
      </c>
      <c r="L1218" s="22" t="s">
        <v>46</v>
      </c>
      <c r="M1218" s="32">
        <f>J1218*P1218</f>
        <v>884144</v>
      </c>
      <c r="N1218" s="32">
        <f t="shared" si="115"/>
        <v>85983.004000000001</v>
      </c>
      <c r="O1218" s="32">
        <f t="shared" si="114"/>
        <v>970127.00399999996</v>
      </c>
      <c r="P1218" s="32">
        <v>160</v>
      </c>
      <c r="Q1218" s="32">
        <v>15.56</v>
      </c>
      <c r="R1218" s="14" t="s">
        <v>270</v>
      </c>
      <c r="S1218" s="14" t="s">
        <v>691</v>
      </c>
      <c r="T1218" s="222"/>
    </row>
    <row r="1219" spans="1:128" s="29" customFormat="1" ht="37.5">
      <c r="A1219" s="14" t="s">
        <v>474</v>
      </c>
      <c r="B1219" s="15">
        <v>12</v>
      </c>
      <c r="C1219" s="16">
        <v>12</v>
      </c>
      <c r="D1219" s="22" t="s">
        <v>945</v>
      </c>
      <c r="E1219" s="16">
        <v>1987</v>
      </c>
      <c r="F1219" s="16" t="s">
        <v>37</v>
      </c>
      <c r="G1219" s="14" t="s">
        <v>474</v>
      </c>
      <c r="H1219" s="16" t="s">
        <v>87</v>
      </c>
      <c r="I1219" s="16">
        <v>9</v>
      </c>
      <c r="J1219" s="21">
        <v>9758.08</v>
      </c>
      <c r="K1219" s="21">
        <v>5950.3</v>
      </c>
      <c r="L1219" s="22" t="s">
        <v>108</v>
      </c>
      <c r="M1219" s="21">
        <f>P1219*J1219</f>
        <v>4907826.3360000001</v>
      </c>
      <c r="N1219" s="21">
        <f t="shared" si="115"/>
        <v>104996.9408</v>
      </c>
      <c r="O1219" s="21">
        <f t="shared" si="114"/>
        <v>5012823.2768000001</v>
      </c>
      <c r="P1219" s="21">
        <v>502.95</v>
      </c>
      <c r="Q1219" s="21">
        <v>10.76</v>
      </c>
      <c r="R1219" s="14" t="s">
        <v>270</v>
      </c>
      <c r="S1219" s="14" t="s">
        <v>691</v>
      </c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366"/>
    </row>
    <row r="1220" spans="1:128" ht="37.5">
      <c r="A1220" s="14" t="s">
        <v>474</v>
      </c>
      <c r="B1220" s="15">
        <v>13</v>
      </c>
      <c r="C1220" s="16">
        <v>13</v>
      </c>
      <c r="D1220" s="68" t="s">
        <v>946</v>
      </c>
      <c r="E1220" s="16">
        <v>1985</v>
      </c>
      <c r="F1220" s="16" t="s">
        <v>37</v>
      </c>
      <c r="G1220" s="14" t="s">
        <v>474</v>
      </c>
      <c r="H1220" s="16" t="s">
        <v>87</v>
      </c>
      <c r="I1220" s="16">
        <v>9</v>
      </c>
      <c r="J1220" s="21">
        <v>9267.2999999999993</v>
      </c>
      <c r="K1220" s="21">
        <v>6074.7</v>
      </c>
      <c r="L1220" s="22" t="s">
        <v>234</v>
      </c>
      <c r="M1220" s="32">
        <f>J1220*P1220</f>
        <v>3524817.5549999997</v>
      </c>
      <c r="N1220" s="32">
        <f t="shared" si="115"/>
        <v>89892.809999999983</v>
      </c>
      <c r="O1220" s="32">
        <f t="shared" si="114"/>
        <v>3614710.3649999998</v>
      </c>
      <c r="P1220" s="32">
        <v>380.35</v>
      </c>
      <c r="Q1220" s="32">
        <v>9.6999999999999993</v>
      </c>
      <c r="R1220" s="14" t="s">
        <v>270</v>
      </c>
      <c r="S1220" s="14" t="s">
        <v>691</v>
      </c>
      <c r="T1220" s="222"/>
    </row>
    <row r="1221" spans="1:128" ht="37.5">
      <c r="A1221" s="14" t="s">
        <v>306</v>
      </c>
      <c r="B1221" s="15">
        <v>14</v>
      </c>
      <c r="C1221" s="16">
        <v>14</v>
      </c>
      <c r="D1221" s="22" t="s">
        <v>947</v>
      </c>
      <c r="E1221" s="16">
        <v>1976</v>
      </c>
      <c r="F1221" s="16" t="s">
        <v>37</v>
      </c>
      <c r="G1221" s="14" t="s">
        <v>306</v>
      </c>
      <c r="H1221" s="14" t="s">
        <v>38</v>
      </c>
      <c r="I1221" s="16">
        <v>4</v>
      </c>
      <c r="J1221" s="21">
        <f>K1221*1.8</f>
        <v>3084.6600000000003</v>
      </c>
      <c r="K1221" s="21">
        <v>1713.7</v>
      </c>
      <c r="L1221" s="22" t="s">
        <v>46</v>
      </c>
      <c r="M1221" s="279">
        <f>J1221*P1221</f>
        <v>493545.60000000003</v>
      </c>
      <c r="N1221" s="32">
        <f t="shared" si="115"/>
        <v>47997.309600000008</v>
      </c>
      <c r="O1221" s="32">
        <f t="shared" si="114"/>
        <v>541542.90960000001</v>
      </c>
      <c r="P1221" s="32">
        <v>160</v>
      </c>
      <c r="Q1221" s="32">
        <v>15.56</v>
      </c>
      <c r="R1221" s="14" t="s">
        <v>270</v>
      </c>
      <c r="S1221" s="14" t="s">
        <v>691</v>
      </c>
    </row>
    <row r="1222" spans="1:128" ht="37.5">
      <c r="A1222" s="14"/>
      <c r="B1222" s="15">
        <v>15</v>
      </c>
      <c r="C1222" s="16"/>
      <c r="D1222" s="22"/>
      <c r="E1222" s="16"/>
      <c r="F1222" s="16"/>
      <c r="G1222" s="14"/>
      <c r="H1222" s="14"/>
      <c r="I1222" s="16"/>
      <c r="J1222" s="21"/>
      <c r="K1222" s="21"/>
      <c r="L1222" s="22" t="s">
        <v>49</v>
      </c>
      <c r="M1222" s="279">
        <f>P1222*J1221</f>
        <v>1314065.1600000001</v>
      </c>
      <c r="N1222" s="32">
        <f>J1221*Q1222</f>
        <v>51143.662799999998</v>
      </c>
      <c r="O1222" s="32">
        <f t="shared" si="114"/>
        <v>1365208.8228000002</v>
      </c>
      <c r="P1222" s="32">
        <v>426</v>
      </c>
      <c r="Q1222" s="32">
        <v>16.579999999999998</v>
      </c>
      <c r="R1222" s="14" t="s">
        <v>270</v>
      </c>
      <c r="S1222" s="14" t="s">
        <v>691</v>
      </c>
    </row>
    <row r="1223" spans="1:128" ht="56.25">
      <c r="A1223" s="14"/>
      <c r="B1223" s="15">
        <v>16</v>
      </c>
      <c r="C1223" s="16"/>
      <c r="D1223" s="22"/>
      <c r="E1223" s="16"/>
      <c r="F1223" s="16"/>
      <c r="G1223" s="14"/>
      <c r="H1223" s="14"/>
      <c r="I1223" s="16"/>
      <c r="J1223" s="21"/>
      <c r="K1223" s="21"/>
      <c r="L1223" s="22" t="s">
        <v>39</v>
      </c>
      <c r="M1223" s="279">
        <f>P1223*J1221</f>
        <v>176164.93260000003</v>
      </c>
      <c r="N1223" s="32">
        <f>J1221*Q1223</f>
        <v>39946.347000000002</v>
      </c>
      <c r="O1223" s="32">
        <f t="shared" si="114"/>
        <v>216111.27960000004</v>
      </c>
      <c r="P1223" s="32">
        <v>57.11</v>
      </c>
      <c r="Q1223" s="32">
        <v>12.95</v>
      </c>
      <c r="R1223" s="14" t="s">
        <v>270</v>
      </c>
      <c r="S1223" s="14" t="s">
        <v>691</v>
      </c>
    </row>
    <row r="1224" spans="1:128" ht="56.25">
      <c r="A1224" s="14"/>
      <c r="B1224" s="15">
        <v>17</v>
      </c>
      <c r="C1224" s="16"/>
      <c r="D1224" s="22"/>
      <c r="E1224" s="16"/>
      <c r="F1224" s="16"/>
      <c r="G1224" s="14"/>
      <c r="H1224" s="14"/>
      <c r="I1224" s="16"/>
      <c r="J1224" s="21"/>
      <c r="K1224" s="21"/>
      <c r="L1224" s="22" t="s">
        <v>42</v>
      </c>
      <c r="M1224" s="279">
        <f>J1221*P1224</f>
        <v>109597.96980000002</v>
      </c>
      <c r="N1224" s="32">
        <f>J1221*Q1224</f>
        <v>35195.970600000001</v>
      </c>
      <c r="O1224" s="32">
        <f t="shared" si="114"/>
        <v>144793.94040000002</v>
      </c>
      <c r="P1224" s="32">
        <v>35.53</v>
      </c>
      <c r="Q1224" s="32">
        <v>11.41</v>
      </c>
      <c r="R1224" s="14" t="s">
        <v>270</v>
      </c>
      <c r="S1224" s="14" t="s">
        <v>691</v>
      </c>
    </row>
    <row r="1225" spans="1:128" ht="56.25">
      <c r="A1225" s="14"/>
      <c r="B1225" s="15">
        <v>18</v>
      </c>
      <c r="C1225" s="16"/>
      <c r="D1225" s="22"/>
      <c r="E1225" s="16"/>
      <c r="F1225" s="16"/>
      <c r="G1225" s="14"/>
      <c r="H1225" s="14"/>
      <c r="I1225" s="16"/>
      <c r="J1225" s="21"/>
      <c r="K1225" s="21"/>
      <c r="L1225" s="22" t="s">
        <v>88</v>
      </c>
      <c r="M1225" s="279">
        <f>J1221*P1225</f>
        <v>443173.10220000002</v>
      </c>
      <c r="N1225" s="32">
        <f>J1221*Q1225</f>
        <v>45652.968000000008</v>
      </c>
      <c r="O1225" s="32">
        <f t="shared" si="114"/>
        <v>488826.07020000002</v>
      </c>
      <c r="P1225" s="32">
        <v>143.66999999999999</v>
      </c>
      <c r="Q1225" s="32">
        <v>14.8</v>
      </c>
      <c r="R1225" s="14" t="s">
        <v>270</v>
      </c>
      <c r="S1225" s="14" t="s">
        <v>691</v>
      </c>
    </row>
    <row r="1226" spans="1:128" ht="37.5">
      <c r="A1226" s="14" t="s">
        <v>306</v>
      </c>
      <c r="B1226" s="15">
        <v>19</v>
      </c>
      <c r="C1226" s="16">
        <v>15</v>
      </c>
      <c r="D1226" s="22" t="s">
        <v>948</v>
      </c>
      <c r="E1226" s="16">
        <v>1987</v>
      </c>
      <c r="F1226" s="16" t="s">
        <v>37</v>
      </c>
      <c r="G1226" s="14" t="s">
        <v>306</v>
      </c>
      <c r="H1226" s="16" t="s">
        <v>491</v>
      </c>
      <c r="I1226" s="16">
        <v>5</v>
      </c>
      <c r="J1226" s="21">
        <f>K1226*1.8</f>
        <v>9668.16</v>
      </c>
      <c r="K1226" s="21">
        <v>5371.2</v>
      </c>
      <c r="L1226" s="22" t="s">
        <v>234</v>
      </c>
      <c r="M1226" s="51">
        <f>J1226*P1226</f>
        <v>10041157.612799998</v>
      </c>
      <c r="N1226" s="32">
        <f>J1226*Q1226</f>
        <v>214826.51519999999</v>
      </c>
      <c r="O1226" s="32">
        <f t="shared" si="114"/>
        <v>10255984.127999999</v>
      </c>
      <c r="P1226" s="32">
        <v>1038.58</v>
      </c>
      <c r="Q1226" s="32">
        <v>22.22</v>
      </c>
      <c r="R1226" s="14" t="s">
        <v>270</v>
      </c>
      <c r="S1226" s="14" t="s">
        <v>691</v>
      </c>
    </row>
    <row r="1227" spans="1:128" ht="37.5">
      <c r="A1227" s="14" t="s">
        <v>323</v>
      </c>
      <c r="B1227" s="15">
        <v>20</v>
      </c>
      <c r="C1227" s="16">
        <v>16</v>
      </c>
      <c r="D1227" s="22" t="s">
        <v>950</v>
      </c>
      <c r="E1227" s="16">
        <v>1930</v>
      </c>
      <c r="F1227" s="16" t="s">
        <v>37</v>
      </c>
      <c r="G1227" s="14" t="s">
        <v>323</v>
      </c>
      <c r="H1227" s="16" t="s">
        <v>67</v>
      </c>
      <c r="I1227" s="16">
        <v>2</v>
      </c>
      <c r="J1227" s="21">
        <v>849.8</v>
      </c>
      <c r="K1227" s="21">
        <v>471.9</v>
      </c>
      <c r="L1227" s="22" t="s">
        <v>46</v>
      </c>
      <c r="M1227" s="51">
        <f>P1227*J1227</f>
        <v>110474</v>
      </c>
      <c r="N1227" s="32">
        <f>J1227*Q1227</f>
        <v>13477.828</v>
      </c>
      <c r="O1227" s="32">
        <f t="shared" si="114"/>
        <v>123951.82799999999</v>
      </c>
      <c r="P1227" s="32">
        <v>130</v>
      </c>
      <c r="Q1227" s="32">
        <v>15.86</v>
      </c>
      <c r="R1227" s="14" t="s">
        <v>270</v>
      </c>
      <c r="S1227" s="14" t="s">
        <v>691</v>
      </c>
    </row>
    <row r="1228" spans="1:128">
      <c r="A1228" s="14"/>
      <c r="B1228" s="15">
        <v>21</v>
      </c>
      <c r="C1228" s="16"/>
      <c r="D1228" s="22"/>
      <c r="E1228" s="16"/>
      <c r="F1228" s="16"/>
      <c r="G1228" s="14"/>
      <c r="H1228" s="16"/>
      <c r="I1228" s="16"/>
      <c r="J1228" s="21"/>
      <c r="K1228" s="21"/>
      <c r="L1228" s="22" t="s">
        <v>234</v>
      </c>
      <c r="M1228" s="51">
        <f>J1227*P1228</f>
        <v>1274700</v>
      </c>
      <c r="N1228" s="32">
        <f>J1227*Q1228</f>
        <v>34178.955999999998</v>
      </c>
      <c r="O1228" s="32">
        <f t="shared" si="114"/>
        <v>1308878.956</v>
      </c>
      <c r="P1228" s="32">
        <v>1500</v>
      </c>
      <c r="Q1228" s="32">
        <v>40.22</v>
      </c>
      <c r="R1228" s="14" t="s">
        <v>270</v>
      </c>
      <c r="S1228" s="14" t="s">
        <v>691</v>
      </c>
    </row>
    <row r="1229" spans="1:128" ht="37.5">
      <c r="A1229" s="14" t="s">
        <v>306</v>
      </c>
      <c r="B1229" s="15">
        <v>22</v>
      </c>
      <c r="C1229" s="16">
        <v>17</v>
      </c>
      <c r="D1229" s="68" t="s">
        <v>951</v>
      </c>
      <c r="E1229" s="16">
        <v>1971</v>
      </c>
      <c r="F1229" s="16" t="s">
        <v>37</v>
      </c>
      <c r="G1229" s="14" t="s">
        <v>306</v>
      </c>
      <c r="H1229" s="16" t="s">
        <v>38</v>
      </c>
      <c r="I1229" s="16">
        <v>5</v>
      </c>
      <c r="J1229" s="21">
        <f>K1229*1.8</f>
        <v>8427.348</v>
      </c>
      <c r="K1229" s="21">
        <v>4681.8599999999997</v>
      </c>
      <c r="L1229" s="22" t="s">
        <v>46</v>
      </c>
      <c r="M1229" s="32">
        <f t="shared" ref="M1229:M1235" si="116">P1229*J1229</f>
        <v>1348375.68</v>
      </c>
      <c r="N1229" s="32">
        <f t="shared" ref="N1229:N1237" si="117">J1229*Q1229</f>
        <v>131129.53487999999</v>
      </c>
      <c r="O1229" s="32">
        <f t="shared" si="114"/>
        <v>1479505.2148799999</v>
      </c>
      <c r="P1229" s="32">
        <v>160</v>
      </c>
      <c r="Q1229" s="32">
        <v>15.56</v>
      </c>
      <c r="R1229" s="14" t="s">
        <v>270</v>
      </c>
      <c r="S1229" s="14" t="s">
        <v>691</v>
      </c>
      <c r="T1229" s="222"/>
    </row>
    <row r="1230" spans="1:128" ht="37.5">
      <c r="A1230" s="14" t="s">
        <v>306</v>
      </c>
      <c r="B1230" s="15">
        <v>23</v>
      </c>
      <c r="C1230" s="16">
        <v>18</v>
      </c>
      <c r="D1230" s="68" t="s">
        <v>952</v>
      </c>
      <c r="E1230" s="16">
        <v>1956</v>
      </c>
      <c r="F1230" s="16" t="s">
        <v>37</v>
      </c>
      <c r="G1230" s="14" t="s">
        <v>306</v>
      </c>
      <c r="H1230" s="16" t="s">
        <v>38</v>
      </c>
      <c r="I1230" s="16">
        <v>3</v>
      </c>
      <c r="J1230" s="21">
        <f>K1230*1.8</f>
        <v>3962.16</v>
      </c>
      <c r="K1230" s="21">
        <v>2201.1999999999998</v>
      </c>
      <c r="L1230" s="22" t="s">
        <v>46</v>
      </c>
      <c r="M1230" s="32">
        <f t="shared" si="116"/>
        <v>633945.59999999998</v>
      </c>
      <c r="N1230" s="32">
        <f t="shared" si="117"/>
        <v>61651.209600000002</v>
      </c>
      <c r="O1230" s="32">
        <f t="shared" si="114"/>
        <v>695596.80960000004</v>
      </c>
      <c r="P1230" s="32">
        <v>160</v>
      </c>
      <c r="Q1230" s="32">
        <v>15.56</v>
      </c>
      <c r="R1230" s="14" t="s">
        <v>270</v>
      </c>
      <c r="S1230" s="14" t="s">
        <v>691</v>
      </c>
      <c r="T1230" s="222"/>
    </row>
    <row r="1231" spans="1:128" ht="37.5">
      <c r="A1231" s="14" t="s">
        <v>289</v>
      </c>
      <c r="B1231" s="15">
        <v>24</v>
      </c>
      <c r="C1231" s="16">
        <v>19</v>
      </c>
      <c r="D1231" s="68" t="s">
        <v>953</v>
      </c>
      <c r="E1231" s="16">
        <v>1956</v>
      </c>
      <c r="F1231" s="16" t="s">
        <v>37</v>
      </c>
      <c r="G1231" s="14" t="s">
        <v>289</v>
      </c>
      <c r="H1231" s="16" t="s">
        <v>38</v>
      </c>
      <c r="I1231" s="16">
        <v>2</v>
      </c>
      <c r="J1231" s="21">
        <v>1528.1</v>
      </c>
      <c r="K1231" s="21">
        <v>840.7</v>
      </c>
      <c r="L1231" s="22" t="s">
        <v>46</v>
      </c>
      <c r="M1231" s="32">
        <f t="shared" si="116"/>
        <v>261305.09999999998</v>
      </c>
      <c r="N1231" s="32">
        <f t="shared" si="117"/>
        <v>24159.260999999999</v>
      </c>
      <c r="O1231" s="32">
        <f t="shared" si="114"/>
        <v>285464.36099999998</v>
      </c>
      <c r="P1231" s="32">
        <v>171</v>
      </c>
      <c r="Q1231" s="32">
        <v>15.81</v>
      </c>
      <c r="R1231" s="14" t="s">
        <v>270</v>
      </c>
      <c r="S1231" s="14" t="s">
        <v>691</v>
      </c>
      <c r="T1231" s="222"/>
    </row>
    <row r="1232" spans="1:128" ht="37.5">
      <c r="A1232" s="14" t="s">
        <v>289</v>
      </c>
      <c r="B1232" s="15">
        <v>25</v>
      </c>
      <c r="C1232" s="16">
        <v>20</v>
      </c>
      <c r="D1232" s="68" t="s">
        <v>954</v>
      </c>
      <c r="E1232" s="16">
        <v>1956</v>
      </c>
      <c r="F1232" s="16" t="s">
        <v>37</v>
      </c>
      <c r="G1232" s="14" t="s">
        <v>289</v>
      </c>
      <c r="H1232" s="16" t="s">
        <v>38</v>
      </c>
      <c r="I1232" s="16">
        <v>2</v>
      </c>
      <c r="J1232" s="21">
        <v>1514.9</v>
      </c>
      <c r="K1232" s="21">
        <v>826.1</v>
      </c>
      <c r="L1232" s="22" t="s">
        <v>46</v>
      </c>
      <c r="M1232" s="32">
        <f t="shared" si="116"/>
        <v>259047.90000000002</v>
      </c>
      <c r="N1232" s="32">
        <f t="shared" si="117"/>
        <v>23950.569000000003</v>
      </c>
      <c r="O1232" s="32">
        <f t="shared" si="114"/>
        <v>282998.46900000004</v>
      </c>
      <c r="P1232" s="32">
        <v>171</v>
      </c>
      <c r="Q1232" s="32">
        <v>15.81</v>
      </c>
      <c r="R1232" s="14" t="s">
        <v>270</v>
      </c>
      <c r="S1232" s="14" t="s">
        <v>691</v>
      </c>
      <c r="T1232" s="222"/>
    </row>
    <row r="1233" spans="1:20" ht="37.5">
      <c r="A1233" s="14" t="s">
        <v>287</v>
      </c>
      <c r="B1233" s="15">
        <v>26</v>
      </c>
      <c r="C1233" s="16">
        <v>21</v>
      </c>
      <c r="D1233" s="68" t="s">
        <v>955</v>
      </c>
      <c r="E1233" s="16">
        <v>1972</v>
      </c>
      <c r="F1233" s="16" t="s">
        <v>37</v>
      </c>
      <c r="G1233" s="14" t="s">
        <v>287</v>
      </c>
      <c r="H1233" s="16" t="s">
        <v>38</v>
      </c>
      <c r="I1233" s="16">
        <v>4</v>
      </c>
      <c r="J1233" s="21">
        <v>3760.12</v>
      </c>
      <c r="K1233" s="21">
        <v>1477.22</v>
      </c>
      <c r="L1233" s="22" t="s">
        <v>46</v>
      </c>
      <c r="M1233" s="32">
        <f t="shared" si="116"/>
        <v>684341.84</v>
      </c>
      <c r="N1233" s="32">
        <f t="shared" si="117"/>
        <v>64824.468799999995</v>
      </c>
      <c r="O1233" s="32">
        <f t="shared" si="114"/>
        <v>749166.3088</v>
      </c>
      <c r="P1233" s="32">
        <v>182</v>
      </c>
      <c r="Q1233" s="32">
        <v>17.239999999999998</v>
      </c>
      <c r="R1233" s="14" t="s">
        <v>270</v>
      </c>
      <c r="S1233" s="14" t="s">
        <v>691</v>
      </c>
      <c r="T1233" s="222"/>
    </row>
    <row r="1234" spans="1:20" ht="37.5">
      <c r="A1234" s="14" t="s">
        <v>306</v>
      </c>
      <c r="B1234" s="15">
        <v>27</v>
      </c>
      <c r="C1234" s="16">
        <v>22</v>
      </c>
      <c r="D1234" s="68" t="s">
        <v>956</v>
      </c>
      <c r="E1234" s="16">
        <v>1965</v>
      </c>
      <c r="F1234" s="16" t="s">
        <v>37</v>
      </c>
      <c r="G1234" s="14" t="s">
        <v>306</v>
      </c>
      <c r="H1234" s="16" t="s">
        <v>38</v>
      </c>
      <c r="I1234" s="16">
        <v>5</v>
      </c>
      <c r="J1234" s="21">
        <v>6454.1</v>
      </c>
      <c r="K1234" s="21">
        <v>4064.6</v>
      </c>
      <c r="L1234" s="22" t="s">
        <v>46</v>
      </c>
      <c r="M1234" s="32">
        <f t="shared" si="116"/>
        <v>1032656</v>
      </c>
      <c r="N1234" s="32">
        <f t="shared" si="117"/>
        <v>100425.796</v>
      </c>
      <c r="O1234" s="32">
        <f t="shared" si="114"/>
        <v>1133081.7960000001</v>
      </c>
      <c r="P1234" s="32">
        <v>160</v>
      </c>
      <c r="Q1234" s="32">
        <v>15.56</v>
      </c>
      <c r="R1234" s="14" t="s">
        <v>270</v>
      </c>
      <c r="S1234" s="14" t="s">
        <v>691</v>
      </c>
      <c r="T1234" s="222"/>
    </row>
    <row r="1235" spans="1:20" ht="37.5">
      <c r="A1235" s="14" t="s">
        <v>289</v>
      </c>
      <c r="B1235" s="15">
        <v>28</v>
      </c>
      <c r="C1235" s="16">
        <v>23</v>
      </c>
      <c r="D1235" s="68" t="s">
        <v>957</v>
      </c>
      <c r="E1235" s="16">
        <v>1957</v>
      </c>
      <c r="F1235" s="16" t="s">
        <v>37</v>
      </c>
      <c r="G1235" s="14" t="s">
        <v>289</v>
      </c>
      <c r="H1235" s="16" t="s">
        <v>67</v>
      </c>
      <c r="I1235" s="16">
        <v>2</v>
      </c>
      <c r="J1235" s="21">
        <f>K1235*1.8</f>
        <v>735.48</v>
      </c>
      <c r="K1235" s="21">
        <v>408.6</v>
      </c>
      <c r="L1235" s="22" t="s">
        <v>46</v>
      </c>
      <c r="M1235" s="32">
        <f t="shared" si="116"/>
        <v>139741.20000000001</v>
      </c>
      <c r="N1235" s="32">
        <f t="shared" si="117"/>
        <v>11789.744400000001</v>
      </c>
      <c r="O1235" s="32">
        <f t="shared" si="114"/>
        <v>151530.94440000001</v>
      </c>
      <c r="P1235" s="32">
        <v>190</v>
      </c>
      <c r="Q1235" s="32">
        <v>16.03</v>
      </c>
      <c r="R1235" s="14" t="s">
        <v>270</v>
      </c>
      <c r="S1235" s="14" t="s">
        <v>691</v>
      </c>
      <c r="T1235" s="222"/>
    </row>
    <row r="1236" spans="1:20" ht="37.5">
      <c r="A1236" s="14" t="s">
        <v>306</v>
      </c>
      <c r="B1236" s="15">
        <v>29</v>
      </c>
      <c r="C1236" s="16">
        <v>24</v>
      </c>
      <c r="D1236" s="22" t="s">
        <v>958</v>
      </c>
      <c r="E1236" s="16">
        <v>1960</v>
      </c>
      <c r="F1236" s="16" t="s">
        <v>37</v>
      </c>
      <c r="G1236" s="14" t="s">
        <v>306</v>
      </c>
      <c r="H1236" s="14" t="s">
        <v>38</v>
      </c>
      <c r="I1236" s="14">
        <v>4</v>
      </c>
      <c r="J1236" s="21">
        <v>4292</v>
      </c>
      <c r="K1236" s="21">
        <v>2408.6</v>
      </c>
      <c r="L1236" s="22" t="s">
        <v>46</v>
      </c>
      <c r="M1236" s="51">
        <f>J1236*P1236</f>
        <v>686720</v>
      </c>
      <c r="N1236" s="32">
        <f t="shared" si="117"/>
        <v>66783.520000000004</v>
      </c>
      <c r="O1236" s="32">
        <f t="shared" si="114"/>
        <v>753503.52</v>
      </c>
      <c r="P1236" s="32">
        <v>160</v>
      </c>
      <c r="Q1236" s="32">
        <v>15.56</v>
      </c>
      <c r="R1236" s="14" t="s">
        <v>270</v>
      </c>
      <c r="S1236" s="14" t="s">
        <v>691</v>
      </c>
    </row>
    <row r="1237" spans="1:20" ht="37.5">
      <c r="A1237" s="14" t="s">
        <v>306</v>
      </c>
      <c r="B1237" s="15">
        <v>30</v>
      </c>
      <c r="C1237" s="16">
        <v>25</v>
      </c>
      <c r="D1237" s="68" t="s">
        <v>959</v>
      </c>
      <c r="E1237" s="16">
        <v>1960</v>
      </c>
      <c r="F1237" s="16" t="s">
        <v>37</v>
      </c>
      <c r="G1237" s="14" t="s">
        <v>306</v>
      </c>
      <c r="H1237" s="16" t="s">
        <v>38</v>
      </c>
      <c r="I1237" s="16">
        <v>4</v>
      </c>
      <c r="J1237" s="21">
        <f>K1237*1.8</f>
        <v>2107.98</v>
      </c>
      <c r="K1237" s="21">
        <v>1171.0999999999999</v>
      </c>
      <c r="L1237" s="22" t="s">
        <v>46</v>
      </c>
      <c r="M1237" s="32">
        <f>P1237*J1237</f>
        <v>337276.8</v>
      </c>
      <c r="N1237" s="32">
        <f t="shared" si="117"/>
        <v>32800.168799999999</v>
      </c>
      <c r="O1237" s="32">
        <f t="shared" si="114"/>
        <v>370076.96879999997</v>
      </c>
      <c r="P1237" s="32">
        <v>160</v>
      </c>
      <c r="Q1237" s="32">
        <v>15.56</v>
      </c>
      <c r="R1237" s="14" t="s">
        <v>270</v>
      </c>
      <c r="S1237" s="14" t="s">
        <v>691</v>
      </c>
      <c r="T1237" s="222"/>
    </row>
    <row r="1238" spans="1:20" ht="37.5">
      <c r="A1238" s="14"/>
      <c r="B1238" s="15">
        <v>31</v>
      </c>
      <c r="C1238" s="16"/>
      <c r="D1238" s="68"/>
      <c r="E1238" s="16"/>
      <c r="F1238" s="16"/>
      <c r="G1238" s="14"/>
      <c r="H1238" s="16"/>
      <c r="I1238" s="16"/>
      <c r="J1238" s="21"/>
      <c r="K1238" s="21"/>
      <c r="L1238" s="22" t="s">
        <v>49</v>
      </c>
      <c r="M1238" s="32">
        <f>P1238*J1237</f>
        <v>897999.48</v>
      </c>
      <c r="N1238" s="32">
        <f>J1237*Q1238</f>
        <v>34950.308399999994</v>
      </c>
      <c r="O1238" s="32">
        <f t="shared" si="114"/>
        <v>932949.78839999996</v>
      </c>
      <c r="P1238" s="32">
        <v>426</v>
      </c>
      <c r="Q1238" s="32">
        <v>16.579999999999998</v>
      </c>
      <c r="R1238" s="14" t="s">
        <v>270</v>
      </c>
      <c r="S1238" s="14" t="s">
        <v>691</v>
      </c>
      <c r="T1238" s="222"/>
    </row>
    <row r="1239" spans="1:20" ht="37.5">
      <c r="A1239" s="14" t="s">
        <v>289</v>
      </c>
      <c r="B1239" s="15">
        <v>32</v>
      </c>
      <c r="C1239" s="16">
        <v>26</v>
      </c>
      <c r="D1239" s="68" t="s">
        <v>960</v>
      </c>
      <c r="E1239" s="16">
        <v>1956</v>
      </c>
      <c r="F1239" s="16" t="s">
        <v>37</v>
      </c>
      <c r="G1239" s="14" t="s">
        <v>289</v>
      </c>
      <c r="H1239" s="16" t="s">
        <v>67</v>
      </c>
      <c r="I1239" s="16">
        <v>2</v>
      </c>
      <c r="J1239" s="21">
        <f>K1239*1.8</f>
        <v>741.42</v>
      </c>
      <c r="K1239" s="21">
        <v>411.9</v>
      </c>
      <c r="L1239" s="22" t="s">
        <v>46</v>
      </c>
      <c r="M1239" s="32">
        <f>P1239*J1239</f>
        <v>140869.79999999999</v>
      </c>
      <c r="N1239" s="32">
        <f>J1239*Q1239</f>
        <v>11884.962600000001</v>
      </c>
      <c r="O1239" s="32">
        <f t="shared" si="114"/>
        <v>152754.76259999999</v>
      </c>
      <c r="P1239" s="32">
        <v>190</v>
      </c>
      <c r="Q1239" s="32">
        <v>16.03</v>
      </c>
      <c r="R1239" s="14" t="s">
        <v>270</v>
      </c>
      <c r="S1239" s="14" t="s">
        <v>691</v>
      </c>
      <c r="T1239" s="222"/>
    </row>
    <row r="1240" spans="1:20" ht="37.5">
      <c r="A1240" s="14" t="s">
        <v>306</v>
      </c>
      <c r="B1240" s="15">
        <v>33</v>
      </c>
      <c r="C1240" s="16">
        <v>27</v>
      </c>
      <c r="D1240" s="68" t="s">
        <v>961</v>
      </c>
      <c r="E1240" s="16">
        <v>1960</v>
      </c>
      <c r="F1240" s="16" t="s">
        <v>37</v>
      </c>
      <c r="G1240" s="14" t="s">
        <v>306</v>
      </c>
      <c r="H1240" s="16" t="s">
        <v>38</v>
      </c>
      <c r="I1240" s="16">
        <v>4</v>
      </c>
      <c r="J1240" s="21">
        <f>K1240*1.8</f>
        <v>2262.06</v>
      </c>
      <c r="K1240" s="21">
        <v>1256.7</v>
      </c>
      <c r="L1240" s="22" t="s">
        <v>46</v>
      </c>
      <c r="M1240" s="32">
        <f>P1240*J1240</f>
        <v>361929.6</v>
      </c>
      <c r="N1240" s="32">
        <f>J1240*Q1240</f>
        <v>35197.653599999998</v>
      </c>
      <c r="O1240" s="32">
        <f t="shared" si="114"/>
        <v>397127.2536</v>
      </c>
      <c r="P1240" s="32">
        <v>160</v>
      </c>
      <c r="Q1240" s="32">
        <v>15.56</v>
      </c>
      <c r="R1240" s="14" t="s">
        <v>270</v>
      </c>
      <c r="S1240" s="14" t="s">
        <v>691</v>
      </c>
      <c r="T1240" s="222"/>
    </row>
    <row r="1241" spans="1:20" ht="37.5">
      <c r="A1241" s="14"/>
      <c r="B1241" s="15">
        <v>34</v>
      </c>
      <c r="C1241" s="16"/>
      <c r="D1241" s="68"/>
      <c r="E1241" s="16"/>
      <c r="F1241" s="16"/>
      <c r="G1241" s="14"/>
      <c r="H1241" s="16"/>
      <c r="I1241" s="16"/>
      <c r="J1241" s="21"/>
      <c r="K1241" s="21"/>
      <c r="L1241" s="22" t="s">
        <v>49</v>
      </c>
      <c r="M1241" s="32">
        <f>P1241*J1240</f>
        <v>963637.55999999994</v>
      </c>
      <c r="N1241" s="32">
        <f>J1240*Q1241</f>
        <v>37504.954799999992</v>
      </c>
      <c r="O1241" s="32">
        <f t="shared" si="114"/>
        <v>1001142.5147999999</v>
      </c>
      <c r="P1241" s="32">
        <v>426</v>
      </c>
      <c r="Q1241" s="32">
        <v>16.579999999999998</v>
      </c>
      <c r="R1241" s="14" t="s">
        <v>270</v>
      </c>
      <c r="S1241" s="14" t="s">
        <v>691</v>
      </c>
      <c r="T1241" s="222"/>
    </row>
    <row r="1242" spans="1:20" ht="37.5">
      <c r="A1242" s="14" t="s">
        <v>306</v>
      </c>
      <c r="B1242" s="15">
        <v>35</v>
      </c>
      <c r="C1242" s="16">
        <v>28</v>
      </c>
      <c r="D1242" s="68" t="s">
        <v>515</v>
      </c>
      <c r="E1242" s="16">
        <v>1962</v>
      </c>
      <c r="F1242" s="16" t="s">
        <v>37</v>
      </c>
      <c r="G1242" s="14" t="s">
        <v>306</v>
      </c>
      <c r="H1242" s="16" t="s">
        <v>38</v>
      </c>
      <c r="I1242" s="16">
        <v>5</v>
      </c>
      <c r="J1242" s="21">
        <f>K1242*1.8</f>
        <v>3904.92</v>
      </c>
      <c r="K1242" s="21">
        <v>2169.4</v>
      </c>
      <c r="L1242" s="22" t="s">
        <v>49</v>
      </c>
      <c r="M1242" s="32">
        <f>P1242*J1242</f>
        <v>1663495.92</v>
      </c>
      <c r="N1242" s="32">
        <f>J1242*Q1242</f>
        <v>64743.573599999996</v>
      </c>
      <c r="O1242" s="32">
        <f t="shared" si="114"/>
        <v>1728239.4935999999</v>
      </c>
      <c r="P1242" s="32">
        <v>426</v>
      </c>
      <c r="Q1242" s="32">
        <v>16.579999999999998</v>
      </c>
      <c r="R1242" s="14" t="s">
        <v>270</v>
      </c>
      <c r="S1242" s="14" t="s">
        <v>691</v>
      </c>
      <c r="T1242" s="222"/>
    </row>
    <row r="1243" spans="1:20" ht="37.5">
      <c r="A1243" s="14" t="s">
        <v>291</v>
      </c>
      <c r="B1243" s="15">
        <v>36</v>
      </c>
      <c r="C1243" s="16">
        <v>29</v>
      </c>
      <c r="D1243" s="22" t="s">
        <v>962</v>
      </c>
      <c r="E1243" s="16">
        <v>1959</v>
      </c>
      <c r="F1243" s="16" t="s">
        <v>37</v>
      </c>
      <c r="G1243" s="14" t="s">
        <v>291</v>
      </c>
      <c r="H1243" s="14" t="s">
        <v>38</v>
      </c>
      <c r="I1243" s="14">
        <v>2</v>
      </c>
      <c r="J1243" s="21">
        <f>K1243*1.8</f>
        <v>1504.0800000000002</v>
      </c>
      <c r="K1243" s="21">
        <v>835.6</v>
      </c>
      <c r="L1243" s="22" t="s">
        <v>46</v>
      </c>
      <c r="M1243" s="51">
        <f>J1243*P1243</f>
        <v>240652.80000000002</v>
      </c>
      <c r="N1243" s="32">
        <f t="shared" ref="N1243:N1255" si="118">J1243*Q1243</f>
        <v>23403.484800000002</v>
      </c>
      <c r="O1243" s="32">
        <f t="shared" si="114"/>
        <v>264056.28480000002</v>
      </c>
      <c r="P1243" s="32">
        <v>160</v>
      </c>
      <c r="Q1243" s="32">
        <v>15.56</v>
      </c>
      <c r="R1243" s="14" t="s">
        <v>270</v>
      </c>
      <c r="S1243" s="14" t="s">
        <v>691</v>
      </c>
    </row>
    <row r="1244" spans="1:20" ht="37.5">
      <c r="A1244" s="14" t="s">
        <v>306</v>
      </c>
      <c r="B1244" s="15">
        <v>37</v>
      </c>
      <c r="C1244" s="16">
        <v>30</v>
      </c>
      <c r="D1244" s="68" t="s">
        <v>963</v>
      </c>
      <c r="E1244" s="16">
        <v>1964</v>
      </c>
      <c r="F1244" s="16">
        <v>2009</v>
      </c>
      <c r="G1244" s="14" t="s">
        <v>306</v>
      </c>
      <c r="H1244" s="16" t="s">
        <v>38</v>
      </c>
      <c r="I1244" s="16">
        <v>4</v>
      </c>
      <c r="J1244" s="21">
        <v>3540.8</v>
      </c>
      <c r="K1244" s="21">
        <v>1982.8</v>
      </c>
      <c r="L1244" s="22" t="s">
        <v>46</v>
      </c>
      <c r="M1244" s="32">
        <f t="shared" ref="M1244:M1257" si="119">P1244*J1244</f>
        <v>566528</v>
      </c>
      <c r="N1244" s="32">
        <f t="shared" si="118"/>
        <v>55094.848000000005</v>
      </c>
      <c r="O1244" s="32">
        <f t="shared" si="114"/>
        <v>621622.848</v>
      </c>
      <c r="P1244" s="32">
        <v>160</v>
      </c>
      <c r="Q1244" s="32">
        <v>15.56</v>
      </c>
      <c r="R1244" s="14" t="s">
        <v>270</v>
      </c>
      <c r="S1244" s="14" t="s">
        <v>691</v>
      </c>
      <c r="T1244" s="222"/>
    </row>
    <row r="1245" spans="1:20" ht="37.5">
      <c r="A1245" s="14" t="s">
        <v>306</v>
      </c>
      <c r="B1245" s="15">
        <v>38</v>
      </c>
      <c r="C1245" s="16">
        <v>31</v>
      </c>
      <c r="D1245" s="68" t="s">
        <v>964</v>
      </c>
      <c r="E1245" s="16">
        <v>1965</v>
      </c>
      <c r="F1245" s="16">
        <v>2009</v>
      </c>
      <c r="G1245" s="14" t="s">
        <v>306</v>
      </c>
      <c r="H1245" s="16" t="s">
        <v>38</v>
      </c>
      <c r="I1245" s="16">
        <v>5</v>
      </c>
      <c r="J1245" s="21">
        <v>4094.1</v>
      </c>
      <c r="K1245" s="21">
        <v>2500.3000000000002</v>
      </c>
      <c r="L1245" s="22" t="s">
        <v>46</v>
      </c>
      <c r="M1245" s="32">
        <f t="shared" si="119"/>
        <v>655056</v>
      </c>
      <c r="N1245" s="32">
        <f t="shared" si="118"/>
        <v>63704.196000000004</v>
      </c>
      <c r="O1245" s="32">
        <f t="shared" si="114"/>
        <v>718760.196</v>
      </c>
      <c r="P1245" s="32">
        <v>160</v>
      </c>
      <c r="Q1245" s="32">
        <v>15.56</v>
      </c>
      <c r="R1245" s="14" t="s">
        <v>270</v>
      </c>
      <c r="S1245" s="14" t="s">
        <v>691</v>
      </c>
      <c r="T1245" s="222"/>
    </row>
    <row r="1246" spans="1:20" ht="37.5">
      <c r="A1246" s="14" t="s">
        <v>289</v>
      </c>
      <c r="B1246" s="15">
        <v>39</v>
      </c>
      <c r="C1246" s="16">
        <v>32</v>
      </c>
      <c r="D1246" s="68" t="s">
        <v>965</v>
      </c>
      <c r="E1246" s="16">
        <v>1969</v>
      </c>
      <c r="F1246" s="16">
        <v>1999</v>
      </c>
      <c r="G1246" s="14" t="s">
        <v>289</v>
      </c>
      <c r="H1246" s="16" t="s">
        <v>38</v>
      </c>
      <c r="I1246" s="16">
        <v>2</v>
      </c>
      <c r="J1246" s="21">
        <f>K1246*1.8</f>
        <v>1928.16</v>
      </c>
      <c r="K1246" s="21">
        <v>1071.2</v>
      </c>
      <c r="L1246" s="22" t="s">
        <v>46</v>
      </c>
      <c r="M1246" s="32">
        <f t="shared" si="119"/>
        <v>329715.36</v>
      </c>
      <c r="N1246" s="32">
        <f t="shared" si="118"/>
        <v>30484.209600000002</v>
      </c>
      <c r="O1246" s="32">
        <f t="shared" si="114"/>
        <v>360199.56959999999</v>
      </c>
      <c r="P1246" s="32">
        <v>171</v>
      </c>
      <c r="Q1246" s="32">
        <v>15.81</v>
      </c>
      <c r="R1246" s="14" t="s">
        <v>270</v>
      </c>
      <c r="S1246" s="14" t="s">
        <v>691</v>
      </c>
      <c r="T1246" s="222"/>
    </row>
    <row r="1247" spans="1:20" ht="37.5">
      <c r="A1247" s="14" t="s">
        <v>306</v>
      </c>
      <c r="B1247" s="15">
        <v>40</v>
      </c>
      <c r="C1247" s="16">
        <v>33</v>
      </c>
      <c r="D1247" s="68" t="s">
        <v>966</v>
      </c>
      <c r="E1247" s="16">
        <v>1964</v>
      </c>
      <c r="F1247" s="16">
        <v>2009</v>
      </c>
      <c r="G1247" s="14" t="s">
        <v>306</v>
      </c>
      <c r="H1247" s="16" t="s">
        <v>38</v>
      </c>
      <c r="I1247" s="16">
        <v>4</v>
      </c>
      <c r="J1247" s="21">
        <v>2346.3000000000002</v>
      </c>
      <c r="K1247" s="21">
        <v>1332</v>
      </c>
      <c r="L1247" s="22" t="s">
        <v>46</v>
      </c>
      <c r="M1247" s="32">
        <f t="shared" si="119"/>
        <v>375408</v>
      </c>
      <c r="N1247" s="32">
        <f t="shared" si="118"/>
        <v>36508.428000000007</v>
      </c>
      <c r="O1247" s="32">
        <f t="shared" si="114"/>
        <v>411916.42800000001</v>
      </c>
      <c r="P1247" s="32">
        <v>160</v>
      </c>
      <c r="Q1247" s="32">
        <v>15.56</v>
      </c>
      <c r="R1247" s="14" t="s">
        <v>270</v>
      </c>
      <c r="S1247" s="14" t="s">
        <v>691</v>
      </c>
      <c r="T1247" s="222"/>
    </row>
    <row r="1248" spans="1:20" ht="37.5">
      <c r="A1248" s="14" t="s">
        <v>306</v>
      </c>
      <c r="B1248" s="15">
        <v>41</v>
      </c>
      <c r="C1248" s="16">
        <v>34</v>
      </c>
      <c r="D1248" s="68" t="s">
        <v>967</v>
      </c>
      <c r="E1248" s="16">
        <v>56</v>
      </c>
      <c r="F1248" s="16">
        <v>2009</v>
      </c>
      <c r="G1248" s="14" t="s">
        <v>306</v>
      </c>
      <c r="H1248" s="16" t="s">
        <v>38</v>
      </c>
      <c r="I1248" s="16">
        <v>4</v>
      </c>
      <c r="J1248" s="21">
        <f>K1248*1.8</f>
        <v>2465.2799999999997</v>
      </c>
      <c r="K1248" s="21">
        <v>1369.6</v>
      </c>
      <c r="L1248" s="22" t="s">
        <v>46</v>
      </c>
      <c r="M1248" s="32">
        <f t="shared" si="119"/>
        <v>394444.79999999993</v>
      </c>
      <c r="N1248" s="32">
        <f t="shared" si="118"/>
        <v>38359.756799999996</v>
      </c>
      <c r="O1248" s="32">
        <f t="shared" si="114"/>
        <v>432804.5567999999</v>
      </c>
      <c r="P1248" s="32">
        <v>160</v>
      </c>
      <c r="Q1248" s="32">
        <v>15.56</v>
      </c>
      <c r="R1248" s="14" t="s">
        <v>270</v>
      </c>
      <c r="S1248" s="14" t="s">
        <v>691</v>
      </c>
      <c r="T1248" s="222"/>
    </row>
    <row r="1249" spans="1:128" ht="37.5">
      <c r="A1249" s="14" t="s">
        <v>306</v>
      </c>
      <c r="B1249" s="15">
        <v>42</v>
      </c>
      <c r="C1249" s="16">
        <v>35</v>
      </c>
      <c r="D1249" s="68" t="s">
        <v>968</v>
      </c>
      <c r="E1249" s="16">
        <v>1965</v>
      </c>
      <c r="F1249" s="16">
        <v>2009</v>
      </c>
      <c r="G1249" s="14" t="s">
        <v>306</v>
      </c>
      <c r="H1249" s="16" t="s">
        <v>38</v>
      </c>
      <c r="I1249" s="16">
        <v>4</v>
      </c>
      <c r="J1249" s="21">
        <v>2314.9</v>
      </c>
      <c r="K1249" s="21">
        <v>1257.2</v>
      </c>
      <c r="L1249" s="22" t="s">
        <v>46</v>
      </c>
      <c r="M1249" s="32">
        <f t="shared" si="119"/>
        <v>370384</v>
      </c>
      <c r="N1249" s="32">
        <f t="shared" si="118"/>
        <v>36019.844000000005</v>
      </c>
      <c r="O1249" s="32">
        <f t="shared" si="114"/>
        <v>406403.84399999998</v>
      </c>
      <c r="P1249" s="32">
        <v>160</v>
      </c>
      <c r="Q1249" s="32">
        <v>15.56</v>
      </c>
      <c r="R1249" s="14" t="s">
        <v>270</v>
      </c>
      <c r="S1249" s="14" t="s">
        <v>691</v>
      </c>
      <c r="T1249" s="222"/>
    </row>
    <row r="1250" spans="1:128" ht="37.5">
      <c r="A1250" s="14" t="s">
        <v>306</v>
      </c>
      <c r="B1250" s="15">
        <v>43</v>
      </c>
      <c r="C1250" s="16">
        <v>36</v>
      </c>
      <c r="D1250" s="68" t="s">
        <v>969</v>
      </c>
      <c r="E1250" s="16">
        <v>1965</v>
      </c>
      <c r="F1250" s="16" t="s">
        <v>37</v>
      </c>
      <c r="G1250" s="14" t="s">
        <v>306</v>
      </c>
      <c r="H1250" s="16" t="s">
        <v>491</v>
      </c>
      <c r="I1250" s="16">
        <v>4</v>
      </c>
      <c r="J1250" s="21">
        <v>2326.77</v>
      </c>
      <c r="K1250" s="21">
        <v>1086.47</v>
      </c>
      <c r="L1250" s="22" t="s">
        <v>46</v>
      </c>
      <c r="M1250" s="32">
        <f t="shared" si="119"/>
        <v>360649.35</v>
      </c>
      <c r="N1250" s="32">
        <f t="shared" si="118"/>
        <v>35971.864200000004</v>
      </c>
      <c r="O1250" s="32">
        <f t="shared" si="114"/>
        <v>396621.21419999999</v>
      </c>
      <c r="P1250" s="32">
        <v>155</v>
      </c>
      <c r="Q1250" s="32">
        <v>15.46</v>
      </c>
      <c r="R1250" s="14" t="s">
        <v>270</v>
      </c>
      <c r="S1250" s="14" t="s">
        <v>691</v>
      </c>
      <c r="T1250" s="222"/>
    </row>
    <row r="1251" spans="1:128" ht="37.5">
      <c r="A1251" s="14" t="s">
        <v>306</v>
      </c>
      <c r="B1251" s="15">
        <v>44</v>
      </c>
      <c r="C1251" s="16">
        <v>37</v>
      </c>
      <c r="D1251" s="68" t="s">
        <v>970</v>
      </c>
      <c r="E1251" s="16">
        <v>1970</v>
      </c>
      <c r="F1251" s="16" t="s">
        <v>37</v>
      </c>
      <c r="G1251" s="14" t="s">
        <v>306</v>
      </c>
      <c r="H1251" s="16" t="s">
        <v>38</v>
      </c>
      <c r="I1251" s="16">
        <v>5</v>
      </c>
      <c r="J1251" s="21">
        <f>K1251*1.8</f>
        <v>10453.5</v>
      </c>
      <c r="K1251" s="21">
        <v>5807.5</v>
      </c>
      <c r="L1251" s="22" t="s">
        <v>46</v>
      </c>
      <c r="M1251" s="32">
        <f t="shared" si="119"/>
        <v>1672560</v>
      </c>
      <c r="N1251" s="32">
        <f t="shared" si="118"/>
        <v>162656.46</v>
      </c>
      <c r="O1251" s="32">
        <f t="shared" si="114"/>
        <v>1835216.46</v>
      </c>
      <c r="P1251" s="32">
        <v>160</v>
      </c>
      <c r="Q1251" s="32">
        <v>15.56</v>
      </c>
      <c r="R1251" s="14" t="s">
        <v>270</v>
      </c>
      <c r="S1251" s="14" t="s">
        <v>691</v>
      </c>
      <c r="T1251" s="222" t="s">
        <v>481</v>
      </c>
    </row>
    <row r="1252" spans="1:128" ht="37.5">
      <c r="A1252" s="14" t="s">
        <v>306</v>
      </c>
      <c r="B1252" s="15">
        <v>45</v>
      </c>
      <c r="C1252" s="16">
        <v>38</v>
      </c>
      <c r="D1252" s="68" t="s">
        <v>971</v>
      </c>
      <c r="E1252" s="16">
        <v>1964</v>
      </c>
      <c r="F1252" s="16" t="s">
        <v>37</v>
      </c>
      <c r="G1252" s="14" t="s">
        <v>306</v>
      </c>
      <c r="H1252" s="16" t="s">
        <v>491</v>
      </c>
      <c r="I1252" s="16">
        <v>5</v>
      </c>
      <c r="J1252" s="21">
        <f>K1252*1.8</f>
        <v>4440.5640000000003</v>
      </c>
      <c r="K1252" s="21">
        <v>2466.98</v>
      </c>
      <c r="L1252" s="22" t="s">
        <v>46</v>
      </c>
      <c r="M1252" s="32">
        <f t="shared" si="119"/>
        <v>688287.42</v>
      </c>
      <c r="N1252" s="32">
        <f t="shared" si="118"/>
        <v>68651.119440000009</v>
      </c>
      <c r="O1252" s="32">
        <f t="shared" si="114"/>
        <v>756938.53944000008</v>
      </c>
      <c r="P1252" s="32">
        <v>155</v>
      </c>
      <c r="Q1252" s="32">
        <v>15.46</v>
      </c>
      <c r="R1252" s="14" t="s">
        <v>270</v>
      </c>
      <c r="S1252" s="14" t="s">
        <v>691</v>
      </c>
      <c r="T1252" s="222"/>
    </row>
    <row r="1253" spans="1:128" ht="37.5">
      <c r="A1253" s="14" t="s">
        <v>306</v>
      </c>
      <c r="B1253" s="15">
        <v>46</v>
      </c>
      <c r="C1253" s="16">
        <v>39</v>
      </c>
      <c r="D1253" s="68" t="s">
        <v>972</v>
      </c>
      <c r="E1253" s="16">
        <v>1969</v>
      </c>
      <c r="F1253" s="16" t="s">
        <v>37</v>
      </c>
      <c r="G1253" s="14" t="s">
        <v>306</v>
      </c>
      <c r="H1253" s="16" t="s">
        <v>38</v>
      </c>
      <c r="I1253" s="16">
        <v>5</v>
      </c>
      <c r="J1253" s="21">
        <v>6510.4</v>
      </c>
      <c r="K1253" s="21">
        <v>3913</v>
      </c>
      <c r="L1253" s="22" t="s">
        <v>46</v>
      </c>
      <c r="M1253" s="32">
        <f t="shared" si="119"/>
        <v>1041664</v>
      </c>
      <c r="N1253" s="32">
        <f t="shared" si="118"/>
        <v>101301.82399999999</v>
      </c>
      <c r="O1253" s="32">
        <f t="shared" si="114"/>
        <v>1142965.824</v>
      </c>
      <c r="P1253" s="32">
        <v>160</v>
      </c>
      <c r="Q1253" s="32">
        <v>15.56</v>
      </c>
      <c r="R1253" s="14" t="s">
        <v>270</v>
      </c>
      <c r="S1253" s="14" t="s">
        <v>691</v>
      </c>
      <c r="T1253" s="222"/>
    </row>
    <row r="1254" spans="1:128" ht="37.5">
      <c r="A1254" s="14" t="s">
        <v>323</v>
      </c>
      <c r="B1254" s="15">
        <v>47</v>
      </c>
      <c r="C1254" s="16">
        <v>40</v>
      </c>
      <c r="D1254" s="22" t="s">
        <v>974</v>
      </c>
      <c r="E1254" s="16">
        <v>1950</v>
      </c>
      <c r="F1254" s="16" t="s">
        <v>37</v>
      </c>
      <c r="G1254" s="14" t="s">
        <v>323</v>
      </c>
      <c r="H1254" s="16" t="s">
        <v>38</v>
      </c>
      <c r="I1254" s="16">
        <v>2</v>
      </c>
      <c r="J1254" s="21">
        <f>K1254*1.8</f>
        <v>850.68000000000006</v>
      </c>
      <c r="K1254" s="21">
        <v>472.6</v>
      </c>
      <c r="L1254" s="22" t="s">
        <v>46</v>
      </c>
      <c r="M1254" s="51">
        <f t="shared" si="119"/>
        <v>110588.40000000001</v>
      </c>
      <c r="N1254" s="32">
        <f t="shared" si="118"/>
        <v>13491.784800000001</v>
      </c>
      <c r="O1254" s="32">
        <f t="shared" si="114"/>
        <v>124080.18480000002</v>
      </c>
      <c r="P1254" s="21">
        <v>130</v>
      </c>
      <c r="Q1254" s="32">
        <v>15.86</v>
      </c>
      <c r="R1254" s="14" t="s">
        <v>270</v>
      </c>
      <c r="S1254" s="14" t="s">
        <v>691</v>
      </c>
    </row>
    <row r="1255" spans="1:128" ht="37.5">
      <c r="A1255" s="14" t="s">
        <v>323</v>
      </c>
      <c r="B1255" s="15">
        <v>48</v>
      </c>
      <c r="C1255" s="16">
        <v>41</v>
      </c>
      <c r="D1255" s="22" t="s">
        <v>975</v>
      </c>
      <c r="E1255" s="16">
        <v>1972</v>
      </c>
      <c r="F1255" s="16" t="s">
        <v>37</v>
      </c>
      <c r="G1255" s="14" t="s">
        <v>323</v>
      </c>
      <c r="H1255" s="16" t="s">
        <v>38</v>
      </c>
      <c r="I1255" s="16">
        <v>2</v>
      </c>
      <c r="J1255" s="21">
        <f>K1255*1.8</f>
        <v>838.80000000000007</v>
      </c>
      <c r="K1255" s="21">
        <v>466</v>
      </c>
      <c r="L1255" s="68" t="s">
        <v>46</v>
      </c>
      <c r="M1255" s="51">
        <f t="shared" si="119"/>
        <v>109044.00000000001</v>
      </c>
      <c r="N1255" s="32">
        <f t="shared" si="118"/>
        <v>13303.368</v>
      </c>
      <c r="O1255" s="32">
        <f t="shared" si="114"/>
        <v>122347.36800000002</v>
      </c>
      <c r="P1255" s="21">
        <v>130</v>
      </c>
      <c r="Q1255" s="32">
        <v>15.86</v>
      </c>
      <c r="R1255" s="14" t="s">
        <v>270</v>
      </c>
      <c r="S1255" s="14" t="s">
        <v>691</v>
      </c>
    </row>
    <row r="1256" spans="1:128" ht="37.5">
      <c r="A1256" s="14" t="s">
        <v>323</v>
      </c>
      <c r="B1256" s="15">
        <v>49</v>
      </c>
      <c r="C1256" s="16">
        <v>42</v>
      </c>
      <c r="D1256" s="68" t="s">
        <v>976</v>
      </c>
      <c r="E1256" s="16">
        <v>1947</v>
      </c>
      <c r="F1256" s="16" t="s">
        <v>37</v>
      </c>
      <c r="G1256" s="14" t="s">
        <v>323</v>
      </c>
      <c r="H1256" s="16" t="s">
        <v>67</v>
      </c>
      <c r="I1256" s="16">
        <v>2</v>
      </c>
      <c r="J1256" s="21">
        <f>K1256*1.8</f>
        <v>902.88000000000011</v>
      </c>
      <c r="K1256" s="21">
        <v>501.6</v>
      </c>
      <c r="L1256" s="68" t="s">
        <v>46</v>
      </c>
      <c r="M1256" s="51">
        <f t="shared" si="119"/>
        <v>117374.40000000001</v>
      </c>
      <c r="N1256" s="32">
        <f>Q1256*J1256</f>
        <v>14319.676800000001</v>
      </c>
      <c r="O1256" s="32">
        <f t="shared" si="114"/>
        <v>131694.07680000001</v>
      </c>
      <c r="P1256" s="21">
        <v>130</v>
      </c>
      <c r="Q1256" s="32">
        <v>15.86</v>
      </c>
      <c r="R1256" s="14" t="s">
        <v>270</v>
      </c>
      <c r="S1256" s="14" t="s">
        <v>691</v>
      </c>
    </row>
    <row r="1257" spans="1:128" ht="37.5">
      <c r="A1257" s="14" t="s">
        <v>323</v>
      </c>
      <c r="B1257" s="15">
        <v>50</v>
      </c>
      <c r="C1257" s="16">
        <v>43</v>
      </c>
      <c r="D1257" s="22" t="s">
        <v>977</v>
      </c>
      <c r="E1257" s="16">
        <v>1950</v>
      </c>
      <c r="F1257" s="16" t="s">
        <v>37</v>
      </c>
      <c r="G1257" s="14" t="s">
        <v>323</v>
      </c>
      <c r="H1257" s="16" t="s">
        <v>67</v>
      </c>
      <c r="I1257" s="16">
        <v>2</v>
      </c>
      <c r="J1257" s="21">
        <f>K1257*1.8</f>
        <v>889.56</v>
      </c>
      <c r="K1257" s="21">
        <v>494.2</v>
      </c>
      <c r="L1257" s="22" t="s">
        <v>46</v>
      </c>
      <c r="M1257" s="51">
        <f t="shared" si="119"/>
        <v>115642.79999999999</v>
      </c>
      <c r="N1257" s="32">
        <f>J1257*Q1257</f>
        <v>14108.421599999998</v>
      </c>
      <c r="O1257" s="32">
        <f t="shared" si="114"/>
        <v>129751.22159999999</v>
      </c>
      <c r="P1257" s="21">
        <v>130</v>
      </c>
      <c r="Q1257" s="32">
        <v>15.86</v>
      </c>
      <c r="R1257" s="14" t="s">
        <v>270</v>
      </c>
      <c r="S1257" s="14" t="s">
        <v>691</v>
      </c>
    </row>
    <row r="1258" spans="1:128" ht="37.5">
      <c r="A1258" s="14" t="s">
        <v>323</v>
      </c>
      <c r="B1258" s="15">
        <v>51</v>
      </c>
      <c r="C1258" s="16">
        <v>44</v>
      </c>
      <c r="D1258" s="22" t="s">
        <v>979</v>
      </c>
      <c r="E1258" s="16" t="s">
        <v>37</v>
      </c>
      <c r="F1258" s="16" t="s">
        <v>37</v>
      </c>
      <c r="G1258" s="14" t="s">
        <v>323</v>
      </c>
      <c r="H1258" s="16" t="s">
        <v>67</v>
      </c>
      <c r="I1258" s="16">
        <v>2</v>
      </c>
      <c r="J1258" s="21">
        <v>397.4</v>
      </c>
      <c r="K1258" s="21">
        <v>181.4</v>
      </c>
      <c r="L1258" s="22" t="s">
        <v>46</v>
      </c>
      <c r="M1258" s="51">
        <f>J1258*P1258</f>
        <v>51662</v>
      </c>
      <c r="N1258" s="32">
        <f>J1258*Q1258</f>
        <v>6302.7639999999992</v>
      </c>
      <c r="O1258" s="32">
        <f t="shared" si="114"/>
        <v>57964.763999999996</v>
      </c>
      <c r="P1258" s="21">
        <v>130</v>
      </c>
      <c r="Q1258" s="32">
        <v>15.86</v>
      </c>
      <c r="R1258" s="14" t="s">
        <v>270</v>
      </c>
      <c r="S1258" s="14" t="s">
        <v>691</v>
      </c>
    </row>
    <row r="1259" spans="1:128" s="29" customFormat="1" ht="37.5">
      <c r="A1259" s="29" t="s">
        <v>306</v>
      </c>
      <c r="B1259" s="15">
        <v>52</v>
      </c>
      <c r="C1259" s="16">
        <v>45</v>
      </c>
      <c r="D1259" s="68" t="s">
        <v>980</v>
      </c>
      <c r="E1259" s="16">
        <v>1967</v>
      </c>
      <c r="F1259" s="16" t="s">
        <v>37</v>
      </c>
      <c r="G1259" s="14" t="s">
        <v>306</v>
      </c>
      <c r="H1259" s="16" t="s">
        <v>87</v>
      </c>
      <c r="I1259" s="16">
        <v>5</v>
      </c>
      <c r="J1259" s="21">
        <v>5524.4</v>
      </c>
      <c r="K1259" s="21">
        <v>3563.7</v>
      </c>
      <c r="L1259" s="68" t="s">
        <v>234</v>
      </c>
      <c r="M1259" s="21">
        <f>P1259*J1259</f>
        <v>5826639.9239999996</v>
      </c>
      <c r="N1259" s="21">
        <f>J1259*Q1259</f>
        <v>124685.708</v>
      </c>
      <c r="O1259" s="21">
        <f t="shared" si="114"/>
        <v>5951325.6319999993</v>
      </c>
      <c r="P1259" s="21">
        <v>1054.71</v>
      </c>
      <c r="Q1259" s="16">
        <v>22.57</v>
      </c>
      <c r="R1259" s="14" t="s">
        <v>270</v>
      </c>
      <c r="S1259" s="14" t="s">
        <v>691</v>
      </c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366"/>
    </row>
    <row r="1260" spans="1:128" ht="37.5">
      <c r="A1260" s="14" t="s">
        <v>323</v>
      </c>
      <c r="B1260" s="15">
        <v>53</v>
      </c>
      <c r="C1260" s="16">
        <v>46</v>
      </c>
      <c r="D1260" s="68" t="s">
        <v>981</v>
      </c>
      <c r="E1260" s="16" t="s">
        <v>37</v>
      </c>
      <c r="F1260" s="16" t="s">
        <v>37</v>
      </c>
      <c r="G1260" s="14" t="s">
        <v>323</v>
      </c>
      <c r="H1260" s="16" t="s">
        <v>38</v>
      </c>
      <c r="I1260" s="16">
        <v>2</v>
      </c>
      <c r="J1260" s="21">
        <f>K1260*1.8</f>
        <v>216.72000000000003</v>
      </c>
      <c r="K1260" s="21">
        <v>120.4</v>
      </c>
      <c r="L1260" s="22" t="s">
        <v>46</v>
      </c>
      <c r="M1260" s="32">
        <f>P1260*J1260</f>
        <v>27441.086400000004</v>
      </c>
      <c r="N1260" s="32">
        <f>J1260*Q1260</f>
        <v>3424.1760000000004</v>
      </c>
      <c r="O1260" s="32">
        <f t="shared" si="114"/>
        <v>30865.262400000003</v>
      </c>
      <c r="P1260" s="32">
        <v>126.62</v>
      </c>
      <c r="Q1260" s="32">
        <v>15.8</v>
      </c>
      <c r="R1260" s="14" t="s">
        <v>270</v>
      </c>
      <c r="S1260" s="14" t="s">
        <v>691</v>
      </c>
      <c r="T1260" s="222"/>
    </row>
    <row r="1261" spans="1:128" ht="37.5">
      <c r="A1261" s="14" t="s">
        <v>306</v>
      </c>
      <c r="B1261" s="15">
        <v>54</v>
      </c>
      <c r="C1261" s="16">
        <v>47</v>
      </c>
      <c r="D1261" s="22" t="s">
        <v>982</v>
      </c>
      <c r="E1261" s="16">
        <v>1970</v>
      </c>
      <c r="F1261" s="16" t="s">
        <v>37</v>
      </c>
      <c r="G1261" s="14" t="s">
        <v>306</v>
      </c>
      <c r="H1261" s="62" t="s">
        <v>38</v>
      </c>
      <c r="I1261" s="60">
        <v>3</v>
      </c>
      <c r="J1261" s="21">
        <v>955.8</v>
      </c>
      <c r="K1261" s="21">
        <v>401.2</v>
      </c>
      <c r="L1261" s="22" t="s">
        <v>49</v>
      </c>
      <c r="M1261" s="51">
        <f>J1261*P1261</f>
        <v>407170.8</v>
      </c>
      <c r="N1261" s="32">
        <f>J1261*Q1261</f>
        <v>15847.163999999997</v>
      </c>
      <c r="O1261" s="32">
        <f t="shared" si="114"/>
        <v>423017.96399999998</v>
      </c>
      <c r="P1261" s="32">
        <v>426</v>
      </c>
      <c r="Q1261" s="32">
        <v>16.579999999999998</v>
      </c>
      <c r="R1261" s="14" t="s">
        <v>270</v>
      </c>
      <c r="S1261" s="14" t="s">
        <v>691</v>
      </c>
    </row>
    <row r="1262" spans="1:128" ht="56.25">
      <c r="A1262" s="14"/>
      <c r="B1262" s="15">
        <v>55</v>
      </c>
      <c r="C1262" s="16"/>
      <c r="D1262" s="22"/>
      <c r="E1262" s="16"/>
      <c r="F1262" s="16"/>
      <c r="G1262" s="14"/>
      <c r="H1262" s="62"/>
      <c r="I1262" s="60"/>
      <c r="J1262" s="21"/>
      <c r="K1262" s="21"/>
      <c r="L1262" s="22" t="s">
        <v>88</v>
      </c>
      <c r="M1262" s="51">
        <f>J1261*P1262</f>
        <v>152928</v>
      </c>
      <c r="N1262" s="32">
        <f>J1261*Q1262</f>
        <v>14872.248</v>
      </c>
      <c r="O1262" s="32">
        <f t="shared" si="114"/>
        <v>167800.24799999999</v>
      </c>
      <c r="P1262" s="32">
        <v>160</v>
      </c>
      <c r="Q1262" s="32">
        <v>15.56</v>
      </c>
      <c r="R1262" s="14" t="s">
        <v>270</v>
      </c>
      <c r="S1262" s="14" t="s">
        <v>691</v>
      </c>
    </row>
    <row r="1263" spans="1:128" ht="56.25">
      <c r="A1263" s="14"/>
      <c r="B1263" s="15">
        <v>56</v>
      </c>
      <c r="C1263" s="16"/>
      <c r="D1263" s="22"/>
      <c r="E1263" s="16"/>
      <c r="F1263" s="16"/>
      <c r="G1263" s="14"/>
      <c r="H1263" s="62"/>
      <c r="I1263" s="60"/>
      <c r="J1263" s="21"/>
      <c r="K1263" s="21"/>
      <c r="L1263" s="22" t="s">
        <v>42</v>
      </c>
      <c r="M1263" s="51">
        <f>J1261*P1263</f>
        <v>33959.574000000001</v>
      </c>
      <c r="N1263" s="32">
        <f>J1261*Q1263</f>
        <v>10905.678</v>
      </c>
      <c r="O1263" s="32">
        <f t="shared" si="114"/>
        <v>44865.252</v>
      </c>
      <c r="P1263" s="32">
        <v>35.53</v>
      </c>
      <c r="Q1263" s="32">
        <v>11.41</v>
      </c>
      <c r="R1263" s="14" t="s">
        <v>270</v>
      </c>
      <c r="S1263" s="14" t="s">
        <v>691</v>
      </c>
    </row>
    <row r="1264" spans="1:128" ht="37.5">
      <c r="A1264" s="14" t="s">
        <v>323</v>
      </c>
      <c r="B1264" s="15">
        <v>57</v>
      </c>
      <c r="C1264" s="16">
        <v>48</v>
      </c>
      <c r="D1264" s="22" t="s">
        <v>983</v>
      </c>
      <c r="E1264" s="16">
        <v>1940</v>
      </c>
      <c r="F1264" s="16" t="s">
        <v>37</v>
      </c>
      <c r="G1264" s="14" t="s">
        <v>323</v>
      </c>
      <c r="H1264" s="16" t="s">
        <v>67</v>
      </c>
      <c r="I1264" s="16">
        <v>2</v>
      </c>
      <c r="J1264" s="21">
        <f t="shared" ref="J1264:J1274" si="120">K1264*1.8</f>
        <v>1127.5920000000001</v>
      </c>
      <c r="K1264" s="21">
        <v>626.44000000000005</v>
      </c>
      <c r="L1264" s="22" t="s">
        <v>46</v>
      </c>
      <c r="M1264" s="51">
        <f>P1264*J1264</f>
        <v>146586.96000000002</v>
      </c>
      <c r="N1264" s="32">
        <f t="shared" ref="N1264:N1277" si="121">J1264*Q1264</f>
        <v>17883.609120000001</v>
      </c>
      <c r="O1264" s="32">
        <f t="shared" si="114"/>
        <v>164470.56912000003</v>
      </c>
      <c r="P1264" s="21">
        <v>130</v>
      </c>
      <c r="Q1264" s="32">
        <v>15.86</v>
      </c>
      <c r="R1264" s="14" t="s">
        <v>270</v>
      </c>
      <c r="S1264" s="14" t="s">
        <v>691</v>
      </c>
    </row>
    <row r="1265" spans="1:128" ht="37.5">
      <c r="A1265" s="14" t="s">
        <v>306</v>
      </c>
      <c r="B1265" s="15">
        <v>58</v>
      </c>
      <c r="C1265" s="16">
        <v>49</v>
      </c>
      <c r="D1265" s="68" t="s">
        <v>984</v>
      </c>
      <c r="E1265" s="16">
        <v>1984</v>
      </c>
      <c r="F1265" s="16" t="s">
        <v>37</v>
      </c>
      <c r="G1265" s="14" t="s">
        <v>306</v>
      </c>
      <c r="H1265" s="16" t="s">
        <v>87</v>
      </c>
      <c r="I1265" s="16">
        <v>5</v>
      </c>
      <c r="J1265" s="21">
        <f t="shared" si="120"/>
        <v>9266.94</v>
      </c>
      <c r="K1265" s="21">
        <v>5148.3</v>
      </c>
      <c r="L1265" s="22" t="s">
        <v>46</v>
      </c>
      <c r="M1265" s="32">
        <f>P1265*J1265</f>
        <v>1424514.0168000001</v>
      </c>
      <c r="N1265" s="32">
        <f t="shared" si="121"/>
        <v>143730.23940000002</v>
      </c>
      <c r="O1265" s="32">
        <f t="shared" si="114"/>
        <v>1568244.2562000002</v>
      </c>
      <c r="P1265" s="32">
        <v>153.72</v>
      </c>
      <c r="Q1265" s="32">
        <v>15.51</v>
      </c>
      <c r="R1265" s="14" t="s">
        <v>270</v>
      </c>
      <c r="S1265" s="14" t="s">
        <v>691</v>
      </c>
      <c r="T1265" s="222"/>
    </row>
    <row r="1266" spans="1:128" ht="37.5">
      <c r="A1266" s="14" t="s">
        <v>306</v>
      </c>
      <c r="B1266" s="15">
        <v>59</v>
      </c>
      <c r="C1266" s="16">
        <v>50</v>
      </c>
      <c r="D1266" s="68" t="s">
        <v>985</v>
      </c>
      <c r="E1266" s="16">
        <v>1980</v>
      </c>
      <c r="F1266" s="16" t="s">
        <v>37</v>
      </c>
      <c r="G1266" s="14" t="s">
        <v>306</v>
      </c>
      <c r="H1266" s="16" t="s">
        <v>38</v>
      </c>
      <c r="I1266" s="16">
        <v>5</v>
      </c>
      <c r="J1266" s="21">
        <f t="shared" si="120"/>
        <v>10614.96</v>
      </c>
      <c r="K1266" s="21">
        <v>5897.2</v>
      </c>
      <c r="L1266" s="22" t="s">
        <v>46</v>
      </c>
      <c r="M1266" s="32">
        <f>P1266*J1266</f>
        <v>1698393.5999999999</v>
      </c>
      <c r="N1266" s="32">
        <f t="shared" si="121"/>
        <v>165168.7776</v>
      </c>
      <c r="O1266" s="32">
        <f t="shared" si="114"/>
        <v>1863562.3775999998</v>
      </c>
      <c r="P1266" s="32">
        <v>160</v>
      </c>
      <c r="Q1266" s="32">
        <v>15.56</v>
      </c>
      <c r="R1266" s="14" t="s">
        <v>270</v>
      </c>
      <c r="S1266" s="14" t="s">
        <v>691</v>
      </c>
      <c r="T1266" s="222"/>
    </row>
    <row r="1267" spans="1:128" ht="37.5">
      <c r="A1267" s="14" t="s">
        <v>306</v>
      </c>
      <c r="B1267" s="15">
        <v>60</v>
      </c>
      <c r="C1267" s="16">
        <v>51</v>
      </c>
      <c r="D1267" s="68" t="s">
        <v>986</v>
      </c>
      <c r="E1267" s="16">
        <v>1984</v>
      </c>
      <c r="F1267" s="16" t="s">
        <v>37</v>
      </c>
      <c r="G1267" s="14" t="s">
        <v>306</v>
      </c>
      <c r="H1267" s="16" t="s">
        <v>87</v>
      </c>
      <c r="I1267" s="16">
        <v>5</v>
      </c>
      <c r="J1267" s="21">
        <f t="shared" si="120"/>
        <v>10404</v>
      </c>
      <c r="K1267" s="21">
        <v>5780</v>
      </c>
      <c r="L1267" s="22" t="s">
        <v>46</v>
      </c>
      <c r="M1267" s="32">
        <f>P1267*J1267</f>
        <v>1599302.88</v>
      </c>
      <c r="N1267" s="32">
        <f t="shared" si="121"/>
        <v>161366.04</v>
      </c>
      <c r="O1267" s="32">
        <f t="shared" si="114"/>
        <v>1760668.92</v>
      </c>
      <c r="P1267" s="32">
        <v>153.72</v>
      </c>
      <c r="Q1267" s="32">
        <v>15.51</v>
      </c>
      <c r="R1267" s="14" t="s">
        <v>270</v>
      </c>
      <c r="S1267" s="14" t="s">
        <v>691</v>
      </c>
      <c r="T1267" s="222"/>
    </row>
    <row r="1268" spans="1:128" s="5" customFormat="1" ht="37.5">
      <c r="A1268" s="14" t="s">
        <v>306</v>
      </c>
      <c r="B1268" s="15">
        <v>61</v>
      </c>
      <c r="C1268" s="16">
        <v>52</v>
      </c>
      <c r="D1268" s="22" t="s">
        <v>987</v>
      </c>
      <c r="E1268" s="16">
        <v>1971</v>
      </c>
      <c r="F1268" s="16" t="s">
        <v>37</v>
      </c>
      <c r="G1268" s="14" t="s">
        <v>306</v>
      </c>
      <c r="H1268" s="14" t="s">
        <v>38</v>
      </c>
      <c r="I1268" s="16">
        <v>5</v>
      </c>
      <c r="J1268" s="21">
        <f t="shared" si="120"/>
        <v>6766.92</v>
      </c>
      <c r="K1268" s="21">
        <v>3759.4</v>
      </c>
      <c r="L1268" s="22" t="s">
        <v>46</v>
      </c>
      <c r="M1268" s="51">
        <f>J1268*P1268</f>
        <v>1082707.2</v>
      </c>
      <c r="N1268" s="32">
        <f t="shared" si="121"/>
        <v>105293.2752</v>
      </c>
      <c r="O1268" s="32">
        <f t="shared" si="114"/>
        <v>1188000.4752</v>
      </c>
      <c r="P1268" s="32">
        <v>160</v>
      </c>
      <c r="Q1268" s="32">
        <v>15.56</v>
      </c>
      <c r="R1268" s="14" t="s">
        <v>270</v>
      </c>
      <c r="S1268" s="14" t="s">
        <v>691</v>
      </c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</row>
    <row r="1269" spans="1:128" s="5" customFormat="1" ht="37.5">
      <c r="A1269" s="14" t="s">
        <v>306</v>
      </c>
      <c r="B1269" s="15">
        <v>62</v>
      </c>
      <c r="C1269" s="16">
        <v>53</v>
      </c>
      <c r="D1269" s="22" t="s">
        <v>988</v>
      </c>
      <c r="E1269" s="16">
        <v>80</v>
      </c>
      <c r="F1269" s="16" t="s">
        <v>37</v>
      </c>
      <c r="G1269" s="14" t="s">
        <v>306</v>
      </c>
      <c r="H1269" s="14" t="s">
        <v>38</v>
      </c>
      <c r="I1269" s="16">
        <v>5</v>
      </c>
      <c r="J1269" s="21">
        <v>5846.4</v>
      </c>
      <c r="K1269" s="21">
        <v>3248</v>
      </c>
      <c r="L1269" s="22" t="s">
        <v>46</v>
      </c>
      <c r="M1269" s="386">
        <f>J1269*P1269</f>
        <v>935424</v>
      </c>
      <c r="N1269" s="92">
        <f t="shared" si="121"/>
        <v>90969.983999999997</v>
      </c>
      <c r="O1269" s="92">
        <f t="shared" si="114"/>
        <v>1026393.9839999999</v>
      </c>
      <c r="P1269" s="32">
        <v>160</v>
      </c>
      <c r="Q1269" s="32">
        <v>15.56</v>
      </c>
      <c r="R1269" s="14" t="s">
        <v>270</v>
      </c>
      <c r="S1269" s="14" t="s">
        <v>691</v>
      </c>
      <c r="T1269" s="1" t="s">
        <v>1074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</row>
    <row r="1270" spans="1:128" s="5" customFormat="1" ht="37.5">
      <c r="A1270" s="14" t="s">
        <v>306</v>
      </c>
      <c r="B1270" s="15">
        <v>63</v>
      </c>
      <c r="C1270" s="16">
        <v>54</v>
      </c>
      <c r="D1270" s="22" t="s">
        <v>989</v>
      </c>
      <c r="E1270" s="16">
        <v>1975</v>
      </c>
      <c r="F1270" s="16" t="s">
        <v>37</v>
      </c>
      <c r="G1270" s="14" t="s">
        <v>306</v>
      </c>
      <c r="H1270" s="14" t="s">
        <v>38</v>
      </c>
      <c r="I1270" s="16">
        <v>5</v>
      </c>
      <c r="J1270" s="21">
        <v>8</v>
      </c>
      <c r="K1270" s="21">
        <v>3943.4</v>
      </c>
      <c r="L1270" s="22" t="s">
        <v>46</v>
      </c>
      <c r="M1270" s="386">
        <f>J1270*P1270</f>
        <v>1280</v>
      </c>
      <c r="N1270" s="92">
        <f t="shared" si="121"/>
        <v>124.48</v>
      </c>
      <c r="O1270" s="92">
        <f t="shared" si="114"/>
        <v>1404.48</v>
      </c>
      <c r="P1270" s="32">
        <v>160</v>
      </c>
      <c r="Q1270" s="32">
        <v>15.56</v>
      </c>
      <c r="R1270" s="14" t="s">
        <v>270</v>
      </c>
      <c r="S1270" s="14" t="s">
        <v>691</v>
      </c>
      <c r="T1270" s="1" t="s">
        <v>1074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</row>
    <row r="1271" spans="1:128" s="5" customFormat="1" ht="37.5">
      <c r="A1271" s="14" t="s">
        <v>306</v>
      </c>
      <c r="B1271" s="15">
        <v>64</v>
      </c>
      <c r="C1271" s="16">
        <v>55</v>
      </c>
      <c r="D1271" s="22" t="s">
        <v>990</v>
      </c>
      <c r="E1271" s="16">
        <v>1972</v>
      </c>
      <c r="F1271" s="16" t="s">
        <v>37</v>
      </c>
      <c r="G1271" s="14" t="s">
        <v>306</v>
      </c>
      <c r="H1271" s="14" t="s">
        <v>38</v>
      </c>
      <c r="I1271" s="16">
        <v>5</v>
      </c>
      <c r="J1271" s="21">
        <f t="shared" si="120"/>
        <v>6973.7400000000007</v>
      </c>
      <c r="K1271" s="21">
        <v>3874.3</v>
      </c>
      <c r="L1271" s="22" t="s">
        <v>46</v>
      </c>
      <c r="M1271" s="386">
        <f>J1271*P1271</f>
        <v>1115798.4000000001</v>
      </c>
      <c r="N1271" s="92">
        <f t="shared" si="121"/>
        <v>108511.39440000002</v>
      </c>
      <c r="O1271" s="92">
        <f t="shared" si="114"/>
        <v>1224309.7944000002</v>
      </c>
      <c r="P1271" s="32">
        <v>160</v>
      </c>
      <c r="Q1271" s="32">
        <v>15.56</v>
      </c>
      <c r="R1271" s="14" t="s">
        <v>270</v>
      </c>
      <c r="S1271" s="14" t="s">
        <v>691</v>
      </c>
      <c r="T1271" s="1" t="s">
        <v>1074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</row>
    <row r="1272" spans="1:128" s="7" customFormat="1" ht="37.5">
      <c r="A1272" s="14" t="s">
        <v>306</v>
      </c>
      <c r="B1272" s="15">
        <v>65</v>
      </c>
      <c r="C1272" s="16">
        <v>56</v>
      </c>
      <c r="D1272" s="22" t="s">
        <v>991</v>
      </c>
      <c r="E1272" s="16">
        <v>1973</v>
      </c>
      <c r="F1272" s="16" t="s">
        <v>37</v>
      </c>
      <c r="G1272" s="14" t="s">
        <v>306</v>
      </c>
      <c r="H1272" s="14" t="s">
        <v>38</v>
      </c>
      <c r="I1272" s="16">
        <v>5</v>
      </c>
      <c r="J1272" s="21">
        <f t="shared" si="120"/>
        <v>11281.140000000001</v>
      </c>
      <c r="K1272" s="21">
        <v>6267.3</v>
      </c>
      <c r="L1272" s="22" t="s">
        <v>46</v>
      </c>
      <c r="M1272" s="386">
        <f>J1272*P1272</f>
        <v>1804982.4000000001</v>
      </c>
      <c r="N1272" s="92">
        <f t="shared" si="121"/>
        <v>175534.53840000002</v>
      </c>
      <c r="O1272" s="92">
        <f t="shared" ref="O1272:O1335" si="122">M1272+N1272</f>
        <v>1980516.9384000001</v>
      </c>
      <c r="P1272" s="32">
        <v>160</v>
      </c>
      <c r="Q1272" s="32">
        <v>15.56</v>
      </c>
      <c r="R1272" s="14" t="s">
        <v>270</v>
      </c>
      <c r="S1272" s="14" t="s">
        <v>691</v>
      </c>
      <c r="T1272" s="1" t="s">
        <v>1074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</row>
    <row r="1273" spans="1:128" ht="37.5">
      <c r="A1273" s="14" t="s">
        <v>323</v>
      </c>
      <c r="B1273" s="15">
        <v>66</v>
      </c>
      <c r="C1273" s="16">
        <v>57</v>
      </c>
      <c r="D1273" s="68" t="s">
        <v>992</v>
      </c>
      <c r="E1273" s="16" t="s">
        <v>37</v>
      </c>
      <c r="F1273" s="16" t="s">
        <v>37</v>
      </c>
      <c r="G1273" s="14" t="s">
        <v>323</v>
      </c>
      <c r="H1273" s="16" t="s">
        <v>67</v>
      </c>
      <c r="I1273" s="16">
        <v>2</v>
      </c>
      <c r="J1273" s="21">
        <f t="shared" si="120"/>
        <v>513.36</v>
      </c>
      <c r="K1273" s="21">
        <v>285.2</v>
      </c>
      <c r="L1273" s="22" t="s">
        <v>46</v>
      </c>
      <c r="M1273" s="32">
        <f>P1273*J1273</f>
        <v>66736.800000000003</v>
      </c>
      <c r="N1273" s="32">
        <f t="shared" si="121"/>
        <v>8141.8895999999995</v>
      </c>
      <c r="O1273" s="32">
        <f t="shared" si="122"/>
        <v>74878.689599999998</v>
      </c>
      <c r="P1273" s="32">
        <v>130</v>
      </c>
      <c r="Q1273" s="32">
        <v>15.86</v>
      </c>
      <c r="R1273" s="14" t="s">
        <v>270</v>
      </c>
      <c r="S1273" s="14" t="s">
        <v>691</v>
      </c>
      <c r="T1273" s="222"/>
    </row>
    <row r="1274" spans="1:128" ht="37.5">
      <c r="A1274" s="14" t="s">
        <v>323</v>
      </c>
      <c r="B1274" s="15">
        <v>67</v>
      </c>
      <c r="C1274" s="16">
        <v>58</v>
      </c>
      <c r="D1274" s="68" t="s">
        <v>993</v>
      </c>
      <c r="E1274" s="16" t="s">
        <v>37</v>
      </c>
      <c r="F1274" s="16" t="s">
        <v>37</v>
      </c>
      <c r="G1274" s="14" t="s">
        <v>323</v>
      </c>
      <c r="H1274" s="16" t="s">
        <v>67</v>
      </c>
      <c r="I1274" s="16">
        <v>2</v>
      </c>
      <c r="J1274" s="21">
        <f t="shared" si="120"/>
        <v>497.15999999999997</v>
      </c>
      <c r="K1274" s="21">
        <v>276.2</v>
      </c>
      <c r="L1274" s="22" t="s">
        <v>46</v>
      </c>
      <c r="M1274" s="32">
        <f>P1274*J1274</f>
        <v>64630.799999999996</v>
      </c>
      <c r="N1274" s="32">
        <f t="shared" si="121"/>
        <v>7884.9575999999988</v>
      </c>
      <c r="O1274" s="32">
        <f t="shared" si="122"/>
        <v>72515.757599999997</v>
      </c>
      <c r="P1274" s="32">
        <v>130</v>
      </c>
      <c r="Q1274" s="32">
        <v>15.86</v>
      </c>
      <c r="R1274" s="14" t="s">
        <v>270</v>
      </c>
      <c r="S1274" s="14" t="s">
        <v>691</v>
      </c>
      <c r="T1274" s="222"/>
    </row>
    <row r="1275" spans="1:128" s="7" customFormat="1" ht="37.5">
      <c r="A1275" s="21" t="s">
        <v>323</v>
      </c>
      <c r="B1275" s="15">
        <v>68</v>
      </c>
      <c r="C1275" s="16">
        <v>59</v>
      </c>
      <c r="D1275" s="22" t="s">
        <v>994</v>
      </c>
      <c r="E1275" s="16">
        <v>1930</v>
      </c>
      <c r="F1275" s="16" t="s">
        <v>37</v>
      </c>
      <c r="G1275" s="21" t="s">
        <v>323</v>
      </c>
      <c r="H1275" s="21" t="s">
        <v>67</v>
      </c>
      <c r="I1275" s="16">
        <v>2</v>
      </c>
      <c r="J1275" s="21">
        <v>1030.5</v>
      </c>
      <c r="K1275" s="21">
        <v>586.6</v>
      </c>
      <c r="L1275" s="22" t="s">
        <v>46</v>
      </c>
      <c r="M1275" s="21">
        <f>J1275*P1275</f>
        <v>133965</v>
      </c>
      <c r="N1275" s="21">
        <f t="shared" si="121"/>
        <v>16343.73</v>
      </c>
      <c r="O1275" s="32">
        <f t="shared" si="122"/>
        <v>150308.73000000001</v>
      </c>
      <c r="P1275" s="21">
        <v>130</v>
      </c>
      <c r="Q1275" s="21">
        <v>15.86</v>
      </c>
      <c r="R1275" s="14" t="s">
        <v>270</v>
      </c>
      <c r="S1275" s="14" t="s">
        <v>691</v>
      </c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</row>
    <row r="1276" spans="1:128" s="283" customFormat="1" ht="37.5">
      <c r="A1276" s="14" t="s">
        <v>306</v>
      </c>
      <c r="B1276" s="15">
        <v>69</v>
      </c>
      <c r="C1276" s="16">
        <v>60</v>
      </c>
      <c r="D1276" s="22" t="s">
        <v>995</v>
      </c>
      <c r="E1276" s="16">
        <v>1975</v>
      </c>
      <c r="F1276" s="16" t="s">
        <v>37</v>
      </c>
      <c r="G1276" s="14" t="s">
        <v>306</v>
      </c>
      <c r="H1276" s="16" t="s">
        <v>38</v>
      </c>
      <c r="I1276" s="16">
        <v>4</v>
      </c>
      <c r="J1276" s="21">
        <v>5280.4</v>
      </c>
      <c r="K1276" s="21">
        <v>3079</v>
      </c>
      <c r="L1276" s="22" t="s">
        <v>234</v>
      </c>
      <c r="M1276" s="21">
        <f t="shared" ref="M1276:M1290" si="123">P1276*J1276</f>
        <v>5569290.6839999994</v>
      </c>
      <c r="N1276" s="21">
        <f t="shared" si="121"/>
        <v>119178.628</v>
      </c>
      <c r="O1276" s="21">
        <f t="shared" si="122"/>
        <v>5688469.311999999</v>
      </c>
      <c r="P1276" s="21">
        <v>1054.71</v>
      </c>
      <c r="Q1276" s="16">
        <v>22.57</v>
      </c>
      <c r="R1276" s="14" t="s">
        <v>270</v>
      </c>
      <c r="S1276" s="14" t="s">
        <v>691</v>
      </c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380"/>
    </row>
    <row r="1277" spans="1:128" s="29" customFormat="1" ht="37.5">
      <c r="A1277" s="14" t="s">
        <v>306</v>
      </c>
      <c r="B1277" s="15">
        <v>70</v>
      </c>
      <c r="C1277" s="16">
        <v>61</v>
      </c>
      <c r="D1277" s="22" t="s">
        <v>996</v>
      </c>
      <c r="E1277" s="16">
        <v>1985</v>
      </c>
      <c r="F1277" s="16" t="s">
        <v>37</v>
      </c>
      <c r="G1277" s="14" t="s">
        <v>306</v>
      </c>
      <c r="H1277" s="16" t="s">
        <v>87</v>
      </c>
      <c r="I1277" s="16">
        <v>5</v>
      </c>
      <c r="J1277" s="21">
        <v>7863.3</v>
      </c>
      <c r="K1277" s="21">
        <v>5265.5</v>
      </c>
      <c r="L1277" s="22" t="s">
        <v>234</v>
      </c>
      <c r="M1277" s="21">
        <f t="shared" si="123"/>
        <v>8293501.1430000002</v>
      </c>
      <c r="N1277" s="21">
        <f t="shared" si="121"/>
        <v>177474.68100000001</v>
      </c>
      <c r="O1277" s="21">
        <f t="shared" si="122"/>
        <v>8470975.824000001</v>
      </c>
      <c r="P1277" s="21">
        <v>1054.71</v>
      </c>
      <c r="Q1277" s="16">
        <v>22.57</v>
      </c>
      <c r="R1277" s="14" t="s">
        <v>270</v>
      </c>
      <c r="S1277" s="14" t="s">
        <v>691</v>
      </c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366"/>
    </row>
    <row r="1278" spans="1:128" s="29" customFormat="1" ht="37.5">
      <c r="A1278" s="14" t="s">
        <v>306</v>
      </c>
      <c r="B1278" s="15">
        <v>71</v>
      </c>
      <c r="C1278" s="16">
        <v>62</v>
      </c>
      <c r="D1278" s="22" t="s">
        <v>997</v>
      </c>
      <c r="E1278" s="16">
        <v>1985</v>
      </c>
      <c r="F1278" s="16" t="s">
        <v>37</v>
      </c>
      <c r="G1278" s="14" t="s">
        <v>306</v>
      </c>
      <c r="H1278" s="16" t="s">
        <v>87</v>
      </c>
      <c r="I1278" s="16">
        <v>5</v>
      </c>
      <c r="J1278" s="21">
        <v>6919</v>
      </c>
      <c r="K1278" s="21">
        <v>4193.8999999999996</v>
      </c>
      <c r="L1278" s="22" t="s">
        <v>234</v>
      </c>
      <c r="M1278" s="21">
        <f t="shared" si="123"/>
        <v>7297538.4900000002</v>
      </c>
      <c r="N1278" s="21">
        <f>Q1278*J1278</f>
        <v>156161.83000000002</v>
      </c>
      <c r="O1278" s="21">
        <f t="shared" si="122"/>
        <v>7453700.3200000003</v>
      </c>
      <c r="P1278" s="21">
        <v>1054.71</v>
      </c>
      <c r="Q1278" s="16">
        <v>22.57</v>
      </c>
      <c r="R1278" s="14" t="s">
        <v>270</v>
      </c>
      <c r="S1278" s="14" t="s">
        <v>691</v>
      </c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366"/>
    </row>
    <row r="1279" spans="1:128" s="408" customFormat="1" ht="37.5">
      <c r="A1279" s="405" t="s">
        <v>323</v>
      </c>
      <c r="B1279" s="79">
        <v>72</v>
      </c>
      <c r="C1279" s="80">
        <v>63</v>
      </c>
      <c r="D1279" s="133" t="s">
        <v>1058</v>
      </c>
      <c r="E1279" s="80">
        <v>1930</v>
      </c>
      <c r="F1279" s="80" t="s">
        <v>37</v>
      </c>
      <c r="G1279" s="406" t="s">
        <v>323</v>
      </c>
      <c r="H1279" s="80" t="s">
        <v>67</v>
      </c>
      <c r="I1279" s="80">
        <v>2</v>
      </c>
      <c r="J1279" s="82">
        <v>363.7</v>
      </c>
      <c r="K1279" s="82">
        <v>224.9</v>
      </c>
      <c r="L1279" s="133" t="s">
        <v>234</v>
      </c>
      <c r="M1279" s="82">
        <f>P1279*J1279</f>
        <v>545550</v>
      </c>
      <c r="N1279" s="82">
        <f>Q1279*J1279</f>
        <v>14628.013999999999</v>
      </c>
      <c r="O1279" s="82">
        <f t="shared" ref="O1279:O1286" si="124">M1279+N1279</f>
        <v>560178.01399999997</v>
      </c>
      <c r="P1279" s="82">
        <v>1500</v>
      </c>
      <c r="Q1279" s="407">
        <v>40.22</v>
      </c>
      <c r="R1279" s="79" t="s">
        <v>470</v>
      </c>
      <c r="S1279" s="79" t="s">
        <v>471</v>
      </c>
      <c r="T1279" s="404" t="s">
        <v>1087</v>
      </c>
    </row>
    <row r="1280" spans="1:128" s="408" customFormat="1" ht="37.5">
      <c r="A1280" s="409"/>
      <c r="B1280" s="79">
        <v>73</v>
      </c>
      <c r="C1280" s="80"/>
      <c r="D1280" s="133"/>
      <c r="E1280" s="80"/>
      <c r="F1280" s="80"/>
      <c r="G1280" s="79"/>
      <c r="H1280" s="80"/>
      <c r="I1280" s="80"/>
      <c r="J1280" s="82"/>
      <c r="K1280" s="82"/>
      <c r="L1280" s="133" t="s">
        <v>46</v>
      </c>
      <c r="M1280" s="82">
        <f>P1280*J1279</f>
        <v>47281</v>
      </c>
      <c r="N1280" s="82">
        <f>J1279*Q1280</f>
        <v>5768.2819999999992</v>
      </c>
      <c r="O1280" s="82">
        <f t="shared" si="124"/>
        <v>53049.281999999999</v>
      </c>
      <c r="P1280" s="82">
        <v>130</v>
      </c>
      <c r="Q1280" s="407">
        <v>15.86</v>
      </c>
      <c r="R1280" s="79" t="s">
        <v>470</v>
      </c>
      <c r="S1280" s="79" t="s">
        <v>471</v>
      </c>
    </row>
    <row r="1281" spans="1:128" s="408" customFormat="1">
      <c r="A1281" s="409"/>
      <c r="B1281" s="79">
        <v>74</v>
      </c>
      <c r="C1281" s="80"/>
      <c r="D1281" s="133"/>
      <c r="E1281" s="80"/>
      <c r="F1281" s="80"/>
      <c r="G1281" s="79"/>
      <c r="H1281" s="80"/>
      <c r="I1281" s="80"/>
      <c r="J1281" s="82"/>
      <c r="K1281" s="82"/>
      <c r="L1281" s="133" t="s">
        <v>108</v>
      </c>
      <c r="M1281" s="82">
        <f>P1281*J1279</f>
        <v>105687.58299999998</v>
      </c>
      <c r="N1281" s="82">
        <f>J1279*Q1281</f>
        <v>2364.0499999999997</v>
      </c>
      <c r="O1281" s="82">
        <f t="shared" si="124"/>
        <v>108051.63299999999</v>
      </c>
      <c r="P1281" s="82">
        <v>290.58999999999997</v>
      </c>
      <c r="Q1281" s="407">
        <v>6.5</v>
      </c>
      <c r="R1281" s="79" t="s">
        <v>470</v>
      </c>
      <c r="S1281" s="79" t="s">
        <v>471</v>
      </c>
    </row>
    <row r="1282" spans="1:128" s="408" customFormat="1">
      <c r="A1282" s="409"/>
      <c r="B1282" s="79">
        <v>75</v>
      </c>
      <c r="C1282" s="80"/>
      <c r="D1282" s="133"/>
      <c r="E1282" s="80"/>
      <c r="F1282" s="80"/>
      <c r="G1282" s="79"/>
      <c r="H1282" s="80"/>
      <c r="I1282" s="80"/>
      <c r="J1282" s="82"/>
      <c r="K1282" s="82"/>
      <c r="L1282" s="133" t="s">
        <v>109</v>
      </c>
      <c r="M1282" s="82">
        <f>P1282*J1279</f>
        <v>29299.671999999999</v>
      </c>
      <c r="N1282" s="82">
        <f>Q1282*J1279</f>
        <v>629.20100000000002</v>
      </c>
      <c r="O1282" s="82">
        <f t="shared" si="124"/>
        <v>29928.873</v>
      </c>
      <c r="P1282" s="82">
        <v>80.56</v>
      </c>
      <c r="Q1282" s="407">
        <v>1.73</v>
      </c>
      <c r="R1282" s="79" t="s">
        <v>470</v>
      </c>
      <c r="S1282" s="79" t="s">
        <v>471</v>
      </c>
    </row>
    <row r="1283" spans="1:128" s="408" customFormat="1" ht="37.5">
      <c r="A1283" s="409" t="s">
        <v>323</v>
      </c>
      <c r="B1283" s="79">
        <v>76</v>
      </c>
      <c r="C1283" s="80">
        <v>64</v>
      </c>
      <c r="D1283" s="133" t="s">
        <v>1059</v>
      </c>
      <c r="E1283" s="80">
        <v>1917</v>
      </c>
      <c r="F1283" s="80" t="s">
        <v>37</v>
      </c>
      <c r="G1283" s="79" t="s">
        <v>323</v>
      </c>
      <c r="H1283" s="80" t="s">
        <v>67</v>
      </c>
      <c r="I1283" s="80">
        <v>1</v>
      </c>
      <c r="J1283" s="82">
        <v>309.8</v>
      </c>
      <c r="K1283" s="82">
        <v>261.5</v>
      </c>
      <c r="L1283" s="133" t="s">
        <v>234</v>
      </c>
      <c r="M1283" s="82">
        <f>P1283*J1283</f>
        <v>464700</v>
      </c>
      <c r="N1283" s="82">
        <f>Q1283*J1283</f>
        <v>12460.156000000001</v>
      </c>
      <c r="O1283" s="82">
        <f t="shared" si="124"/>
        <v>477160.15600000002</v>
      </c>
      <c r="P1283" s="82">
        <v>1500</v>
      </c>
      <c r="Q1283" s="407">
        <v>40.22</v>
      </c>
      <c r="R1283" s="79" t="s">
        <v>470</v>
      </c>
      <c r="S1283" s="79" t="s">
        <v>471</v>
      </c>
      <c r="T1283" s="404" t="s">
        <v>1087</v>
      </c>
    </row>
    <row r="1284" spans="1:128" s="408" customFormat="1" ht="37.5">
      <c r="A1284" s="409"/>
      <c r="B1284" s="79">
        <v>77</v>
      </c>
      <c r="C1284" s="80"/>
      <c r="D1284" s="133"/>
      <c r="E1284" s="80"/>
      <c r="F1284" s="80"/>
      <c r="G1284" s="79"/>
      <c r="H1284" s="80"/>
      <c r="I1284" s="80"/>
      <c r="J1284" s="82"/>
      <c r="K1284" s="82"/>
      <c r="L1284" s="133" t="s">
        <v>46</v>
      </c>
      <c r="M1284" s="82">
        <f>P1284*J1283</f>
        <v>40274</v>
      </c>
      <c r="N1284" s="82">
        <f>J1283*Q1284</f>
        <v>4913.4279999999999</v>
      </c>
      <c r="O1284" s="82">
        <f t="shared" si="124"/>
        <v>45187.428</v>
      </c>
      <c r="P1284" s="82">
        <v>130</v>
      </c>
      <c r="Q1284" s="407">
        <v>15.86</v>
      </c>
      <c r="R1284" s="79" t="s">
        <v>470</v>
      </c>
      <c r="S1284" s="79" t="s">
        <v>471</v>
      </c>
    </row>
    <row r="1285" spans="1:128" s="408" customFormat="1">
      <c r="A1285" s="409"/>
      <c r="B1285" s="79">
        <v>78</v>
      </c>
      <c r="C1285" s="80"/>
      <c r="D1285" s="133"/>
      <c r="E1285" s="80"/>
      <c r="F1285" s="80"/>
      <c r="G1285" s="79"/>
      <c r="H1285" s="80"/>
      <c r="I1285" s="80"/>
      <c r="J1285" s="82"/>
      <c r="K1285" s="82"/>
      <c r="L1285" s="133" t="s">
        <v>108</v>
      </c>
      <c r="M1285" s="82">
        <f>P1285*J1283</f>
        <v>90024.781999999992</v>
      </c>
      <c r="N1285" s="82">
        <f>J1283*Q1285</f>
        <v>2013.7</v>
      </c>
      <c r="O1285" s="82">
        <f t="shared" si="124"/>
        <v>92038.481999999989</v>
      </c>
      <c r="P1285" s="82">
        <v>290.58999999999997</v>
      </c>
      <c r="Q1285" s="407">
        <v>6.5</v>
      </c>
      <c r="R1285" s="79" t="s">
        <v>470</v>
      </c>
      <c r="S1285" s="79" t="s">
        <v>471</v>
      </c>
    </row>
    <row r="1286" spans="1:128" s="408" customFormat="1">
      <c r="A1286" s="409"/>
      <c r="B1286" s="79">
        <v>79</v>
      </c>
      <c r="C1286" s="80"/>
      <c r="D1286" s="133"/>
      <c r="E1286" s="80"/>
      <c r="F1286" s="80"/>
      <c r="G1286" s="79"/>
      <c r="H1286" s="80"/>
      <c r="I1286" s="80"/>
      <c r="J1286" s="82"/>
      <c r="K1286" s="82"/>
      <c r="L1286" s="133" t="s">
        <v>109</v>
      </c>
      <c r="M1286" s="82">
        <f>P1286*J1283</f>
        <v>24957.488000000001</v>
      </c>
      <c r="N1286" s="82">
        <f>J1283*Q1286</f>
        <v>535.95400000000006</v>
      </c>
      <c r="O1286" s="82">
        <f t="shared" si="124"/>
        <v>25493.442000000003</v>
      </c>
      <c r="P1286" s="82">
        <v>80.56</v>
      </c>
      <c r="Q1286" s="407">
        <v>1.73</v>
      </c>
      <c r="R1286" s="79" t="s">
        <v>470</v>
      </c>
      <c r="S1286" s="79" t="s">
        <v>471</v>
      </c>
    </row>
    <row r="1287" spans="1:128" s="11" customFormat="1" ht="37.5">
      <c r="A1287" s="14" t="s">
        <v>306</v>
      </c>
      <c r="B1287" s="15">
        <v>80</v>
      </c>
      <c r="C1287" s="16">
        <v>65</v>
      </c>
      <c r="D1287" s="22" t="s">
        <v>998</v>
      </c>
      <c r="E1287" s="16">
        <v>1991</v>
      </c>
      <c r="F1287" s="16" t="s">
        <v>37</v>
      </c>
      <c r="G1287" s="14" t="s">
        <v>306</v>
      </c>
      <c r="H1287" s="16" t="s">
        <v>87</v>
      </c>
      <c r="I1287" s="16">
        <v>5</v>
      </c>
      <c r="J1287" s="21">
        <v>7056.7</v>
      </c>
      <c r="K1287" s="21">
        <v>4126.8999999999996</v>
      </c>
      <c r="L1287" s="22" t="s">
        <v>234</v>
      </c>
      <c r="M1287" s="21">
        <f t="shared" si="123"/>
        <v>7442772.057</v>
      </c>
      <c r="N1287" s="21">
        <f>J1287*Q1287</f>
        <v>159269.71900000001</v>
      </c>
      <c r="O1287" s="21">
        <f t="shared" si="122"/>
        <v>7602041.7759999996</v>
      </c>
      <c r="P1287" s="21">
        <v>1054.71</v>
      </c>
      <c r="Q1287" s="16">
        <v>22.57</v>
      </c>
      <c r="R1287" s="14" t="s">
        <v>270</v>
      </c>
      <c r="S1287" s="14" t="s">
        <v>691</v>
      </c>
    </row>
    <row r="1288" spans="1:128" s="11" customFormat="1" ht="37.5">
      <c r="A1288" s="14" t="s">
        <v>306</v>
      </c>
      <c r="B1288" s="15">
        <v>81</v>
      </c>
      <c r="C1288" s="16">
        <v>66</v>
      </c>
      <c r="D1288" s="22" t="s">
        <v>999</v>
      </c>
      <c r="E1288" s="16">
        <v>1989</v>
      </c>
      <c r="F1288" s="16" t="s">
        <v>37</v>
      </c>
      <c r="G1288" s="14" t="s">
        <v>306</v>
      </c>
      <c r="H1288" s="16" t="s">
        <v>87</v>
      </c>
      <c r="I1288" s="16">
        <v>5</v>
      </c>
      <c r="J1288" s="21">
        <v>5304.1</v>
      </c>
      <c r="K1288" s="21">
        <v>3122.4</v>
      </c>
      <c r="L1288" s="22" t="s">
        <v>234</v>
      </c>
      <c r="M1288" s="21">
        <f t="shared" si="123"/>
        <v>5594287.3110000007</v>
      </c>
      <c r="N1288" s="21">
        <f>J1288*Q1288</f>
        <v>119713.53700000001</v>
      </c>
      <c r="O1288" s="21">
        <f t="shared" si="122"/>
        <v>5714000.8480000012</v>
      </c>
      <c r="P1288" s="16">
        <v>1054.71</v>
      </c>
      <c r="Q1288" s="16">
        <v>22.57</v>
      </c>
      <c r="R1288" s="14" t="s">
        <v>270</v>
      </c>
      <c r="S1288" s="14" t="s">
        <v>691</v>
      </c>
    </row>
    <row r="1289" spans="1:128" s="7" customFormat="1" ht="37.5">
      <c r="A1289" s="21" t="s">
        <v>287</v>
      </c>
      <c r="B1289" s="15">
        <v>82</v>
      </c>
      <c r="C1289" s="16">
        <v>67</v>
      </c>
      <c r="D1289" s="22" t="s">
        <v>1000</v>
      </c>
      <c r="E1289" s="16">
        <v>1961</v>
      </c>
      <c r="F1289" s="16" t="s">
        <v>37</v>
      </c>
      <c r="G1289" s="21" t="s">
        <v>287</v>
      </c>
      <c r="H1289" s="21" t="s">
        <v>38</v>
      </c>
      <c r="I1289" s="16">
        <v>2</v>
      </c>
      <c r="J1289" s="21">
        <v>953.2</v>
      </c>
      <c r="K1289" s="21">
        <v>510.1</v>
      </c>
      <c r="L1289" s="22" t="s">
        <v>46</v>
      </c>
      <c r="M1289" s="21">
        <f t="shared" si="123"/>
        <v>162997.20000000001</v>
      </c>
      <c r="N1289" s="21">
        <f>J1289*Q1289</f>
        <v>15070.092000000001</v>
      </c>
      <c r="O1289" s="32">
        <f t="shared" si="122"/>
        <v>178067.29200000002</v>
      </c>
      <c r="P1289" s="21">
        <v>171</v>
      </c>
      <c r="Q1289" s="21">
        <v>15.81</v>
      </c>
      <c r="R1289" s="14" t="s">
        <v>270</v>
      </c>
      <c r="S1289" s="14" t="s">
        <v>691</v>
      </c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</row>
    <row r="1290" spans="1:128" s="7" customFormat="1" ht="37.5">
      <c r="A1290" s="21" t="s">
        <v>289</v>
      </c>
      <c r="B1290" s="15">
        <v>83</v>
      </c>
      <c r="C1290" s="16">
        <v>68</v>
      </c>
      <c r="D1290" s="22" t="s">
        <v>1001</v>
      </c>
      <c r="E1290" s="16">
        <v>1954</v>
      </c>
      <c r="F1290" s="16" t="s">
        <v>37</v>
      </c>
      <c r="G1290" s="21" t="s">
        <v>289</v>
      </c>
      <c r="H1290" s="16" t="s">
        <v>574</v>
      </c>
      <c r="I1290" s="16">
        <v>2</v>
      </c>
      <c r="J1290" s="21">
        <v>928.5</v>
      </c>
      <c r="K1290" s="21">
        <v>515.70000000000005</v>
      </c>
      <c r="L1290" s="22" t="s">
        <v>46</v>
      </c>
      <c r="M1290" s="52">
        <f t="shared" si="123"/>
        <v>158773.5</v>
      </c>
      <c r="N1290" s="32">
        <f>Q1290*J1290</f>
        <v>14679.585000000001</v>
      </c>
      <c r="O1290" s="32">
        <f t="shared" si="122"/>
        <v>173453.08499999999</v>
      </c>
      <c r="P1290" s="32">
        <v>171</v>
      </c>
      <c r="Q1290" s="32">
        <v>15.81</v>
      </c>
      <c r="R1290" s="14" t="s">
        <v>270</v>
      </c>
      <c r="S1290" s="14" t="s">
        <v>691</v>
      </c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</row>
    <row r="1291" spans="1:128" s="7" customFormat="1" ht="37.5">
      <c r="A1291" s="21" t="s">
        <v>289</v>
      </c>
      <c r="B1291" s="15">
        <v>84</v>
      </c>
      <c r="C1291" s="16">
        <v>69</v>
      </c>
      <c r="D1291" s="22" t="s">
        <v>1002</v>
      </c>
      <c r="E1291" s="16">
        <v>1953</v>
      </c>
      <c r="F1291" s="16" t="s">
        <v>37</v>
      </c>
      <c r="G1291" s="21" t="s">
        <v>289</v>
      </c>
      <c r="H1291" s="16" t="s">
        <v>38</v>
      </c>
      <c r="I1291" s="16">
        <v>2</v>
      </c>
      <c r="J1291" s="21">
        <v>925.4</v>
      </c>
      <c r="K1291" s="21">
        <v>505.5</v>
      </c>
      <c r="L1291" s="22" t="s">
        <v>46</v>
      </c>
      <c r="M1291" s="52">
        <f>J1291*P1291</f>
        <v>158243.4</v>
      </c>
      <c r="N1291" s="32">
        <f>J1291*Q1291</f>
        <v>14630.574000000001</v>
      </c>
      <c r="O1291" s="32">
        <f t="shared" si="122"/>
        <v>172873.97399999999</v>
      </c>
      <c r="P1291" s="32">
        <v>171</v>
      </c>
      <c r="Q1291" s="32">
        <v>15.81</v>
      </c>
      <c r="R1291" s="14" t="s">
        <v>270</v>
      </c>
      <c r="S1291" s="14" t="s">
        <v>691</v>
      </c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</row>
    <row r="1292" spans="1:128" s="7" customFormat="1" ht="37.5">
      <c r="A1292" s="21" t="s">
        <v>289</v>
      </c>
      <c r="B1292" s="15">
        <v>85</v>
      </c>
      <c r="C1292" s="16">
        <v>70</v>
      </c>
      <c r="D1292" s="22" t="s">
        <v>1003</v>
      </c>
      <c r="E1292" s="16">
        <v>1953</v>
      </c>
      <c r="F1292" s="16" t="s">
        <v>37</v>
      </c>
      <c r="G1292" s="21" t="s">
        <v>289</v>
      </c>
      <c r="H1292" s="16" t="s">
        <v>574</v>
      </c>
      <c r="I1292" s="16">
        <v>2</v>
      </c>
      <c r="J1292" s="21">
        <f>K1292*1.8</f>
        <v>907.29000000000008</v>
      </c>
      <c r="K1292" s="21">
        <v>504.05</v>
      </c>
      <c r="L1292" s="22" t="s">
        <v>46</v>
      </c>
      <c r="M1292" s="52">
        <f>J1292*P1292</f>
        <v>155146.59000000003</v>
      </c>
      <c r="N1292" s="32">
        <f>J1292*Q1292</f>
        <v>14344.254900000002</v>
      </c>
      <c r="O1292" s="32">
        <f t="shared" si="122"/>
        <v>169490.84490000003</v>
      </c>
      <c r="P1292" s="32">
        <v>171</v>
      </c>
      <c r="Q1292" s="32">
        <v>15.81</v>
      </c>
      <c r="R1292" s="14" t="s">
        <v>270</v>
      </c>
      <c r="S1292" s="14" t="s">
        <v>691</v>
      </c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</row>
    <row r="1293" spans="1:128" s="109" customFormat="1" ht="37.5">
      <c r="A1293" s="14" t="s">
        <v>306</v>
      </c>
      <c r="B1293" s="15">
        <v>86</v>
      </c>
      <c r="C1293" s="16">
        <v>71</v>
      </c>
      <c r="D1293" s="22" t="s">
        <v>1004</v>
      </c>
      <c r="E1293" s="16">
        <v>1987</v>
      </c>
      <c r="F1293" s="16" t="s">
        <v>37</v>
      </c>
      <c r="G1293" s="14" t="s">
        <v>306</v>
      </c>
      <c r="H1293" s="16" t="s">
        <v>38</v>
      </c>
      <c r="I1293" s="16">
        <v>5</v>
      </c>
      <c r="J1293" s="21">
        <v>5765.4</v>
      </c>
      <c r="K1293" s="21">
        <v>2584.5</v>
      </c>
      <c r="L1293" s="68" t="s">
        <v>234</v>
      </c>
      <c r="M1293" s="381">
        <f t="shared" ref="M1293:M1300" si="125">P1293*J1293</f>
        <v>6239315.8799999999</v>
      </c>
      <c r="N1293" s="21">
        <f>Q1293*J1293</f>
        <v>133526.66399999999</v>
      </c>
      <c r="O1293" s="21">
        <f t="shared" si="122"/>
        <v>6372842.5439999998</v>
      </c>
      <c r="P1293" s="21">
        <v>1082.2</v>
      </c>
      <c r="Q1293" s="21">
        <v>23.16</v>
      </c>
      <c r="R1293" s="14" t="s">
        <v>270</v>
      </c>
      <c r="S1293" s="14" t="s">
        <v>691</v>
      </c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369"/>
    </row>
    <row r="1294" spans="1:128" ht="37.5">
      <c r="A1294" s="14" t="s">
        <v>306</v>
      </c>
      <c r="B1294" s="15">
        <v>87</v>
      </c>
      <c r="C1294" s="16">
        <v>72</v>
      </c>
      <c r="D1294" s="68" t="s">
        <v>1005</v>
      </c>
      <c r="E1294" s="16">
        <v>1981</v>
      </c>
      <c r="F1294" s="16" t="s">
        <v>37</v>
      </c>
      <c r="G1294" s="14" t="s">
        <v>306</v>
      </c>
      <c r="H1294" s="16" t="s">
        <v>87</v>
      </c>
      <c r="I1294" s="16">
        <v>5</v>
      </c>
      <c r="J1294" s="21">
        <f>K1294*1.8</f>
        <v>5229.3599999999997</v>
      </c>
      <c r="K1294" s="21">
        <v>2905.2</v>
      </c>
      <c r="L1294" s="22" t="s">
        <v>46</v>
      </c>
      <c r="M1294" s="32">
        <f t="shared" si="125"/>
        <v>803857.21919999993</v>
      </c>
      <c r="N1294" s="32">
        <f t="shared" ref="N1294:N1300" si="126">J1294*Q1294</f>
        <v>81107.373599999992</v>
      </c>
      <c r="O1294" s="32">
        <f t="shared" si="122"/>
        <v>884964.59279999998</v>
      </c>
      <c r="P1294" s="32">
        <v>153.72</v>
      </c>
      <c r="Q1294" s="32">
        <v>15.51</v>
      </c>
      <c r="R1294" s="14" t="s">
        <v>270</v>
      </c>
      <c r="S1294" s="14" t="s">
        <v>691</v>
      </c>
      <c r="T1294" s="222"/>
    </row>
    <row r="1295" spans="1:128" ht="37.5">
      <c r="A1295" s="14" t="s">
        <v>306</v>
      </c>
      <c r="B1295" s="15">
        <v>88</v>
      </c>
      <c r="C1295" s="16">
        <v>73</v>
      </c>
      <c r="D1295" s="68" t="s">
        <v>1006</v>
      </c>
      <c r="E1295" s="16">
        <v>1981</v>
      </c>
      <c r="F1295" s="16" t="s">
        <v>37</v>
      </c>
      <c r="G1295" s="14" t="s">
        <v>306</v>
      </c>
      <c r="H1295" s="16" t="s">
        <v>87</v>
      </c>
      <c r="I1295" s="16">
        <v>5</v>
      </c>
      <c r="J1295" s="21">
        <f>K1295*1.8</f>
        <v>5138.6400000000003</v>
      </c>
      <c r="K1295" s="21">
        <v>2854.8</v>
      </c>
      <c r="L1295" s="22" t="s">
        <v>46</v>
      </c>
      <c r="M1295" s="32">
        <f t="shared" si="125"/>
        <v>759542.37840000005</v>
      </c>
      <c r="N1295" s="32">
        <f t="shared" si="126"/>
        <v>76617.122400000007</v>
      </c>
      <c r="O1295" s="32">
        <f t="shared" si="122"/>
        <v>836159.50080000004</v>
      </c>
      <c r="P1295" s="32">
        <v>147.81</v>
      </c>
      <c r="Q1295" s="32">
        <v>14.91</v>
      </c>
      <c r="R1295" s="14" t="s">
        <v>270</v>
      </c>
      <c r="S1295" s="14" t="s">
        <v>691</v>
      </c>
      <c r="T1295" s="222"/>
    </row>
    <row r="1296" spans="1:128" ht="37.5">
      <c r="A1296" s="14" t="s">
        <v>323</v>
      </c>
      <c r="B1296" s="15">
        <v>89</v>
      </c>
      <c r="C1296" s="16">
        <v>74</v>
      </c>
      <c r="D1296" s="68" t="s">
        <v>1008</v>
      </c>
      <c r="E1296" s="16">
        <v>1961</v>
      </c>
      <c r="F1296" s="16" t="s">
        <v>37</v>
      </c>
      <c r="G1296" s="14" t="s">
        <v>323</v>
      </c>
      <c r="H1296" s="16" t="s">
        <v>67</v>
      </c>
      <c r="I1296" s="16">
        <v>2</v>
      </c>
      <c r="J1296" s="21">
        <f>K1296*1.8</f>
        <v>547.20000000000005</v>
      </c>
      <c r="K1296" s="21">
        <v>304</v>
      </c>
      <c r="L1296" s="22" t="s">
        <v>46</v>
      </c>
      <c r="M1296" s="32">
        <f t="shared" si="125"/>
        <v>71136</v>
      </c>
      <c r="N1296" s="32">
        <f t="shared" si="126"/>
        <v>8678.5920000000006</v>
      </c>
      <c r="O1296" s="32">
        <f t="shared" si="122"/>
        <v>79814.592000000004</v>
      </c>
      <c r="P1296" s="32">
        <v>130</v>
      </c>
      <c r="Q1296" s="32">
        <v>15.86</v>
      </c>
      <c r="R1296" s="14" t="s">
        <v>270</v>
      </c>
      <c r="S1296" s="14" t="s">
        <v>691</v>
      </c>
      <c r="T1296" s="222"/>
    </row>
    <row r="1297" spans="1:20" ht="37.5">
      <c r="A1297" s="14" t="s">
        <v>323</v>
      </c>
      <c r="B1297" s="15">
        <v>90</v>
      </c>
      <c r="C1297" s="16">
        <v>75</v>
      </c>
      <c r="D1297" s="68" t="s">
        <v>1009</v>
      </c>
      <c r="E1297" s="16">
        <v>1961</v>
      </c>
      <c r="F1297" s="16" t="s">
        <v>37</v>
      </c>
      <c r="G1297" s="14" t="s">
        <v>323</v>
      </c>
      <c r="H1297" s="16" t="s">
        <v>67</v>
      </c>
      <c r="I1297" s="16">
        <v>2</v>
      </c>
      <c r="J1297" s="21">
        <f>K1297*1.8</f>
        <v>549</v>
      </c>
      <c r="K1297" s="21">
        <v>305</v>
      </c>
      <c r="L1297" s="22" t="s">
        <v>46</v>
      </c>
      <c r="M1297" s="32">
        <f t="shared" si="125"/>
        <v>71370</v>
      </c>
      <c r="N1297" s="32">
        <f t="shared" si="126"/>
        <v>8707.14</v>
      </c>
      <c r="O1297" s="32">
        <f t="shared" si="122"/>
        <v>80077.14</v>
      </c>
      <c r="P1297" s="32">
        <v>130</v>
      </c>
      <c r="Q1297" s="32">
        <v>15.86</v>
      </c>
      <c r="R1297" s="14" t="s">
        <v>270</v>
      </c>
      <c r="S1297" s="14" t="s">
        <v>691</v>
      </c>
      <c r="T1297" s="222"/>
    </row>
    <row r="1298" spans="1:20" ht="37.5">
      <c r="A1298" s="14" t="s">
        <v>289</v>
      </c>
      <c r="B1298" s="15">
        <v>91</v>
      </c>
      <c r="C1298" s="16">
        <v>76</v>
      </c>
      <c r="D1298" s="68" t="s">
        <v>1010</v>
      </c>
      <c r="E1298" s="16" t="s">
        <v>37</v>
      </c>
      <c r="F1298" s="16" t="s">
        <v>37</v>
      </c>
      <c r="G1298" s="14" t="s">
        <v>289</v>
      </c>
      <c r="H1298" s="16" t="s">
        <v>67</v>
      </c>
      <c r="I1298" s="16">
        <v>2</v>
      </c>
      <c r="J1298" s="21">
        <f>K1298*1.8</f>
        <v>435.6</v>
      </c>
      <c r="K1298" s="21">
        <v>242</v>
      </c>
      <c r="L1298" s="22" t="s">
        <v>234</v>
      </c>
      <c r="M1298" s="32">
        <f t="shared" si="125"/>
        <v>653400</v>
      </c>
      <c r="N1298" s="32">
        <f t="shared" si="126"/>
        <v>17519.832000000002</v>
      </c>
      <c r="O1298" s="32">
        <f t="shared" si="122"/>
        <v>670919.83200000005</v>
      </c>
      <c r="P1298" s="32">
        <v>1500</v>
      </c>
      <c r="Q1298" s="32">
        <v>40.22</v>
      </c>
      <c r="R1298" s="14" t="s">
        <v>270</v>
      </c>
      <c r="S1298" s="14" t="s">
        <v>691</v>
      </c>
      <c r="T1298" s="222"/>
    </row>
    <row r="1299" spans="1:20" ht="37.5">
      <c r="A1299" s="14" t="s">
        <v>423</v>
      </c>
      <c r="B1299" s="15">
        <v>92</v>
      </c>
      <c r="C1299" s="16">
        <v>77</v>
      </c>
      <c r="D1299" s="68" t="s">
        <v>1066</v>
      </c>
      <c r="E1299" s="16">
        <v>1962</v>
      </c>
      <c r="F1299" s="16" t="s">
        <v>37</v>
      </c>
      <c r="G1299" s="14" t="s">
        <v>423</v>
      </c>
      <c r="H1299" s="16" t="s">
        <v>38</v>
      </c>
      <c r="I1299" s="16">
        <v>5</v>
      </c>
      <c r="J1299" s="21">
        <v>3760.6</v>
      </c>
      <c r="K1299" s="21">
        <v>2587.8000000000002</v>
      </c>
      <c r="L1299" s="22" t="s">
        <v>108</v>
      </c>
      <c r="M1299" s="32">
        <f t="shared" si="125"/>
        <v>2467141.63</v>
      </c>
      <c r="N1299" s="32">
        <f t="shared" si="126"/>
        <v>52798.823999999993</v>
      </c>
      <c r="O1299" s="32">
        <f t="shared" si="122"/>
        <v>2519940.4539999999</v>
      </c>
      <c r="P1299" s="32">
        <v>656.05</v>
      </c>
      <c r="Q1299" s="32">
        <v>14.04</v>
      </c>
      <c r="R1299" s="14" t="s">
        <v>270</v>
      </c>
      <c r="S1299" s="14" t="s">
        <v>691</v>
      </c>
      <c r="T1299" s="222"/>
    </row>
    <row r="1300" spans="1:20" ht="37.5">
      <c r="A1300" s="14" t="s">
        <v>306</v>
      </c>
      <c r="B1300" s="15">
        <v>93</v>
      </c>
      <c r="C1300" s="16">
        <v>78</v>
      </c>
      <c r="D1300" s="68" t="s">
        <v>1012</v>
      </c>
      <c r="E1300" s="16">
        <v>1976</v>
      </c>
      <c r="F1300" s="16" t="s">
        <v>37</v>
      </c>
      <c r="G1300" s="14" t="s">
        <v>306</v>
      </c>
      <c r="H1300" s="16" t="s">
        <v>38</v>
      </c>
      <c r="I1300" s="16">
        <v>5</v>
      </c>
      <c r="J1300" s="21">
        <f>K1300*1.8</f>
        <v>7079.76</v>
      </c>
      <c r="K1300" s="21">
        <v>3933.2</v>
      </c>
      <c r="L1300" s="22" t="s">
        <v>46</v>
      </c>
      <c r="M1300" s="32">
        <f t="shared" si="125"/>
        <v>1132761.6000000001</v>
      </c>
      <c r="N1300" s="32">
        <f t="shared" si="126"/>
        <v>110161.0656</v>
      </c>
      <c r="O1300" s="32">
        <f t="shared" si="122"/>
        <v>1242922.6656000002</v>
      </c>
      <c r="P1300" s="32">
        <v>160</v>
      </c>
      <c r="Q1300" s="32">
        <v>15.56</v>
      </c>
      <c r="R1300" s="14" t="s">
        <v>270</v>
      </c>
      <c r="S1300" s="14" t="s">
        <v>691</v>
      </c>
      <c r="T1300" s="222"/>
    </row>
    <row r="1301" spans="1:20">
      <c r="A1301" s="14"/>
      <c r="B1301" s="15">
        <v>94</v>
      </c>
      <c r="C1301" s="16"/>
      <c r="D1301" s="68"/>
      <c r="E1301" s="16"/>
      <c r="F1301" s="16"/>
      <c r="G1301" s="14"/>
      <c r="H1301" s="16"/>
      <c r="I1301" s="16"/>
      <c r="J1301" s="21"/>
      <c r="K1301" s="21"/>
      <c r="L1301" s="22" t="s">
        <v>234</v>
      </c>
      <c r="M1301" s="32">
        <f>P1301*J1300</f>
        <v>7467093.6696000006</v>
      </c>
      <c r="N1301" s="32">
        <f>J1300*Q1301</f>
        <v>159790.1832</v>
      </c>
      <c r="O1301" s="32">
        <f t="shared" si="122"/>
        <v>7626883.8528000005</v>
      </c>
      <c r="P1301" s="32">
        <v>1054.71</v>
      </c>
      <c r="Q1301" s="32">
        <v>22.57</v>
      </c>
      <c r="R1301" s="14" t="s">
        <v>270</v>
      </c>
      <c r="S1301" s="14" t="s">
        <v>691</v>
      </c>
      <c r="T1301" s="222"/>
    </row>
    <row r="1302" spans="1:20" ht="37.5">
      <c r="A1302" s="14" t="s">
        <v>306</v>
      </c>
      <c r="B1302" s="15">
        <v>95</v>
      </c>
      <c r="C1302" s="16">
        <v>79</v>
      </c>
      <c r="D1302" s="68" t="s">
        <v>1013</v>
      </c>
      <c r="E1302" s="16">
        <v>1975</v>
      </c>
      <c r="F1302" s="16" t="s">
        <v>37</v>
      </c>
      <c r="G1302" s="14" t="s">
        <v>306</v>
      </c>
      <c r="H1302" s="16" t="s">
        <v>38</v>
      </c>
      <c r="I1302" s="16">
        <v>5</v>
      </c>
      <c r="J1302" s="21">
        <f>K1302*1.8</f>
        <v>7066.08</v>
      </c>
      <c r="K1302" s="21">
        <v>3925.6</v>
      </c>
      <c r="L1302" s="22" t="s">
        <v>46</v>
      </c>
      <c r="M1302" s="32">
        <f>P1302*J1302</f>
        <v>1130572.8</v>
      </c>
      <c r="N1302" s="32">
        <f>J1302*Q1302</f>
        <v>109948.20480000001</v>
      </c>
      <c r="O1302" s="32">
        <f t="shared" si="122"/>
        <v>1240521.0048</v>
      </c>
      <c r="P1302" s="32">
        <v>160</v>
      </c>
      <c r="Q1302" s="32">
        <v>15.56</v>
      </c>
      <c r="R1302" s="14" t="s">
        <v>270</v>
      </c>
      <c r="S1302" s="14" t="s">
        <v>691</v>
      </c>
      <c r="T1302" s="222"/>
    </row>
    <row r="1303" spans="1:20">
      <c r="A1303" s="14"/>
      <c r="B1303" s="15">
        <v>96</v>
      </c>
      <c r="C1303" s="16"/>
      <c r="D1303" s="68"/>
      <c r="E1303" s="16"/>
      <c r="F1303" s="16"/>
      <c r="G1303" s="14"/>
      <c r="H1303" s="16"/>
      <c r="I1303" s="16"/>
      <c r="J1303" s="21"/>
      <c r="K1303" s="21"/>
      <c r="L1303" s="22" t="s">
        <v>234</v>
      </c>
      <c r="M1303" s="32">
        <f>P1303*J1302</f>
        <v>7646911.7760000005</v>
      </c>
      <c r="N1303" s="32">
        <f>J1302*Q1303</f>
        <v>163650.41279999999</v>
      </c>
      <c r="O1303" s="32">
        <f t="shared" si="122"/>
        <v>7810562.1888000006</v>
      </c>
      <c r="P1303" s="32">
        <v>1082.2</v>
      </c>
      <c r="Q1303" s="32">
        <v>23.16</v>
      </c>
      <c r="R1303" s="14" t="s">
        <v>270</v>
      </c>
      <c r="S1303" s="14" t="s">
        <v>691</v>
      </c>
      <c r="T1303" s="222"/>
    </row>
    <row r="1304" spans="1:20" ht="37.5">
      <c r="A1304" s="14" t="s">
        <v>1014</v>
      </c>
      <c r="B1304" s="15">
        <v>97</v>
      </c>
      <c r="C1304" s="16">
        <v>80</v>
      </c>
      <c r="D1304" s="68" t="s">
        <v>1015</v>
      </c>
      <c r="E1304" s="16">
        <v>1956</v>
      </c>
      <c r="F1304" s="16" t="s">
        <v>37</v>
      </c>
      <c r="G1304" s="14" t="s">
        <v>1014</v>
      </c>
      <c r="H1304" s="16" t="s">
        <v>67</v>
      </c>
      <c r="I1304" s="16">
        <v>2</v>
      </c>
      <c r="J1304" s="21">
        <v>667.25</v>
      </c>
      <c r="K1304" s="21">
        <v>325</v>
      </c>
      <c r="L1304" s="22" t="s">
        <v>46</v>
      </c>
      <c r="M1304" s="32">
        <f t="shared" ref="M1304:M1312" si="127">P1304*J1304</f>
        <v>116768.75</v>
      </c>
      <c r="N1304" s="32">
        <f t="shared" ref="N1304:N1316" si="128">J1304*Q1304</f>
        <v>10589.2575</v>
      </c>
      <c r="O1304" s="32">
        <f t="shared" si="122"/>
        <v>127358.00750000001</v>
      </c>
      <c r="P1304" s="32">
        <v>175</v>
      </c>
      <c r="Q1304" s="32">
        <v>15.87</v>
      </c>
      <c r="R1304" s="14" t="s">
        <v>270</v>
      </c>
      <c r="S1304" s="14" t="s">
        <v>691</v>
      </c>
      <c r="T1304" s="222"/>
    </row>
    <row r="1305" spans="1:20" ht="37.5">
      <c r="A1305" s="14" t="s">
        <v>1014</v>
      </c>
      <c r="B1305" s="15">
        <v>98</v>
      </c>
      <c r="C1305" s="16">
        <v>81</v>
      </c>
      <c r="D1305" s="68" t="s">
        <v>1016</v>
      </c>
      <c r="E1305" s="16">
        <v>1954</v>
      </c>
      <c r="F1305" s="16" t="s">
        <v>37</v>
      </c>
      <c r="G1305" s="14" t="s">
        <v>1014</v>
      </c>
      <c r="H1305" s="16" t="s">
        <v>67</v>
      </c>
      <c r="I1305" s="16">
        <v>2</v>
      </c>
      <c r="J1305" s="21">
        <f>K1305*1.8</f>
        <v>273.24</v>
      </c>
      <c r="K1305" s="21">
        <v>151.80000000000001</v>
      </c>
      <c r="L1305" s="22" t="s">
        <v>46</v>
      </c>
      <c r="M1305" s="32">
        <f t="shared" si="127"/>
        <v>47817</v>
      </c>
      <c r="N1305" s="32">
        <f t="shared" si="128"/>
        <v>4336.3188</v>
      </c>
      <c r="O1305" s="32">
        <f t="shared" si="122"/>
        <v>52153.318800000001</v>
      </c>
      <c r="P1305" s="32">
        <v>175</v>
      </c>
      <c r="Q1305" s="32">
        <v>15.87</v>
      </c>
      <c r="R1305" s="14" t="s">
        <v>270</v>
      </c>
      <c r="S1305" s="14" t="s">
        <v>691</v>
      </c>
      <c r="T1305" s="222"/>
    </row>
    <row r="1306" spans="1:20" ht="37.5">
      <c r="A1306" s="14" t="s">
        <v>306</v>
      </c>
      <c r="B1306" s="15">
        <v>99</v>
      </c>
      <c r="C1306" s="16">
        <v>82</v>
      </c>
      <c r="D1306" s="68" t="s">
        <v>1017</v>
      </c>
      <c r="E1306" s="16">
        <v>1970</v>
      </c>
      <c r="F1306" s="16" t="s">
        <v>37</v>
      </c>
      <c r="G1306" s="14" t="s">
        <v>306</v>
      </c>
      <c r="H1306" s="16" t="s">
        <v>38</v>
      </c>
      <c r="I1306" s="16">
        <v>5</v>
      </c>
      <c r="J1306" s="21">
        <f>K1306*1.8</f>
        <v>7301.52</v>
      </c>
      <c r="K1306" s="21">
        <v>4056.4</v>
      </c>
      <c r="L1306" s="22" t="s">
        <v>46</v>
      </c>
      <c r="M1306" s="32">
        <f t="shared" si="127"/>
        <v>1168243.2000000002</v>
      </c>
      <c r="N1306" s="32">
        <f t="shared" si="128"/>
        <v>113611.65120000001</v>
      </c>
      <c r="O1306" s="32">
        <f t="shared" si="122"/>
        <v>1281854.8512000002</v>
      </c>
      <c r="P1306" s="32">
        <v>160</v>
      </c>
      <c r="Q1306" s="32">
        <v>15.56</v>
      </c>
      <c r="R1306" s="14" t="s">
        <v>270</v>
      </c>
      <c r="S1306" s="14" t="s">
        <v>691</v>
      </c>
      <c r="T1306" s="222"/>
    </row>
    <row r="1307" spans="1:20" ht="37.5">
      <c r="A1307" s="14" t="s">
        <v>329</v>
      </c>
      <c r="B1307" s="15">
        <v>100</v>
      </c>
      <c r="C1307" s="16">
        <v>83</v>
      </c>
      <c r="D1307" s="68" t="s">
        <v>1018</v>
      </c>
      <c r="E1307" s="16">
        <v>1958</v>
      </c>
      <c r="F1307" s="16" t="s">
        <v>37</v>
      </c>
      <c r="G1307" s="14" t="s">
        <v>329</v>
      </c>
      <c r="H1307" s="16" t="s">
        <v>67</v>
      </c>
      <c r="I1307" s="16">
        <v>2</v>
      </c>
      <c r="J1307" s="21">
        <v>1500.6</v>
      </c>
      <c r="K1307" s="21">
        <v>781</v>
      </c>
      <c r="L1307" s="22" t="s">
        <v>46</v>
      </c>
      <c r="M1307" s="32">
        <f t="shared" si="127"/>
        <v>262605</v>
      </c>
      <c r="N1307" s="32">
        <f t="shared" si="128"/>
        <v>23814.521999999997</v>
      </c>
      <c r="O1307" s="32">
        <f t="shared" si="122"/>
        <v>286419.522</v>
      </c>
      <c r="P1307" s="32">
        <v>175</v>
      </c>
      <c r="Q1307" s="32">
        <v>15.87</v>
      </c>
      <c r="R1307" s="14" t="s">
        <v>270</v>
      </c>
      <c r="S1307" s="14" t="s">
        <v>691</v>
      </c>
      <c r="T1307" s="222"/>
    </row>
    <row r="1308" spans="1:20" ht="37.5">
      <c r="A1308" s="14" t="s">
        <v>306</v>
      </c>
      <c r="B1308" s="15">
        <v>101</v>
      </c>
      <c r="C1308" s="16">
        <v>84</v>
      </c>
      <c r="D1308" s="68" t="s">
        <v>1019</v>
      </c>
      <c r="E1308" s="16">
        <v>1966</v>
      </c>
      <c r="F1308" s="16" t="s">
        <v>37</v>
      </c>
      <c r="G1308" s="14" t="s">
        <v>306</v>
      </c>
      <c r="H1308" s="16" t="s">
        <v>38</v>
      </c>
      <c r="I1308" s="16">
        <v>5</v>
      </c>
      <c r="J1308" s="21">
        <v>5643.5</v>
      </c>
      <c r="K1308" s="21">
        <v>3516.1</v>
      </c>
      <c r="L1308" s="22" t="s">
        <v>46</v>
      </c>
      <c r="M1308" s="32">
        <f t="shared" si="127"/>
        <v>902960</v>
      </c>
      <c r="N1308" s="32">
        <f t="shared" si="128"/>
        <v>87812.86</v>
      </c>
      <c r="O1308" s="32">
        <f t="shared" si="122"/>
        <v>990772.86</v>
      </c>
      <c r="P1308" s="32">
        <v>160</v>
      </c>
      <c r="Q1308" s="32">
        <v>15.56</v>
      </c>
      <c r="R1308" s="14" t="s">
        <v>270</v>
      </c>
      <c r="S1308" s="14" t="s">
        <v>691</v>
      </c>
      <c r="T1308" s="222"/>
    </row>
    <row r="1309" spans="1:20" ht="37.5">
      <c r="A1309" s="14" t="s">
        <v>306</v>
      </c>
      <c r="B1309" s="15">
        <v>102</v>
      </c>
      <c r="C1309" s="16">
        <v>85</v>
      </c>
      <c r="D1309" s="68" t="s">
        <v>1020</v>
      </c>
      <c r="E1309" s="16">
        <v>1974</v>
      </c>
      <c r="F1309" s="16" t="s">
        <v>37</v>
      </c>
      <c r="G1309" s="14" t="s">
        <v>306</v>
      </c>
      <c r="H1309" s="16" t="s">
        <v>87</v>
      </c>
      <c r="I1309" s="16">
        <v>5</v>
      </c>
      <c r="J1309" s="21">
        <f>K1309*1.8</f>
        <v>6301.62</v>
      </c>
      <c r="K1309" s="21">
        <v>3500.9</v>
      </c>
      <c r="L1309" s="22" t="s">
        <v>46</v>
      </c>
      <c r="M1309" s="32">
        <f t="shared" si="127"/>
        <v>968685.02639999997</v>
      </c>
      <c r="N1309" s="32">
        <f t="shared" si="128"/>
        <v>97738.126199999999</v>
      </c>
      <c r="O1309" s="32">
        <f t="shared" si="122"/>
        <v>1066423.1525999999</v>
      </c>
      <c r="P1309" s="32">
        <v>153.72</v>
      </c>
      <c r="Q1309" s="32">
        <v>15.51</v>
      </c>
      <c r="R1309" s="14" t="s">
        <v>270</v>
      </c>
      <c r="S1309" s="14" t="s">
        <v>691</v>
      </c>
      <c r="T1309" s="222"/>
    </row>
    <row r="1310" spans="1:20" ht="37.5">
      <c r="A1310" s="14" t="s">
        <v>306</v>
      </c>
      <c r="B1310" s="15">
        <v>103</v>
      </c>
      <c r="C1310" s="16">
        <v>86</v>
      </c>
      <c r="D1310" s="68" t="s">
        <v>1021</v>
      </c>
      <c r="E1310" s="16">
        <v>1967</v>
      </c>
      <c r="F1310" s="16" t="s">
        <v>37</v>
      </c>
      <c r="G1310" s="14" t="s">
        <v>306</v>
      </c>
      <c r="H1310" s="16" t="s">
        <v>38</v>
      </c>
      <c r="I1310" s="16">
        <v>4</v>
      </c>
      <c r="J1310" s="21">
        <f>K1310*1.8</f>
        <v>2259.54</v>
      </c>
      <c r="K1310" s="21">
        <v>1255.3</v>
      </c>
      <c r="L1310" s="22" t="s">
        <v>46</v>
      </c>
      <c r="M1310" s="32">
        <f t="shared" si="127"/>
        <v>361526.4</v>
      </c>
      <c r="N1310" s="32">
        <f t="shared" si="128"/>
        <v>35158.4424</v>
      </c>
      <c r="O1310" s="32">
        <f t="shared" si="122"/>
        <v>396684.84240000002</v>
      </c>
      <c r="P1310" s="32">
        <v>160</v>
      </c>
      <c r="Q1310" s="32">
        <v>15.56</v>
      </c>
      <c r="R1310" s="14" t="s">
        <v>270</v>
      </c>
      <c r="S1310" s="14" t="s">
        <v>691</v>
      </c>
      <c r="T1310" s="222"/>
    </row>
    <row r="1311" spans="1:20" ht="37.5">
      <c r="A1311" s="14" t="s">
        <v>306</v>
      </c>
      <c r="B1311" s="15">
        <v>104</v>
      </c>
      <c r="C1311" s="16">
        <v>87</v>
      </c>
      <c r="D1311" s="68" t="s">
        <v>1022</v>
      </c>
      <c r="E1311" s="16">
        <v>1978</v>
      </c>
      <c r="F1311" s="16" t="s">
        <v>37</v>
      </c>
      <c r="G1311" s="14" t="s">
        <v>306</v>
      </c>
      <c r="H1311" s="16" t="s">
        <v>38</v>
      </c>
      <c r="I1311" s="16">
        <v>5</v>
      </c>
      <c r="J1311" s="21">
        <f>K1311*1.8</f>
        <v>10740.24</v>
      </c>
      <c r="K1311" s="21">
        <v>5966.8</v>
      </c>
      <c r="L1311" s="22" t="s">
        <v>46</v>
      </c>
      <c r="M1311" s="32">
        <f t="shared" si="127"/>
        <v>1718438.4</v>
      </c>
      <c r="N1311" s="32">
        <f t="shared" si="128"/>
        <v>167118.13440000001</v>
      </c>
      <c r="O1311" s="32">
        <f t="shared" si="122"/>
        <v>1885556.5344</v>
      </c>
      <c r="P1311" s="32">
        <v>160</v>
      </c>
      <c r="Q1311" s="32">
        <v>15.56</v>
      </c>
      <c r="R1311" s="14" t="s">
        <v>270</v>
      </c>
      <c r="S1311" s="14" t="s">
        <v>691</v>
      </c>
      <c r="T1311" s="222"/>
    </row>
    <row r="1312" spans="1:20" ht="37.5">
      <c r="A1312" s="14" t="s">
        <v>306</v>
      </c>
      <c r="B1312" s="15">
        <v>105</v>
      </c>
      <c r="C1312" s="16">
        <v>88</v>
      </c>
      <c r="D1312" s="68" t="s">
        <v>1023</v>
      </c>
      <c r="E1312" s="16">
        <v>1969</v>
      </c>
      <c r="F1312" s="16" t="s">
        <v>37</v>
      </c>
      <c r="G1312" s="14" t="s">
        <v>306</v>
      </c>
      <c r="H1312" s="16" t="s">
        <v>38</v>
      </c>
      <c r="I1312" s="16">
        <v>5</v>
      </c>
      <c r="J1312" s="21">
        <v>9651.5</v>
      </c>
      <c r="K1312" s="21">
        <v>5647.9</v>
      </c>
      <c r="L1312" s="22" t="s">
        <v>46</v>
      </c>
      <c r="M1312" s="32">
        <f t="shared" si="127"/>
        <v>1544240</v>
      </c>
      <c r="N1312" s="32">
        <f t="shared" si="128"/>
        <v>150177.34</v>
      </c>
      <c r="O1312" s="32">
        <f t="shared" si="122"/>
        <v>1694417.34</v>
      </c>
      <c r="P1312" s="32">
        <v>160</v>
      </c>
      <c r="Q1312" s="32">
        <v>15.56</v>
      </c>
      <c r="R1312" s="14" t="s">
        <v>270</v>
      </c>
      <c r="S1312" s="14" t="s">
        <v>691</v>
      </c>
      <c r="T1312" s="222"/>
    </row>
    <row r="1313" spans="1:128" s="7" customFormat="1" ht="56.25">
      <c r="A1313" s="21" t="s">
        <v>291</v>
      </c>
      <c r="B1313" s="15">
        <v>106</v>
      </c>
      <c r="C1313" s="16">
        <v>89</v>
      </c>
      <c r="D1313" s="22" t="s">
        <v>1024</v>
      </c>
      <c r="E1313" s="16">
        <v>1947</v>
      </c>
      <c r="F1313" s="16" t="s">
        <v>37</v>
      </c>
      <c r="G1313" s="21" t="s">
        <v>291</v>
      </c>
      <c r="H1313" s="16" t="s">
        <v>60</v>
      </c>
      <c r="I1313" s="16">
        <v>2</v>
      </c>
      <c r="J1313" s="21">
        <v>2779</v>
      </c>
      <c r="K1313" s="21">
        <v>1369.3</v>
      </c>
      <c r="L1313" s="22" t="s">
        <v>46</v>
      </c>
      <c r="M1313" s="21">
        <f>J1313*P1313</f>
        <v>444640</v>
      </c>
      <c r="N1313" s="21">
        <f t="shared" si="128"/>
        <v>43963.78</v>
      </c>
      <c r="O1313" s="32">
        <f t="shared" si="122"/>
        <v>488603.78</v>
      </c>
      <c r="P1313" s="21">
        <v>160</v>
      </c>
      <c r="Q1313" s="21">
        <v>15.82</v>
      </c>
      <c r="R1313" s="14" t="s">
        <v>270</v>
      </c>
      <c r="S1313" s="14" t="s">
        <v>691</v>
      </c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</row>
    <row r="1314" spans="1:128" s="7" customFormat="1" ht="37.5">
      <c r="A1314" s="21" t="s">
        <v>289</v>
      </c>
      <c r="B1314" s="15">
        <v>107</v>
      </c>
      <c r="C1314" s="16">
        <v>90</v>
      </c>
      <c r="D1314" s="22" t="s">
        <v>1025</v>
      </c>
      <c r="E1314" s="16">
        <v>1952</v>
      </c>
      <c r="F1314" s="16" t="s">
        <v>37</v>
      </c>
      <c r="G1314" s="21" t="s">
        <v>289</v>
      </c>
      <c r="H1314" s="16" t="s">
        <v>67</v>
      </c>
      <c r="I1314" s="16">
        <v>2</v>
      </c>
      <c r="J1314" s="21">
        <v>1015.8</v>
      </c>
      <c r="K1314" s="21">
        <v>576.79999999999995</v>
      </c>
      <c r="L1314" s="22" t="s">
        <v>46</v>
      </c>
      <c r="M1314" s="21">
        <f>J1314*P1314</f>
        <v>193002</v>
      </c>
      <c r="N1314" s="21">
        <f t="shared" si="128"/>
        <v>16283.274000000001</v>
      </c>
      <c r="O1314" s="32">
        <f t="shared" si="122"/>
        <v>209285.274</v>
      </c>
      <c r="P1314" s="21">
        <v>190</v>
      </c>
      <c r="Q1314" s="21">
        <v>16.03</v>
      </c>
      <c r="R1314" s="14" t="s">
        <v>270</v>
      </c>
      <c r="S1314" s="14" t="s">
        <v>691</v>
      </c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</row>
    <row r="1315" spans="1:128" s="7" customFormat="1" ht="37.5">
      <c r="A1315" s="21" t="s">
        <v>323</v>
      </c>
      <c r="B1315" s="15">
        <v>108</v>
      </c>
      <c r="C1315" s="16">
        <v>91</v>
      </c>
      <c r="D1315" s="22" t="s">
        <v>1026</v>
      </c>
      <c r="E1315" s="16">
        <v>1958</v>
      </c>
      <c r="F1315" s="16" t="s">
        <v>37</v>
      </c>
      <c r="G1315" s="21" t="s">
        <v>323</v>
      </c>
      <c r="H1315" s="16" t="s">
        <v>67</v>
      </c>
      <c r="I1315" s="16">
        <v>2</v>
      </c>
      <c r="J1315" s="21">
        <v>362.9</v>
      </c>
      <c r="K1315" s="21">
        <v>213.4</v>
      </c>
      <c r="L1315" s="22" t="s">
        <v>46</v>
      </c>
      <c r="M1315" s="21">
        <f>J1315*P1315</f>
        <v>47177</v>
      </c>
      <c r="N1315" s="21">
        <f t="shared" si="128"/>
        <v>5755.5939999999991</v>
      </c>
      <c r="O1315" s="32">
        <f t="shared" si="122"/>
        <v>52932.593999999997</v>
      </c>
      <c r="P1315" s="21">
        <v>130</v>
      </c>
      <c r="Q1315" s="21">
        <v>15.86</v>
      </c>
      <c r="R1315" s="14" t="s">
        <v>270</v>
      </c>
      <c r="S1315" s="14" t="s">
        <v>691</v>
      </c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</row>
    <row r="1316" spans="1:128" s="7" customFormat="1" ht="37.5">
      <c r="A1316" s="21" t="s">
        <v>323</v>
      </c>
      <c r="B1316" s="15">
        <v>109</v>
      </c>
      <c r="C1316" s="16">
        <v>92</v>
      </c>
      <c r="D1316" s="22" t="s">
        <v>1027</v>
      </c>
      <c r="E1316" s="16">
        <v>1952</v>
      </c>
      <c r="F1316" s="16" t="s">
        <v>37</v>
      </c>
      <c r="G1316" s="21" t="s">
        <v>323</v>
      </c>
      <c r="H1316" s="16" t="s">
        <v>67</v>
      </c>
      <c r="I1316" s="16">
        <v>2</v>
      </c>
      <c r="J1316" s="21">
        <v>421.5</v>
      </c>
      <c r="K1316" s="21">
        <v>177.5</v>
      </c>
      <c r="L1316" s="22" t="s">
        <v>46</v>
      </c>
      <c r="M1316" s="21">
        <f>J1316*P1316</f>
        <v>54795</v>
      </c>
      <c r="N1316" s="21">
        <f t="shared" si="128"/>
        <v>6684.99</v>
      </c>
      <c r="O1316" s="32">
        <f t="shared" si="122"/>
        <v>61479.99</v>
      </c>
      <c r="P1316" s="21">
        <v>130</v>
      </c>
      <c r="Q1316" s="21">
        <v>15.86</v>
      </c>
      <c r="R1316" s="14" t="s">
        <v>270</v>
      </c>
      <c r="S1316" s="14" t="s">
        <v>691</v>
      </c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</row>
    <row r="1317" spans="1:128" s="7" customFormat="1" ht="37.5">
      <c r="A1317" s="21" t="s">
        <v>323</v>
      </c>
      <c r="B1317" s="15">
        <v>110</v>
      </c>
      <c r="C1317" s="16">
        <v>93</v>
      </c>
      <c r="D1317" s="22" t="s">
        <v>239</v>
      </c>
      <c r="E1317" s="16">
        <v>1947</v>
      </c>
      <c r="F1317" s="16" t="s">
        <v>37</v>
      </c>
      <c r="G1317" s="21" t="s">
        <v>323</v>
      </c>
      <c r="H1317" s="16" t="s">
        <v>67</v>
      </c>
      <c r="I1317" s="16">
        <v>2</v>
      </c>
      <c r="J1317" s="21">
        <v>1105.4000000000001</v>
      </c>
      <c r="K1317" s="21">
        <v>618</v>
      </c>
      <c r="L1317" s="22" t="s">
        <v>46</v>
      </c>
      <c r="M1317" s="21">
        <f>P1317*J1317</f>
        <v>143702</v>
      </c>
      <c r="N1317" s="21">
        <f>Q1317*J1317</f>
        <v>17531.644</v>
      </c>
      <c r="O1317" s="32">
        <f t="shared" si="122"/>
        <v>161233.644</v>
      </c>
      <c r="P1317" s="21">
        <v>130</v>
      </c>
      <c r="Q1317" s="21">
        <v>15.86</v>
      </c>
      <c r="R1317" s="14" t="s">
        <v>270</v>
      </c>
      <c r="S1317" s="14" t="s">
        <v>691</v>
      </c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</row>
    <row r="1318" spans="1:128" s="340" customFormat="1" ht="37.5">
      <c r="A1318" s="82" t="s">
        <v>323</v>
      </c>
      <c r="B1318" s="108">
        <v>111</v>
      </c>
      <c r="C1318" s="80">
        <v>94</v>
      </c>
      <c r="D1318" s="133" t="s">
        <v>1057</v>
      </c>
      <c r="E1318" s="80">
        <v>1917</v>
      </c>
      <c r="F1318" s="80" t="s">
        <v>37</v>
      </c>
      <c r="G1318" s="82" t="s">
        <v>323</v>
      </c>
      <c r="H1318" s="80" t="s">
        <v>67</v>
      </c>
      <c r="I1318" s="80">
        <v>3</v>
      </c>
      <c r="J1318" s="82">
        <v>438</v>
      </c>
      <c r="K1318" s="82">
        <v>256</v>
      </c>
      <c r="L1318" s="133" t="s">
        <v>234</v>
      </c>
      <c r="M1318" s="82">
        <f>P1318*J1318</f>
        <v>657000</v>
      </c>
      <c r="N1318" s="82">
        <f>Q1318*J1318</f>
        <v>17616.36</v>
      </c>
      <c r="O1318" s="84">
        <f t="shared" si="122"/>
        <v>674616.36</v>
      </c>
      <c r="P1318" s="82">
        <v>1500</v>
      </c>
      <c r="Q1318" s="82">
        <v>40.22</v>
      </c>
      <c r="R1318" s="79" t="s">
        <v>270</v>
      </c>
      <c r="S1318" s="79" t="s">
        <v>691</v>
      </c>
      <c r="T1318" s="78" t="s">
        <v>1087</v>
      </c>
      <c r="U1318" s="78"/>
      <c r="V1318" s="78"/>
      <c r="W1318" s="78"/>
      <c r="X1318" s="78"/>
      <c r="Y1318" s="78"/>
      <c r="Z1318" s="78"/>
      <c r="AA1318" s="78"/>
      <c r="AB1318" s="78"/>
      <c r="AC1318" s="78"/>
      <c r="AD1318" s="78"/>
      <c r="AE1318" s="78"/>
      <c r="AF1318" s="78"/>
      <c r="AG1318" s="78"/>
      <c r="AH1318" s="78"/>
      <c r="AI1318" s="78"/>
      <c r="AJ1318" s="78"/>
      <c r="AK1318" s="78"/>
      <c r="AL1318" s="78"/>
      <c r="AM1318" s="78"/>
      <c r="AN1318" s="78"/>
      <c r="AO1318" s="78"/>
    </row>
    <row r="1319" spans="1:128" s="340" customFormat="1" ht="37.5">
      <c r="A1319" s="82"/>
      <c r="B1319" s="108">
        <v>112</v>
      </c>
      <c r="C1319" s="80"/>
      <c r="D1319" s="133"/>
      <c r="E1319" s="80"/>
      <c r="F1319" s="80"/>
      <c r="G1319" s="82"/>
      <c r="H1319" s="80"/>
      <c r="I1319" s="80"/>
      <c r="J1319" s="82"/>
      <c r="K1319" s="82"/>
      <c r="L1319" s="133" t="s">
        <v>46</v>
      </c>
      <c r="M1319" s="82">
        <f>P1319*J1318</f>
        <v>56940</v>
      </c>
      <c r="N1319" s="82">
        <f>Q1319*J1318</f>
        <v>6946.6799999999994</v>
      </c>
      <c r="O1319" s="84">
        <f t="shared" si="122"/>
        <v>63886.68</v>
      </c>
      <c r="P1319" s="82">
        <v>130</v>
      </c>
      <c r="Q1319" s="82">
        <v>15.86</v>
      </c>
      <c r="R1319" s="79" t="s">
        <v>270</v>
      </c>
      <c r="S1319" s="79" t="s">
        <v>691</v>
      </c>
      <c r="T1319" s="78"/>
      <c r="U1319" s="78"/>
      <c r="V1319" s="78"/>
      <c r="W1319" s="78"/>
      <c r="X1319" s="78"/>
      <c r="Y1319" s="78"/>
      <c r="Z1319" s="78"/>
      <c r="AA1319" s="78"/>
      <c r="AB1319" s="78"/>
      <c r="AC1319" s="78"/>
      <c r="AD1319" s="78"/>
      <c r="AE1319" s="78"/>
      <c r="AF1319" s="78"/>
      <c r="AG1319" s="78"/>
      <c r="AH1319" s="78"/>
      <c r="AI1319" s="78"/>
      <c r="AJ1319" s="78"/>
      <c r="AK1319" s="78"/>
      <c r="AL1319" s="78"/>
      <c r="AM1319" s="78"/>
      <c r="AN1319" s="78"/>
      <c r="AO1319" s="78"/>
    </row>
    <row r="1320" spans="1:128" s="340" customFormat="1">
      <c r="A1320" s="82"/>
      <c r="B1320" s="108">
        <v>113</v>
      </c>
      <c r="C1320" s="80"/>
      <c r="D1320" s="133"/>
      <c r="E1320" s="80"/>
      <c r="F1320" s="80"/>
      <c r="G1320" s="82"/>
      <c r="H1320" s="80"/>
      <c r="I1320" s="80"/>
      <c r="J1320" s="82"/>
      <c r="K1320" s="82"/>
      <c r="L1320" s="133" t="s">
        <v>108</v>
      </c>
      <c r="M1320" s="82">
        <f>P1320*J1318</f>
        <v>127278.41999999998</v>
      </c>
      <c r="N1320" s="82">
        <f>Q1320*J1318</f>
        <v>2847</v>
      </c>
      <c r="O1320" s="84">
        <f t="shared" si="122"/>
        <v>130125.41999999998</v>
      </c>
      <c r="P1320" s="82">
        <v>290.58999999999997</v>
      </c>
      <c r="Q1320" s="82">
        <v>6.5</v>
      </c>
      <c r="R1320" s="79" t="s">
        <v>270</v>
      </c>
      <c r="S1320" s="79" t="s">
        <v>691</v>
      </c>
      <c r="T1320" s="78"/>
      <c r="U1320" s="78"/>
      <c r="V1320" s="78"/>
      <c r="W1320" s="78"/>
      <c r="X1320" s="78"/>
      <c r="Y1320" s="78"/>
      <c r="Z1320" s="78"/>
      <c r="AA1320" s="78"/>
      <c r="AB1320" s="78"/>
      <c r="AC1320" s="78"/>
      <c r="AD1320" s="78"/>
      <c r="AE1320" s="78"/>
      <c r="AF1320" s="78"/>
      <c r="AG1320" s="78"/>
      <c r="AH1320" s="78"/>
      <c r="AI1320" s="78"/>
      <c r="AJ1320" s="78"/>
      <c r="AK1320" s="78"/>
      <c r="AL1320" s="78"/>
      <c r="AM1320" s="78"/>
      <c r="AN1320" s="78"/>
      <c r="AO1320" s="78"/>
    </row>
    <row r="1321" spans="1:128" s="340" customFormat="1">
      <c r="A1321" s="82"/>
      <c r="B1321" s="108">
        <v>114</v>
      </c>
      <c r="C1321" s="80"/>
      <c r="D1321" s="133"/>
      <c r="E1321" s="80"/>
      <c r="F1321" s="80"/>
      <c r="G1321" s="82"/>
      <c r="H1321" s="80"/>
      <c r="I1321" s="80"/>
      <c r="J1321" s="82"/>
      <c r="K1321" s="82"/>
      <c r="L1321" s="133" t="s">
        <v>109</v>
      </c>
      <c r="M1321" s="82">
        <f>P1321*J1318</f>
        <v>35285.279999999999</v>
      </c>
      <c r="N1321" s="82">
        <f>Q1321*J1318</f>
        <v>757.74</v>
      </c>
      <c r="O1321" s="84">
        <f t="shared" si="122"/>
        <v>36043.019999999997</v>
      </c>
      <c r="P1321" s="82">
        <v>80.56</v>
      </c>
      <c r="Q1321" s="82">
        <v>1.73</v>
      </c>
      <c r="R1321" s="79" t="s">
        <v>270</v>
      </c>
      <c r="S1321" s="79" t="s">
        <v>691</v>
      </c>
      <c r="T1321" s="78"/>
      <c r="U1321" s="78"/>
      <c r="V1321" s="78"/>
      <c r="W1321" s="78"/>
      <c r="X1321" s="78"/>
      <c r="Y1321" s="78"/>
      <c r="Z1321" s="78"/>
      <c r="AA1321" s="78"/>
      <c r="AB1321" s="78"/>
      <c r="AC1321" s="78"/>
      <c r="AD1321" s="78"/>
      <c r="AE1321" s="78"/>
      <c r="AF1321" s="78"/>
      <c r="AG1321" s="78"/>
      <c r="AH1321" s="78"/>
      <c r="AI1321" s="78"/>
      <c r="AJ1321" s="78"/>
      <c r="AK1321" s="78"/>
      <c r="AL1321" s="78"/>
      <c r="AM1321" s="78"/>
      <c r="AN1321" s="78"/>
      <c r="AO1321" s="78"/>
    </row>
    <row r="1322" spans="1:128" ht="37.5">
      <c r="A1322" s="21" t="s">
        <v>323</v>
      </c>
      <c r="B1322" s="15">
        <v>115</v>
      </c>
      <c r="C1322" s="16">
        <v>95</v>
      </c>
      <c r="D1322" s="22" t="s">
        <v>1028</v>
      </c>
      <c r="E1322" s="16">
        <v>1917</v>
      </c>
      <c r="F1322" s="16" t="s">
        <v>37</v>
      </c>
      <c r="G1322" s="21" t="s">
        <v>323</v>
      </c>
      <c r="H1322" s="16" t="s">
        <v>67</v>
      </c>
      <c r="I1322" s="16">
        <v>1</v>
      </c>
      <c r="J1322" s="21">
        <v>563.79999999999995</v>
      </c>
      <c r="K1322" s="21">
        <v>191.8</v>
      </c>
      <c r="L1322" s="22" t="s">
        <v>46</v>
      </c>
      <c r="M1322" s="21">
        <f>J1322*P1322</f>
        <v>73294</v>
      </c>
      <c r="N1322" s="21">
        <f t="shared" ref="N1322:N1337" si="129">J1322*Q1322</f>
        <v>8941.8679999999986</v>
      </c>
      <c r="O1322" s="32">
        <f t="shared" si="122"/>
        <v>82235.868000000002</v>
      </c>
      <c r="P1322" s="21">
        <v>130</v>
      </c>
      <c r="Q1322" s="21">
        <v>15.86</v>
      </c>
      <c r="R1322" s="14" t="s">
        <v>270</v>
      </c>
      <c r="S1322" s="14" t="s">
        <v>691</v>
      </c>
    </row>
    <row r="1323" spans="1:128" ht="37.5">
      <c r="A1323" s="21" t="s">
        <v>323</v>
      </c>
      <c r="B1323" s="15">
        <v>116</v>
      </c>
      <c r="C1323" s="16">
        <v>96</v>
      </c>
      <c r="D1323" s="22" t="s">
        <v>1029</v>
      </c>
      <c r="E1323" s="16">
        <v>1917</v>
      </c>
      <c r="F1323" s="16" t="s">
        <v>37</v>
      </c>
      <c r="G1323" s="21" t="s">
        <v>323</v>
      </c>
      <c r="H1323" s="16" t="s">
        <v>67</v>
      </c>
      <c r="I1323" s="16">
        <v>2</v>
      </c>
      <c r="J1323" s="21">
        <v>497.9</v>
      </c>
      <c r="K1323" s="21">
        <v>294.39999999999998</v>
      </c>
      <c r="L1323" s="22" t="s">
        <v>46</v>
      </c>
      <c r="M1323" s="21">
        <f>J1323*P1323</f>
        <v>64727</v>
      </c>
      <c r="N1323" s="21">
        <f t="shared" si="129"/>
        <v>7896.6939999999995</v>
      </c>
      <c r="O1323" s="32">
        <f t="shared" si="122"/>
        <v>72623.694000000003</v>
      </c>
      <c r="P1323" s="21">
        <v>130</v>
      </c>
      <c r="Q1323" s="21">
        <v>15.86</v>
      </c>
      <c r="R1323" s="14" t="s">
        <v>270</v>
      </c>
      <c r="S1323" s="14" t="s">
        <v>691</v>
      </c>
    </row>
    <row r="1324" spans="1:128" ht="37.5">
      <c r="A1324" s="14" t="s">
        <v>289</v>
      </c>
      <c r="B1324" s="15">
        <v>117</v>
      </c>
      <c r="C1324" s="16">
        <v>97</v>
      </c>
      <c r="D1324" s="22" t="s">
        <v>1030</v>
      </c>
      <c r="E1324" s="16">
        <v>1930</v>
      </c>
      <c r="F1324" s="16" t="s">
        <v>37</v>
      </c>
      <c r="G1324" s="14" t="s">
        <v>289</v>
      </c>
      <c r="H1324" s="16" t="s">
        <v>67</v>
      </c>
      <c r="I1324" s="16">
        <v>2</v>
      </c>
      <c r="J1324" s="21">
        <v>893.1</v>
      </c>
      <c r="K1324" s="21">
        <v>507.4</v>
      </c>
      <c r="L1324" s="22" t="s">
        <v>1031</v>
      </c>
      <c r="M1324" s="52">
        <f>P1324*J1324</f>
        <v>169689</v>
      </c>
      <c r="N1324" s="32">
        <f t="shared" si="129"/>
        <v>14316.393000000002</v>
      </c>
      <c r="O1324" s="32">
        <f t="shared" si="122"/>
        <v>184005.39300000001</v>
      </c>
      <c r="P1324" s="32">
        <v>190</v>
      </c>
      <c r="Q1324" s="32">
        <v>16.03</v>
      </c>
      <c r="R1324" s="14" t="s">
        <v>270</v>
      </c>
      <c r="S1324" s="14" t="s">
        <v>691</v>
      </c>
    </row>
    <row r="1325" spans="1:128" ht="37.5">
      <c r="A1325" s="21" t="s">
        <v>323</v>
      </c>
      <c r="B1325" s="15">
        <v>118</v>
      </c>
      <c r="C1325" s="16">
        <v>98</v>
      </c>
      <c r="D1325" s="22" t="s">
        <v>1032</v>
      </c>
      <c r="E1325" s="16">
        <v>1959</v>
      </c>
      <c r="F1325" s="16" t="s">
        <v>37</v>
      </c>
      <c r="G1325" s="21" t="s">
        <v>323</v>
      </c>
      <c r="H1325" s="16" t="s">
        <v>67</v>
      </c>
      <c r="I1325" s="16">
        <v>2</v>
      </c>
      <c r="J1325" s="21">
        <f>K1325*1.8</f>
        <v>1048.68</v>
      </c>
      <c r="K1325" s="21">
        <v>582.6</v>
      </c>
      <c r="L1325" s="22" t="s">
        <v>46</v>
      </c>
      <c r="M1325" s="52">
        <f>J1325*P1325</f>
        <v>136328.4</v>
      </c>
      <c r="N1325" s="32">
        <f t="shared" si="129"/>
        <v>16632.0648</v>
      </c>
      <c r="O1325" s="32">
        <f t="shared" si="122"/>
        <v>152960.46479999999</v>
      </c>
      <c r="P1325" s="21">
        <v>130</v>
      </c>
      <c r="Q1325" s="21">
        <v>15.86</v>
      </c>
      <c r="R1325" s="14" t="s">
        <v>270</v>
      </c>
      <c r="S1325" s="14" t="s">
        <v>691</v>
      </c>
    </row>
    <row r="1326" spans="1:128" ht="37.5">
      <c r="A1326" s="21" t="s">
        <v>323</v>
      </c>
      <c r="B1326" s="15">
        <v>119</v>
      </c>
      <c r="C1326" s="16">
        <v>99</v>
      </c>
      <c r="D1326" s="22" t="s">
        <v>1033</v>
      </c>
      <c r="E1326" s="16">
        <v>1958</v>
      </c>
      <c r="F1326" s="16" t="s">
        <v>37</v>
      </c>
      <c r="G1326" s="21" t="s">
        <v>323</v>
      </c>
      <c r="H1326" s="16" t="s">
        <v>67</v>
      </c>
      <c r="I1326" s="16">
        <v>2</v>
      </c>
      <c r="J1326" s="21">
        <v>849.3</v>
      </c>
      <c r="K1326" s="21">
        <v>491.7</v>
      </c>
      <c r="L1326" s="22" t="s">
        <v>46</v>
      </c>
      <c r="M1326" s="52">
        <f>P1326*J1326</f>
        <v>110409</v>
      </c>
      <c r="N1326" s="32">
        <f t="shared" si="129"/>
        <v>13469.897999999999</v>
      </c>
      <c r="O1326" s="32">
        <f t="shared" si="122"/>
        <v>123878.898</v>
      </c>
      <c r="P1326" s="21">
        <v>130</v>
      </c>
      <c r="Q1326" s="21">
        <v>15.86</v>
      </c>
      <c r="R1326" s="14" t="s">
        <v>270</v>
      </c>
      <c r="S1326" s="14" t="s">
        <v>691</v>
      </c>
    </row>
    <row r="1327" spans="1:128" s="109" customFormat="1" ht="37.5">
      <c r="A1327" s="14" t="s">
        <v>306</v>
      </c>
      <c r="B1327" s="15">
        <v>120</v>
      </c>
      <c r="C1327" s="16">
        <v>100</v>
      </c>
      <c r="D1327" s="16" t="s">
        <v>1034</v>
      </c>
      <c r="E1327" s="16">
        <v>1964</v>
      </c>
      <c r="F1327" s="16" t="s">
        <v>37</v>
      </c>
      <c r="G1327" s="14" t="s">
        <v>306</v>
      </c>
      <c r="H1327" s="16" t="s">
        <v>491</v>
      </c>
      <c r="I1327" s="16">
        <v>4</v>
      </c>
      <c r="J1327" s="21">
        <v>1981.1</v>
      </c>
      <c r="K1327" s="21">
        <v>932.1</v>
      </c>
      <c r="L1327" s="68" t="s">
        <v>108</v>
      </c>
      <c r="M1327" s="21">
        <f>J1327*P1327</f>
        <v>1299700.6549999998</v>
      </c>
      <c r="N1327" s="21">
        <f t="shared" si="129"/>
        <v>27814.643999999997</v>
      </c>
      <c r="O1327" s="21">
        <f t="shared" si="122"/>
        <v>1327515.2989999999</v>
      </c>
      <c r="P1327" s="16">
        <v>656.05</v>
      </c>
      <c r="Q1327" s="16">
        <v>14.04</v>
      </c>
      <c r="R1327" s="14" t="s">
        <v>270</v>
      </c>
      <c r="S1327" s="14" t="s">
        <v>691</v>
      </c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369"/>
    </row>
    <row r="1328" spans="1:128" ht="37.5">
      <c r="A1328" s="14" t="s">
        <v>306</v>
      </c>
      <c r="B1328" s="15">
        <v>121</v>
      </c>
      <c r="C1328" s="16">
        <v>101</v>
      </c>
      <c r="D1328" s="68" t="s">
        <v>1035</v>
      </c>
      <c r="E1328" s="16">
        <v>1977</v>
      </c>
      <c r="F1328" s="16" t="s">
        <v>37</v>
      </c>
      <c r="G1328" s="14" t="s">
        <v>306</v>
      </c>
      <c r="H1328" s="16" t="s">
        <v>38</v>
      </c>
      <c r="I1328" s="16">
        <v>5</v>
      </c>
      <c r="J1328" s="21">
        <f t="shared" ref="J1328:J1333" si="130">K1328*1.8</f>
        <v>10444.86</v>
      </c>
      <c r="K1328" s="21">
        <v>5802.7</v>
      </c>
      <c r="L1328" s="22" t="s">
        <v>46</v>
      </c>
      <c r="M1328" s="32">
        <f t="shared" ref="M1328:M1337" si="131">P1328*J1328</f>
        <v>1671177.6</v>
      </c>
      <c r="N1328" s="32">
        <f t="shared" si="129"/>
        <v>162522.02160000001</v>
      </c>
      <c r="O1328" s="32">
        <f t="shared" si="122"/>
        <v>1833699.6216000002</v>
      </c>
      <c r="P1328" s="32">
        <v>160</v>
      </c>
      <c r="Q1328" s="32">
        <v>15.56</v>
      </c>
      <c r="R1328" s="14" t="s">
        <v>270</v>
      </c>
      <c r="S1328" s="14" t="s">
        <v>691</v>
      </c>
      <c r="T1328" s="222"/>
    </row>
    <row r="1329" spans="1:20" ht="37.5">
      <c r="A1329" s="14" t="s">
        <v>306</v>
      </c>
      <c r="B1329" s="15">
        <v>122</v>
      </c>
      <c r="C1329" s="16">
        <v>102</v>
      </c>
      <c r="D1329" s="68" t="s">
        <v>1036</v>
      </c>
      <c r="E1329" s="16">
        <v>1977</v>
      </c>
      <c r="F1329" s="16" t="s">
        <v>37</v>
      </c>
      <c r="G1329" s="14" t="s">
        <v>306</v>
      </c>
      <c r="H1329" s="16" t="s">
        <v>38</v>
      </c>
      <c r="I1329" s="16">
        <v>5</v>
      </c>
      <c r="J1329" s="21">
        <f t="shared" si="130"/>
        <v>6024.78</v>
      </c>
      <c r="K1329" s="21">
        <v>3347.1</v>
      </c>
      <c r="L1329" s="22" t="s">
        <v>46</v>
      </c>
      <c r="M1329" s="32">
        <f t="shared" si="131"/>
        <v>963964.79999999993</v>
      </c>
      <c r="N1329" s="32">
        <f t="shared" si="129"/>
        <v>93745.576799999995</v>
      </c>
      <c r="O1329" s="32">
        <f t="shared" si="122"/>
        <v>1057710.3768</v>
      </c>
      <c r="P1329" s="32">
        <v>160</v>
      </c>
      <c r="Q1329" s="32">
        <v>15.56</v>
      </c>
      <c r="R1329" s="14" t="s">
        <v>270</v>
      </c>
      <c r="S1329" s="14" t="s">
        <v>691</v>
      </c>
      <c r="T1329" s="222"/>
    </row>
    <row r="1330" spans="1:20" ht="37.5">
      <c r="A1330" s="14" t="s">
        <v>306</v>
      </c>
      <c r="B1330" s="15">
        <v>123</v>
      </c>
      <c r="C1330" s="16">
        <v>103</v>
      </c>
      <c r="D1330" s="68" t="s">
        <v>1037</v>
      </c>
      <c r="E1330" s="16">
        <v>1980</v>
      </c>
      <c r="F1330" s="16" t="s">
        <v>37</v>
      </c>
      <c r="G1330" s="14" t="s">
        <v>306</v>
      </c>
      <c r="H1330" s="16" t="s">
        <v>38</v>
      </c>
      <c r="I1330" s="16">
        <v>5</v>
      </c>
      <c r="J1330" s="21">
        <f t="shared" si="130"/>
        <v>7116.12</v>
      </c>
      <c r="K1330" s="21">
        <v>3953.4</v>
      </c>
      <c r="L1330" s="22" t="s">
        <v>46</v>
      </c>
      <c r="M1330" s="32">
        <f t="shared" si="131"/>
        <v>1138579.2</v>
      </c>
      <c r="N1330" s="32">
        <f t="shared" si="129"/>
        <v>110726.8272</v>
      </c>
      <c r="O1330" s="32">
        <f t="shared" si="122"/>
        <v>1249306.0271999999</v>
      </c>
      <c r="P1330" s="32">
        <v>160</v>
      </c>
      <c r="Q1330" s="32">
        <v>15.56</v>
      </c>
      <c r="R1330" s="14" t="s">
        <v>270</v>
      </c>
      <c r="S1330" s="14" t="s">
        <v>691</v>
      </c>
      <c r="T1330" s="222"/>
    </row>
    <row r="1331" spans="1:20" ht="37.5">
      <c r="A1331" s="14" t="s">
        <v>306</v>
      </c>
      <c r="B1331" s="15">
        <v>124</v>
      </c>
      <c r="C1331" s="16">
        <v>104</v>
      </c>
      <c r="D1331" s="68" t="s">
        <v>1038</v>
      </c>
      <c r="E1331" s="16">
        <v>1980</v>
      </c>
      <c r="F1331" s="16" t="s">
        <v>37</v>
      </c>
      <c r="G1331" s="14" t="s">
        <v>306</v>
      </c>
      <c r="H1331" s="16" t="s">
        <v>38</v>
      </c>
      <c r="I1331" s="16">
        <v>5</v>
      </c>
      <c r="J1331" s="21">
        <f t="shared" si="130"/>
        <v>9864.7199999999993</v>
      </c>
      <c r="K1331" s="21">
        <v>5480.4</v>
      </c>
      <c r="L1331" s="22" t="s">
        <v>46</v>
      </c>
      <c r="M1331" s="32">
        <f t="shared" si="131"/>
        <v>1578355.2</v>
      </c>
      <c r="N1331" s="32">
        <f t="shared" si="129"/>
        <v>153495.04319999999</v>
      </c>
      <c r="O1331" s="32">
        <f t="shared" si="122"/>
        <v>1731850.2431999999</v>
      </c>
      <c r="P1331" s="32">
        <v>160</v>
      </c>
      <c r="Q1331" s="32">
        <v>15.56</v>
      </c>
      <c r="R1331" s="14" t="s">
        <v>270</v>
      </c>
      <c r="S1331" s="14" t="s">
        <v>691</v>
      </c>
      <c r="T1331" s="222"/>
    </row>
    <row r="1332" spans="1:20" ht="37.5">
      <c r="A1332" s="14" t="s">
        <v>306</v>
      </c>
      <c r="B1332" s="15">
        <v>125</v>
      </c>
      <c r="C1332" s="16">
        <v>105</v>
      </c>
      <c r="D1332" s="68" t="s">
        <v>1039</v>
      </c>
      <c r="E1332" s="16">
        <v>1982</v>
      </c>
      <c r="F1332" s="16" t="s">
        <v>37</v>
      </c>
      <c r="G1332" s="14" t="s">
        <v>306</v>
      </c>
      <c r="H1332" s="16" t="s">
        <v>38</v>
      </c>
      <c r="I1332" s="16">
        <v>5</v>
      </c>
      <c r="J1332" s="21">
        <f t="shared" si="130"/>
        <v>8654.4</v>
      </c>
      <c r="K1332" s="21">
        <v>4808</v>
      </c>
      <c r="L1332" s="22" t="s">
        <v>46</v>
      </c>
      <c r="M1332" s="32">
        <f t="shared" si="131"/>
        <v>1384704</v>
      </c>
      <c r="N1332" s="32">
        <f t="shared" si="129"/>
        <v>134662.46400000001</v>
      </c>
      <c r="O1332" s="32">
        <f t="shared" si="122"/>
        <v>1519366.4639999999</v>
      </c>
      <c r="P1332" s="32">
        <v>160</v>
      </c>
      <c r="Q1332" s="32">
        <v>15.56</v>
      </c>
      <c r="R1332" s="14" t="s">
        <v>270</v>
      </c>
      <c r="S1332" s="14" t="s">
        <v>691</v>
      </c>
      <c r="T1332" s="222"/>
    </row>
    <row r="1333" spans="1:20" ht="37.5">
      <c r="A1333" s="14" t="s">
        <v>306</v>
      </c>
      <c r="B1333" s="15">
        <v>126</v>
      </c>
      <c r="C1333" s="16">
        <v>106</v>
      </c>
      <c r="D1333" s="68" t="s">
        <v>1040</v>
      </c>
      <c r="E1333" s="16">
        <v>1982</v>
      </c>
      <c r="F1333" s="16" t="s">
        <v>37</v>
      </c>
      <c r="G1333" s="14" t="s">
        <v>306</v>
      </c>
      <c r="H1333" s="16" t="s">
        <v>38</v>
      </c>
      <c r="I1333" s="16">
        <v>5</v>
      </c>
      <c r="J1333" s="21">
        <f t="shared" si="130"/>
        <v>5369.58</v>
      </c>
      <c r="K1333" s="21">
        <v>2983.1</v>
      </c>
      <c r="L1333" s="69" t="s">
        <v>46</v>
      </c>
      <c r="M1333" s="32">
        <f t="shared" si="131"/>
        <v>859132.8</v>
      </c>
      <c r="N1333" s="32">
        <f t="shared" si="129"/>
        <v>83550.664799999999</v>
      </c>
      <c r="O1333" s="32">
        <f t="shared" si="122"/>
        <v>942683.46480000007</v>
      </c>
      <c r="P1333" s="32">
        <v>160</v>
      </c>
      <c r="Q1333" s="32">
        <v>15.56</v>
      </c>
      <c r="R1333" s="14" t="s">
        <v>270</v>
      </c>
      <c r="S1333" s="14" t="s">
        <v>691</v>
      </c>
      <c r="T1333" s="222"/>
    </row>
    <row r="1334" spans="1:20" ht="37.5">
      <c r="A1334" s="14" t="s">
        <v>306</v>
      </c>
      <c r="B1334" s="15">
        <v>127</v>
      </c>
      <c r="C1334" s="16">
        <v>107</v>
      </c>
      <c r="D1334" s="68" t="s">
        <v>1041</v>
      </c>
      <c r="E1334" s="16">
        <v>1987</v>
      </c>
      <c r="F1334" s="16" t="s">
        <v>37</v>
      </c>
      <c r="G1334" s="14" t="s">
        <v>306</v>
      </c>
      <c r="H1334" s="16" t="s">
        <v>87</v>
      </c>
      <c r="I1334" s="16">
        <v>5</v>
      </c>
      <c r="J1334" s="21">
        <v>9673.1</v>
      </c>
      <c r="K1334" s="21">
        <v>6294</v>
      </c>
      <c r="L1334" s="69" t="s">
        <v>234</v>
      </c>
      <c r="M1334" s="32">
        <f t="shared" si="131"/>
        <v>10202315.301000001</v>
      </c>
      <c r="N1334" s="32">
        <f t="shared" si="129"/>
        <v>218321.867</v>
      </c>
      <c r="O1334" s="32">
        <f t="shared" si="122"/>
        <v>10420637.168000001</v>
      </c>
      <c r="P1334" s="32">
        <v>1054.71</v>
      </c>
      <c r="Q1334" s="32">
        <v>22.57</v>
      </c>
      <c r="R1334" s="14" t="s">
        <v>270</v>
      </c>
      <c r="S1334" s="14" t="s">
        <v>691</v>
      </c>
      <c r="T1334" s="222"/>
    </row>
    <row r="1335" spans="1:20" ht="37.5">
      <c r="A1335" s="14" t="s">
        <v>306</v>
      </c>
      <c r="B1335" s="15">
        <v>128</v>
      </c>
      <c r="C1335" s="16">
        <v>108</v>
      </c>
      <c r="D1335" s="68" t="s">
        <v>1042</v>
      </c>
      <c r="E1335" s="16">
        <v>1970</v>
      </c>
      <c r="F1335" s="16" t="s">
        <v>37</v>
      </c>
      <c r="G1335" s="14" t="s">
        <v>306</v>
      </c>
      <c r="H1335" s="16" t="s">
        <v>38</v>
      </c>
      <c r="I1335" s="16">
        <v>5</v>
      </c>
      <c r="J1335" s="21">
        <v>6436.6</v>
      </c>
      <c r="K1335" s="21">
        <v>3897.2</v>
      </c>
      <c r="L1335" s="69" t="s">
        <v>46</v>
      </c>
      <c r="M1335" s="32">
        <f t="shared" si="131"/>
        <v>1029856</v>
      </c>
      <c r="N1335" s="32">
        <f t="shared" si="129"/>
        <v>100153.49600000001</v>
      </c>
      <c r="O1335" s="32">
        <f t="shared" si="122"/>
        <v>1130009.496</v>
      </c>
      <c r="P1335" s="32">
        <v>160</v>
      </c>
      <c r="Q1335" s="32">
        <v>15.56</v>
      </c>
      <c r="R1335" s="14" t="s">
        <v>270</v>
      </c>
      <c r="S1335" s="14" t="s">
        <v>691</v>
      </c>
      <c r="T1335" s="222"/>
    </row>
    <row r="1336" spans="1:20" ht="37.5">
      <c r="A1336" s="14" t="s">
        <v>306</v>
      </c>
      <c r="B1336" s="15">
        <v>129</v>
      </c>
      <c r="C1336" s="16">
        <v>109</v>
      </c>
      <c r="D1336" s="68" t="s">
        <v>1043</v>
      </c>
      <c r="E1336" s="16">
        <v>1999</v>
      </c>
      <c r="F1336" s="16" t="s">
        <v>37</v>
      </c>
      <c r="G1336" s="14" t="s">
        <v>306</v>
      </c>
      <c r="H1336" s="16" t="s">
        <v>1044</v>
      </c>
      <c r="I1336" s="16">
        <v>5</v>
      </c>
      <c r="J1336" s="21">
        <v>1380.4</v>
      </c>
      <c r="K1336" s="21">
        <v>762.8</v>
      </c>
      <c r="L1336" s="69" t="s">
        <v>234</v>
      </c>
      <c r="M1336" s="32">
        <f t="shared" si="131"/>
        <v>1455921.6840000001</v>
      </c>
      <c r="N1336" s="32">
        <f t="shared" si="129"/>
        <v>31155.628000000004</v>
      </c>
      <c r="O1336" s="32">
        <f t="shared" ref="O1336:O1346" si="132">M1336+N1336</f>
        <v>1487077.3120000002</v>
      </c>
      <c r="P1336" s="32">
        <v>1054.71</v>
      </c>
      <c r="Q1336" s="32">
        <v>22.57</v>
      </c>
      <c r="R1336" s="14" t="s">
        <v>270</v>
      </c>
      <c r="S1336" s="14" t="s">
        <v>691</v>
      </c>
      <c r="T1336" s="222"/>
    </row>
    <row r="1337" spans="1:20" ht="37.5">
      <c r="A1337" s="14" t="s">
        <v>306</v>
      </c>
      <c r="B1337" s="15">
        <v>130</v>
      </c>
      <c r="C1337" s="16">
        <v>110</v>
      </c>
      <c r="D1337" s="68" t="s">
        <v>1045</v>
      </c>
      <c r="E1337" s="16">
        <v>1977</v>
      </c>
      <c r="F1337" s="16" t="s">
        <v>37</v>
      </c>
      <c r="G1337" s="14" t="s">
        <v>306</v>
      </c>
      <c r="H1337" s="16" t="s">
        <v>87</v>
      </c>
      <c r="I1337" s="16">
        <v>5</v>
      </c>
      <c r="J1337" s="21">
        <f>K1337*1.8</f>
        <v>6734.808</v>
      </c>
      <c r="K1337" s="21">
        <v>3741.56</v>
      </c>
      <c r="L1337" s="69" t="s">
        <v>46</v>
      </c>
      <c r="M1337" s="32">
        <f t="shared" si="131"/>
        <v>1035274.68576</v>
      </c>
      <c r="N1337" s="32">
        <f t="shared" si="129"/>
        <v>104456.87208</v>
      </c>
      <c r="O1337" s="32">
        <f t="shared" si="132"/>
        <v>1139731.5578399999</v>
      </c>
      <c r="P1337" s="32">
        <v>153.72</v>
      </c>
      <c r="Q1337" s="32">
        <v>15.51</v>
      </c>
      <c r="R1337" s="14" t="s">
        <v>270</v>
      </c>
      <c r="S1337" s="14" t="s">
        <v>691</v>
      </c>
      <c r="T1337" s="222"/>
    </row>
    <row r="1338" spans="1:20">
      <c r="A1338" s="14"/>
      <c r="B1338" s="15">
        <v>131</v>
      </c>
      <c r="C1338" s="16"/>
      <c r="D1338" s="68"/>
      <c r="E1338" s="16"/>
      <c r="F1338" s="16"/>
      <c r="G1338" s="14"/>
      <c r="H1338" s="16"/>
      <c r="I1338" s="16"/>
      <c r="J1338" s="21"/>
      <c r="K1338" s="21"/>
      <c r="L1338" s="69" t="s">
        <v>234</v>
      </c>
      <c r="M1338" s="32">
        <f>P1338*J1337</f>
        <v>7103269.3456800003</v>
      </c>
      <c r="N1338" s="32">
        <f>J1337*Q1338</f>
        <v>152004.61655999999</v>
      </c>
      <c r="O1338" s="32">
        <f t="shared" si="132"/>
        <v>7255273.9622400003</v>
      </c>
      <c r="P1338" s="32">
        <v>1054.71</v>
      </c>
      <c r="Q1338" s="32">
        <v>22.57</v>
      </c>
      <c r="R1338" s="14" t="s">
        <v>270</v>
      </c>
      <c r="S1338" s="14"/>
      <c r="T1338" s="222"/>
    </row>
    <row r="1339" spans="1:20" s="2" customFormat="1" ht="37.5">
      <c r="A1339" s="14" t="s">
        <v>289</v>
      </c>
      <c r="B1339" s="15">
        <v>132</v>
      </c>
      <c r="C1339" s="16">
        <v>111</v>
      </c>
      <c r="D1339" s="22" t="s">
        <v>1047</v>
      </c>
      <c r="E1339" s="16">
        <v>1960</v>
      </c>
      <c r="F1339" s="16" t="s">
        <v>37</v>
      </c>
      <c r="G1339" s="14" t="s">
        <v>289</v>
      </c>
      <c r="H1339" s="62" t="s">
        <v>38</v>
      </c>
      <c r="I1339" s="16">
        <v>2</v>
      </c>
      <c r="J1339" s="21">
        <v>1272.8</v>
      </c>
      <c r="K1339" s="21">
        <v>638</v>
      </c>
      <c r="L1339" s="68" t="s">
        <v>46</v>
      </c>
      <c r="M1339" s="21">
        <f>J1339*P1339</f>
        <v>217648.8</v>
      </c>
      <c r="N1339" s="21">
        <f t="shared" ref="N1339:N1346" si="133">J1339*Q1339</f>
        <v>20122.968000000001</v>
      </c>
      <c r="O1339" s="32">
        <f t="shared" si="132"/>
        <v>237771.76799999998</v>
      </c>
      <c r="P1339" s="21">
        <v>171</v>
      </c>
      <c r="Q1339" s="21">
        <v>15.81</v>
      </c>
      <c r="R1339" s="14" t="s">
        <v>270</v>
      </c>
      <c r="S1339" s="14" t="s">
        <v>691</v>
      </c>
    </row>
    <row r="1340" spans="1:20" s="2" customFormat="1" ht="37.5">
      <c r="A1340" s="14" t="s">
        <v>289</v>
      </c>
      <c r="B1340" s="15">
        <v>133</v>
      </c>
      <c r="C1340" s="16">
        <v>112</v>
      </c>
      <c r="D1340" s="22" t="s">
        <v>1048</v>
      </c>
      <c r="E1340" s="16">
        <v>1959</v>
      </c>
      <c r="F1340" s="16" t="s">
        <v>37</v>
      </c>
      <c r="G1340" s="14" t="s">
        <v>289</v>
      </c>
      <c r="H1340" s="62" t="s">
        <v>38</v>
      </c>
      <c r="I1340" s="16">
        <v>2</v>
      </c>
      <c r="J1340" s="21">
        <v>1269.2</v>
      </c>
      <c r="K1340" s="21">
        <v>646.79999999999995</v>
      </c>
      <c r="L1340" s="68" t="s">
        <v>46</v>
      </c>
      <c r="M1340" s="21">
        <f>J1340*P1340</f>
        <v>217033.2</v>
      </c>
      <c r="N1340" s="21">
        <f t="shared" si="133"/>
        <v>20066.052</v>
      </c>
      <c r="O1340" s="32">
        <f t="shared" si="132"/>
        <v>237099.25200000001</v>
      </c>
      <c r="P1340" s="21">
        <v>171</v>
      </c>
      <c r="Q1340" s="21">
        <v>15.81</v>
      </c>
      <c r="R1340" s="14" t="s">
        <v>270</v>
      </c>
      <c r="S1340" s="14" t="s">
        <v>691</v>
      </c>
    </row>
    <row r="1341" spans="1:20" s="2" customFormat="1" ht="37.5">
      <c r="A1341" s="14" t="s">
        <v>289</v>
      </c>
      <c r="B1341" s="15">
        <v>134</v>
      </c>
      <c r="C1341" s="16">
        <v>113</v>
      </c>
      <c r="D1341" s="22" t="s">
        <v>1049</v>
      </c>
      <c r="E1341" s="16">
        <v>1959</v>
      </c>
      <c r="F1341" s="16" t="s">
        <v>37</v>
      </c>
      <c r="G1341" s="14" t="s">
        <v>289</v>
      </c>
      <c r="H1341" s="16" t="s">
        <v>38</v>
      </c>
      <c r="I1341" s="16">
        <v>2</v>
      </c>
      <c r="J1341" s="21">
        <v>1273.4000000000001</v>
      </c>
      <c r="K1341" s="21">
        <v>634.6</v>
      </c>
      <c r="L1341" s="68" t="s">
        <v>46</v>
      </c>
      <c r="M1341" s="21">
        <f>J1341*P1341</f>
        <v>217751.40000000002</v>
      </c>
      <c r="N1341" s="21">
        <f t="shared" si="133"/>
        <v>20132.454000000002</v>
      </c>
      <c r="O1341" s="32">
        <f t="shared" si="132"/>
        <v>237883.85400000002</v>
      </c>
      <c r="P1341" s="21">
        <v>171</v>
      </c>
      <c r="Q1341" s="21">
        <v>15.81</v>
      </c>
      <c r="R1341" s="14" t="s">
        <v>270</v>
      </c>
      <c r="S1341" s="14" t="s">
        <v>691</v>
      </c>
    </row>
    <row r="1342" spans="1:20" ht="37.5">
      <c r="A1342" s="14" t="s">
        <v>306</v>
      </c>
      <c r="B1342" s="15">
        <v>135</v>
      </c>
      <c r="C1342" s="16">
        <v>114</v>
      </c>
      <c r="D1342" s="22" t="s">
        <v>1050</v>
      </c>
      <c r="E1342" s="16">
        <v>1986</v>
      </c>
      <c r="F1342" s="16" t="s">
        <v>37</v>
      </c>
      <c r="G1342" s="14" t="s">
        <v>306</v>
      </c>
      <c r="H1342" s="14" t="s">
        <v>38</v>
      </c>
      <c r="I1342" s="16">
        <v>5</v>
      </c>
      <c r="J1342" s="21">
        <f>K1342*1.8</f>
        <v>10952.1</v>
      </c>
      <c r="K1342" s="21">
        <v>6084.5</v>
      </c>
      <c r="L1342" s="22" t="s">
        <v>46</v>
      </c>
      <c r="M1342" s="90">
        <f>J1342*P1342</f>
        <v>1752336</v>
      </c>
      <c r="N1342" s="90">
        <f t="shared" si="133"/>
        <v>170414.67600000001</v>
      </c>
      <c r="O1342" s="92">
        <f t="shared" si="132"/>
        <v>1922750.676</v>
      </c>
      <c r="P1342" s="21">
        <v>160</v>
      </c>
      <c r="Q1342" s="21">
        <v>15.56</v>
      </c>
      <c r="R1342" s="14" t="s">
        <v>270</v>
      </c>
      <c r="S1342" s="14" t="s">
        <v>691</v>
      </c>
      <c r="T1342" s="1" t="s">
        <v>1074</v>
      </c>
    </row>
    <row r="1343" spans="1:20" ht="37.5">
      <c r="A1343" s="14" t="s">
        <v>306</v>
      </c>
      <c r="B1343" s="15">
        <v>136</v>
      </c>
      <c r="C1343" s="16">
        <v>115</v>
      </c>
      <c r="D1343" s="68" t="s">
        <v>1051</v>
      </c>
      <c r="E1343" s="16">
        <v>1981</v>
      </c>
      <c r="F1343" s="16" t="s">
        <v>37</v>
      </c>
      <c r="G1343" s="14" t="s">
        <v>306</v>
      </c>
      <c r="H1343" s="16" t="s">
        <v>38</v>
      </c>
      <c r="I1343" s="16">
        <v>5</v>
      </c>
      <c r="J1343" s="21">
        <f>K1343*1.8</f>
        <v>4539.42</v>
      </c>
      <c r="K1343" s="21">
        <v>2521.9</v>
      </c>
      <c r="L1343" s="69" t="s">
        <v>46</v>
      </c>
      <c r="M1343" s="32">
        <f>P1343*J1343</f>
        <v>726307.2</v>
      </c>
      <c r="N1343" s="32">
        <f t="shared" si="133"/>
        <v>70633.375200000009</v>
      </c>
      <c r="O1343" s="32">
        <f t="shared" si="132"/>
        <v>796940.57519999996</v>
      </c>
      <c r="P1343" s="32">
        <v>160</v>
      </c>
      <c r="Q1343" s="32">
        <v>15.56</v>
      </c>
      <c r="R1343" s="14" t="s">
        <v>270</v>
      </c>
      <c r="S1343" s="14" t="s">
        <v>691</v>
      </c>
      <c r="T1343" s="222"/>
    </row>
    <row r="1344" spans="1:20" ht="37.5">
      <c r="A1344" s="14" t="s">
        <v>306</v>
      </c>
      <c r="B1344" s="15">
        <v>137</v>
      </c>
      <c r="C1344" s="16">
        <v>116</v>
      </c>
      <c r="D1344" s="68" t="s">
        <v>1053</v>
      </c>
      <c r="E1344" s="16">
        <v>1984</v>
      </c>
      <c r="F1344" s="16" t="s">
        <v>37</v>
      </c>
      <c r="G1344" s="14" t="s">
        <v>306</v>
      </c>
      <c r="H1344" s="16" t="s">
        <v>87</v>
      </c>
      <c r="I1344" s="16">
        <v>5</v>
      </c>
      <c r="J1344" s="21">
        <f>K1344*1.8</f>
        <v>11080.619999999999</v>
      </c>
      <c r="K1344" s="21">
        <v>6155.9</v>
      </c>
      <c r="L1344" s="69" t="s">
        <v>46</v>
      </c>
      <c r="M1344" s="32">
        <f>P1344*J1344</f>
        <v>1703312.9063999997</v>
      </c>
      <c r="N1344" s="32">
        <f t="shared" si="133"/>
        <v>171860.41619999998</v>
      </c>
      <c r="O1344" s="32">
        <f t="shared" si="132"/>
        <v>1875173.3225999996</v>
      </c>
      <c r="P1344" s="32">
        <v>153.72</v>
      </c>
      <c r="Q1344" s="32">
        <v>15.51</v>
      </c>
      <c r="R1344" s="14" t="s">
        <v>270</v>
      </c>
      <c r="S1344" s="14" t="s">
        <v>691</v>
      </c>
      <c r="T1344" s="222" t="s">
        <v>481</v>
      </c>
    </row>
    <row r="1345" spans="1:20" s="2" customFormat="1" ht="37.5">
      <c r="A1345" s="14" t="s">
        <v>474</v>
      </c>
      <c r="B1345" s="15">
        <v>138</v>
      </c>
      <c r="C1345" s="16">
        <v>117</v>
      </c>
      <c r="D1345" s="22" t="s">
        <v>1054</v>
      </c>
      <c r="E1345" s="16">
        <v>1984</v>
      </c>
      <c r="F1345" s="16">
        <v>2017</v>
      </c>
      <c r="G1345" s="14" t="s">
        <v>474</v>
      </c>
      <c r="H1345" s="16" t="s">
        <v>38</v>
      </c>
      <c r="I1345" s="16">
        <v>9</v>
      </c>
      <c r="J1345" s="21">
        <f>K1345*1.8</f>
        <v>2342.34</v>
      </c>
      <c r="K1345" s="21">
        <v>1301.3</v>
      </c>
      <c r="L1345" s="69" t="s">
        <v>46</v>
      </c>
      <c r="M1345" s="32">
        <f>P1345*J1345</f>
        <v>387774.38700000005</v>
      </c>
      <c r="N1345" s="32">
        <f t="shared" si="133"/>
        <v>8315.3070000000007</v>
      </c>
      <c r="O1345" s="32">
        <f t="shared" si="132"/>
        <v>396089.69400000002</v>
      </c>
      <c r="P1345" s="32">
        <v>165.55</v>
      </c>
      <c r="Q1345" s="32">
        <v>3.55</v>
      </c>
      <c r="R1345" s="14" t="s">
        <v>270</v>
      </c>
      <c r="S1345" s="14" t="s">
        <v>691</v>
      </c>
    </row>
    <row r="1346" spans="1:20" ht="37.5">
      <c r="A1346" s="14" t="s">
        <v>306</v>
      </c>
      <c r="B1346" s="15">
        <v>139</v>
      </c>
      <c r="C1346" s="16">
        <v>118</v>
      </c>
      <c r="D1346" s="68" t="s">
        <v>1055</v>
      </c>
      <c r="E1346" s="16">
        <v>1981</v>
      </c>
      <c r="F1346" s="16" t="s">
        <v>37</v>
      </c>
      <c r="G1346" s="14" t="s">
        <v>306</v>
      </c>
      <c r="H1346" s="16" t="s">
        <v>38</v>
      </c>
      <c r="I1346" s="16">
        <v>5</v>
      </c>
      <c r="J1346" s="21">
        <f>K1346*1.8</f>
        <v>6116.58</v>
      </c>
      <c r="K1346" s="21">
        <v>3398.1</v>
      </c>
      <c r="L1346" s="69" t="s">
        <v>46</v>
      </c>
      <c r="M1346" s="32">
        <f>P1346*J1346</f>
        <v>978652.8</v>
      </c>
      <c r="N1346" s="32">
        <f t="shared" si="133"/>
        <v>95173.984800000006</v>
      </c>
      <c r="O1346" s="32">
        <f t="shared" si="132"/>
        <v>1073826.7848</v>
      </c>
      <c r="P1346" s="32">
        <v>160</v>
      </c>
      <c r="Q1346" s="32">
        <v>15.56</v>
      </c>
      <c r="R1346" s="14" t="s">
        <v>270</v>
      </c>
      <c r="S1346" s="14" t="s">
        <v>691</v>
      </c>
      <c r="T1346" s="222"/>
    </row>
  </sheetData>
  <autoFilter ref="A13:AMJ297"/>
  <mergeCells count="504">
    <mergeCell ref="P1:S1"/>
    <mergeCell ref="P2:S2"/>
    <mergeCell ref="P3:S3"/>
    <mergeCell ref="P4:S4"/>
    <mergeCell ref="P5:S5"/>
    <mergeCell ref="D6:O6"/>
    <mergeCell ref="D7:R7"/>
    <mergeCell ref="D8:R8"/>
    <mergeCell ref="A10:A11"/>
    <mergeCell ref="B10:B11"/>
    <mergeCell ref="C10:C11"/>
    <mergeCell ref="D10:D11"/>
    <mergeCell ref="E10:F10"/>
    <mergeCell ref="G10:G11"/>
    <mergeCell ref="H10:H11"/>
    <mergeCell ref="I10:I11"/>
    <mergeCell ref="P10:P11"/>
    <mergeCell ref="Q10:Q11"/>
    <mergeCell ref="R10:S10"/>
    <mergeCell ref="L10:L11"/>
    <mergeCell ref="M10:M11"/>
    <mergeCell ref="N10:N11"/>
    <mergeCell ref="O10:O11"/>
    <mergeCell ref="C17:C18"/>
    <mergeCell ref="D17:D18"/>
    <mergeCell ref="E17:E18"/>
    <mergeCell ref="F17:F18"/>
    <mergeCell ref="G17:G18"/>
    <mergeCell ref="H17:H18"/>
    <mergeCell ref="I17:I18"/>
    <mergeCell ref="J10:J11"/>
    <mergeCell ref="K10:K11"/>
    <mergeCell ref="J17:J18"/>
    <mergeCell ref="K17:K18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C29:C30"/>
    <mergeCell ref="D29:D30"/>
    <mergeCell ref="E29:E30"/>
    <mergeCell ref="F29:F30"/>
    <mergeCell ref="G29:G30"/>
    <mergeCell ref="H29:H30"/>
    <mergeCell ref="I29:I30"/>
    <mergeCell ref="J29:J30"/>
    <mergeCell ref="K29:K30"/>
    <mergeCell ref="I32:I33"/>
    <mergeCell ref="J32:J33"/>
    <mergeCell ref="K32:K33"/>
    <mergeCell ref="C36:C37"/>
    <mergeCell ref="D36:D37"/>
    <mergeCell ref="E36:E37"/>
    <mergeCell ref="F36:F37"/>
    <mergeCell ref="G36:G37"/>
    <mergeCell ref="H36:H37"/>
    <mergeCell ref="I36:I37"/>
    <mergeCell ref="C32:C33"/>
    <mergeCell ref="D32:D33"/>
    <mergeCell ref="E32:E33"/>
    <mergeCell ref="F32:F33"/>
    <mergeCell ref="G32:G33"/>
    <mergeCell ref="H32:H33"/>
    <mergeCell ref="J36:J37"/>
    <mergeCell ref="K36:K37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C47:C49"/>
    <mergeCell ref="D47:D49"/>
    <mergeCell ref="E47:E49"/>
    <mergeCell ref="F47:F49"/>
    <mergeCell ref="G47:G49"/>
    <mergeCell ref="H47:H49"/>
    <mergeCell ref="I47:I49"/>
    <mergeCell ref="J47:J49"/>
    <mergeCell ref="K47:K49"/>
    <mergeCell ref="I50:I52"/>
    <mergeCell ref="J50:J52"/>
    <mergeCell ref="K50:K52"/>
    <mergeCell ref="C59:C60"/>
    <mergeCell ref="D59:D60"/>
    <mergeCell ref="E59:E60"/>
    <mergeCell ref="F59:F60"/>
    <mergeCell ref="G59:G60"/>
    <mergeCell ref="H59:H60"/>
    <mergeCell ref="I59:I60"/>
    <mergeCell ref="C50:C52"/>
    <mergeCell ref="D50:D52"/>
    <mergeCell ref="E50:E52"/>
    <mergeCell ref="F50:F52"/>
    <mergeCell ref="G50:G52"/>
    <mergeCell ref="H50:H52"/>
    <mergeCell ref="J59:J60"/>
    <mergeCell ref="K59:K60"/>
    <mergeCell ref="C62:C64"/>
    <mergeCell ref="D62:D64"/>
    <mergeCell ref="E62:E64"/>
    <mergeCell ref="F62:F64"/>
    <mergeCell ref="G62:G64"/>
    <mergeCell ref="H62:H64"/>
    <mergeCell ref="I62:I64"/>
    <mergeCell ref="J62:J64"/>
    <mergeCell ref="K62:K64"/>
    <mergeCell ref="C66:C70"/>
    <mergeCell ref="D66:D70"/>
    <mergeCell ref="E66:E70"/>
    <mergeCell ref="F66:F70"/>
    <mergeCell ref="G66:G70"/>
    <mergeCell ref="H66:H70"/>
    <mergeCell ref="I66:I70"/>
    <mergeCell ref="J66:J70"/>
    <mergeCell ref="K66:K70"/>
    <mergeCell ref="I71:I75"/>
    <mergeCell ref="J71:J75"/>
    <mergeCell ref="K71:K75"/>
    <mergeCell ref="C81:C83"/>
    <mergeCell ref="D81:D83"/>
    <mergeCell ref="E81:E83"/>
    <mergeCell ref="F81:F83"/>
    <mergeCell ref="G81:G83"/>
    <mergeCell ref="H81:H83"/>
    <mergeCell ref="I81:I83"/>
    <mergeCell ref="C71:C75"/>
    <mergeCell ref="D71:D75"/>
    <mergeCell ref="E71:E75"/>
    <mergeCell ref="F71:F75"/>
    <mergeCell ref="G71:G75"/>
    <mergeCell ref="H71:H75"/>
    <mergeCell ref="J81:J83"/>
    <mergeCell ref="K81:K83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I94:I97"/>
    <mergeCell ref="J94:J97"/>
    <mergeCell ref="K94:K97"/>
    <mergeCell ref="C107:C108"/>
    <mergeCell ref="D107:D108"/>
    <mergeCell ref="E107:E108"/>
    <mergeCell ref="F107:F108"/>
    <mergeCell ref="G107:G108"/>
    <mergeCell ref="H107:H108"/>
    <mergeCell ref="I107:I108"/>
    <mergeCell ref="C94:C97"/>
    <mergeCell ref="D94:D97"/>
    <mergeCell ref="E94:E97"/>
    <mergeCell ref="F94:F97"/>
    <mergeCell ref="G94:G97"/>
    <mergeCell ref="H94:H97"/>
    <mergeCell ref="J107:J108"/>
    <mergeCell ref="K107:K108"/>
    <mergeCell ref="C110:C114"/>
    <mergeCell ref="D110:D114"/>
    <mergeCell ref="E110:E114"/>
    <mergeCell ref="F110:F114"/>
    <mergeCell ref="G110:G114"/>
    <mergeCell ref="H110:H114"/>
    <mergeCell ref="I110:I114"/>
    <mergeCell ref="J110:J114"/>
    <mergeCell ref="K110:K114"/>
    <mergeCell ref="C115:C119"/>
    <mergeCell ref="D115:D119"/>
    <mergeCell ref="E115:E119"/>
    <mergeCell ref="F115:F119"/>
    <mergeCell ref="G115:G119"/>
    <mergeCell ref="H115:H119"/>
    <mergeCell ref="I115:I119"/>
    <mergeCell ref="J115:J119"/>
    <mergeCell ref="K115:K119"/>
    <mergeCell ref="I120:I121"/>
    <mergeCell ref="J120:J121"/>
    <mergeCell ref="K120:K121"/>
    <mergeCell ref="C122:C126"/>
    <mergeCell ref="D122:D126"/>
    <mergeCell ref="E122:E126"/>
    <mergeCell ref="F122:F126"/>
    <mergeCell ref="G122:G126"/>
    <mergeCell ref="H122:H126"/>
    <mergeCell ref="I122:I126"/>
    <mergeCell ref="C120:C121"/>
    <mergeCell ref="D120:D121"/>
    <mergeCell ref="E120:E121"/>
    <mergeCell ref="F120:F121"/>
    <mergeCell ref="G120:G121"/>
    <mergeCell ref="H120:H121"/>
    <mergeCell ref="J122:J126"/>
    <mergeCell ref="K122:K126"/>
    <mergeCell ref="C128:C132"/>
    <mergeCell ref="D128:D132"/>
    <mergeCell ref="E128:E132"/>
    <mergeCell ref="F128:F132"/>
    <mergeCell ref="G128:G132"/>
    <mergeCell ref="H128:H132"/>
    <mergeCell ref="I128:I132"/>
    <mergeCell ref="J128:J132"/>
    <mergeCell ref="K128:K132"/>
    <mergeCell ref="C133:C136"/>
    <mergeCell ref="D133:D136"/>
    <mergeCell ref="E133:E136"/>
    <mergeCell ref="F133:F136"/>
    <mergeCell ref="G133:G136"/>
    <mergeCell ref="H133:H136"/>
    <mergeCell ref="I133:I136"/>
    <mergeCell ref="J133:J136"/>
    <mergeCell ref="K133:K136"/>
    <mergeCell ref="I137:I138"/>
    <mergeCell ref="J137:J138"/>
    <mergeCell ref="K137:K138"/>
    <mergeCell ref="C140:C142"/>
    <mergeCell ref="D140:D142"/>
    <mergeCell ref="E140:E142"/>
    <mergeCell ref="F140:F142"/>
    <mergeCell ref="G140:G142"/>
    <mergeCell ref="H140:H142"/>
    <mergeCell ref="I140:I142"/>
    <mergeCell ref="C137:C138"/>
    <mergeCell ref="D137:D138"/>
    <mergeCell ref="E137:E138"/>
    <mergeCell ref="F137:F138"/>
    <mergeCell ref="G137:G138"/>
    <mergeCell ref="H137:H138"/>
    <mergeCell ref="J140:J142"/>
    <mergeCell ref="K140:K142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C152:C155"/>
    <mergeCell ref="D152:D155"/>
    <mergeCell ref="E152:E155"/>
    <mergeCell ref="F152:F155"/>
    <mergeCell ref="G152:G155"/>
    <mergeCell ref="H152:H155"/>
    <mergeCell ref="I152:I155"/>
    <mergeCell ref="J152:J155"/>
    <mergeCell ref="K152:K155"/>
    <mergeCell ref="I156:I159"/>
    <mergeCell ref="J156:J159"/>
    <mergeCell ref="K156:K159"/>
    <mergeCell ref="C160:C163"/>
    <mergeCell ref="D160:D163"/>
    <mergeCell ref="E160:E163"/>
    <mergeCell ref="F160:F163"/>
    <mergeCell ref="G160:G163"/>
    <mergeCell ref="H160:H163"/>
    <mergeCell ref="I160:I163"/>
    <mergeCell ref="C156:C159"/>
    <mergeCell ref="D156:D159"/>
    <mergeCell ref="E156:E159"/>
    <mergeCell ref="F156:F159"/>
    <mergeCell ref="G156:G159"/>
    <mergeCell ref="H156:H159"/>
    <mergeCell ref="J160:J163"/>
    <mergeCell ref="K160:K163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I174:I179"/>
    <mergeCell ref="J174:J179"/>
    <mergeCell ref="K174:K179"/>
    <mergeCell ref="C187:C188"/>
    <mergeCell ref="D187:D188"/>
    <mergeCell ref="E187:E188"/>
    <mergeCell ref="F187:F188"/>
    <mergeCell ref="G187:G188"/>
    <mergeCell ref="H187:H188"/>
    <mergeCell ref="I187:I188"/>
    <mergeCell ref="C174:C179"/>
    <mergeCell ref="D174:D179"/>
    <mergeCell ref="E174:E179"/>
    <mergeCell ref="F174:F179"/>
    <mergeCell ref="G174:G179"/>
    <mergeCell ref="H174:H179"/>
    <mergeCell ref="J187:J188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I207:I208"/>
    <mergeCell ref="J207:J208"/>
    <mergeCell ref="K207:K208"/>
    <mergeCell ref="C209:C210"/>
    <mergeCell ref="D209:D210"/>
    <mergeCell ref="E209:E210"/>
    <mergeCell ref="F209:F210"/>
    <mergeCell ref="G209:G210"/>
    <mergeCell ref="H209:H210"/>
    <mergeCell ref="I209:I210"/>
    <mergeCell ref="C207:C208"/>
    <mergeCell ref="D207:D208"/>
    <mergeCell ref="E207:E208"/>
    <mergeCell ref="F207:F208"/>
    <mergeCell ref="G207:G208"/>
    <mergeCell ref="H207:H208"/>
    <mergeCell ref="J209:J210"/>
    <mergeCell ref="K209:K210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K260:K261"/>
    <mergeCell ref="I272:I273"/>
    <mergeCell ref="J272:J273"/>
    <mergeCell ref="K272:K273"/>
    <mergeCell ref="C275:C276"/>
    <mergeCell ref="D275:D276"/>
    <mergeCell ref="E275:E276"/>
    <mergeCell ref="F275:F276"/>
    <mergeCell ref="G275:G276"/>
    <mergeCell ref="H275:H276"/>
    <mergeCell ref="I275:I276"/>
    <mergeCell ref="C272:C273"/>
    <mergeCell ref="D272:D273"/>
    <mergeCell ref="E272:E273"/>
    <mergeCell ref="F272:F273"/>
    <mergeCell ref="G272:G273"/>
    <mergeCell ref="H272:H273"/>
    <mergeCell ref="J275:J276"/>
    <mergeCell ref="K275:K276"/>
    <mergeCell ref="C531:C534"/>
    <mergeCell ref="D531:D534"/>
    <mergeCell ref="E531:E534"/>
    <mergeCell ref="F531:F534"/>
    <mergeCell ref="G531:G534"/>
    <mergeCell ref="H531:H534"/>
    <mergeCell ref="I531:I534"/>
    <mergeCell ref="J531:J534"/>
    <mergeCell ref="K531:K534"/>
    <mergeCell ref="C535:C538"/>
    <mergeCell ref="D535:D538"/>
    <mergeCell ref="E535:E538"/>
    <mergeCell ref="F535:F538"/>
    <mergeCell ref="G535:G538"/>
    <mergeCell ref="H535:H538"/>
    <mergeCell ref="I535:I538"/>
    <mergeCell ref="J535:J538"/>
    <mergeCell ref="K535:K538"/>
    <mergeCell ref="I539:I542"/>
    <mergeCell ref="J539:J542"/>
    <mergeCell ref="K539:K542"/>
    <mergeCell ref="C552:C556"/>
    <mergeCell ref="D552:D556"/>
    <mergeCell ref="E552:E556"/>
    <mergeCell ref="F552:F556"/>
    <mergeCell ref="G552:G556"/>
    <mergeCell ref="H552:H556"/>
    <mergeCell ref="I552:I556"/>
    <mergeCell ref="C539:C542"/>
    <mergeCell ref="D539:D542"/>
    <mergeCell ref="E539:E542"/>
    <mergeCell ref="F539:F542"/>
    <mergeCell ref="G539:G542"/>
    <mergeCell ref="H539:H542"/>
    <mergeCell ref="J552:J556"/>
    <mergeCell ref="K552:K556"/>
    <mergeCell ref="C557:C560"/>
    <mergeCell ref="D557:D560"/>
    <mergeCell ref="E557:E560"/>
    <mergeCell ref="F557:F560"/>
    <mergeCell ref="G557:G560"/>
    <mergeCell ref="H557:H560"/>
    <mergeCell ref="I557:I560"/>
    <mergeCell ref="J557:J560"/>
    <mergeCell ref="K557:K560"/>
    <mergeCell ref="C561:C564"/>
    <mergeCell ref="D561:D564"/>
    <mergeCell ref="E561:E564"/>
    <mergeCell ref="F561:F564"/>
    <mergeCell ref="G561:G564"/>
    <mergeCell ref="H561:H564"/>
    <mergeCell ref="I561:I564"/>
    <mergeCell ref="J561:J564"/>
    <mergeCell ref="K561:K564"/>
    <mergeCell ref="I565:I568"/>
    <mergeCell ref="J565:J568"/>
    <mergeCell ref="K565:K568"/>
    <mergeCell ref="C569:C573"/>
    <mergeCell ref="D569:D573"/>
    <mergeCell ref="E569:E573"/>
    <mergeCell ref="F569:F573"/>
    <mergeCell ref="G569:G573"/>
    <mergeCell ref="H569:H573"/>
    <mergeCell ref="I569:I573"/>
    <mergeCell ref="C565:C568"/>
    <mergeCell ref="D565:D568"/>
    <mergeCell ref="E565:E568"/>
    <mergeCell ref="F565:F568"/>
    <mergeCell ref="G565:G568"/>
    <mergeCell ref="H565:H568"/>
    <mergeCell ref="J569:J573"/>
    <mergeCell ref="K569:K573"/>
    <mergeCell ref="C574:C579"/>
    <mergeCell ref="D574:D579"/>
    <mergeCell ref="E574:E579"/>
    <mergeCell ref="F574:F579"/>
    <mergeCell ref="G574:G579"/>
    <mergeCell ref="H574:H579"/>
    <mergeCell ref="I574:I579"/>
    <mergeCell ref="J574:J579"/>
    <mergeCell ref="K574:K579"/>
    <mergeCell ref="C580:C584"/>
    <mergeCell ref="D580:D584"/>
    <mergeCell ref="E580:E584"/>
    <mergeCell ref="F580:F584"/>
    <mergeCell ref="G580:G584"/>
    <mergeCell ref="H580:H584"/>
    <mergeCell ref="I580:I584"/>
    <mergeCell ref="J580:J584"/>
    <mergeCell ref="K580:K584"/>
    <mergeCell ref="H641:H642"/>
    <mergeCell ref="I641:I642"/>
    <mergeCell ref="J641:J642"/>
    <mergeCell ref="K641:K642"/>
    <mergeCell ref="A713:A714"/>
    <mergeCell ref="H639:H640"/>
    <mergeCell ref="I639:I640"/>
    <mergeCell ref="J639:J640"/>
    <mergeCell ref="K639:K640"/>
    <mergeCell ref="A641:A642"/>
    <mergeCell ref="C641:C642"/>
    <mergeCell ref="D641:D642"/>
    <mergeCell ref="E641:E642"/>
    <mergeCell ref="F641:F642"/>
    <mergeCell ref="G641:G642"/>
    <mergeCell ref="A639:A640"/>
    <mergeCell ref="C639:C640"/>
    <mergeCell ref="D639:D640"/>
    <mergeCell ref="E639:E640"/>
    <mergeCell ref="F639:F640"/>
    <mergeCell ref="G639:G640"/>
  </mergeCells>
  <conditionalFormatting sqref="D173">
    <cfRule type="duplicateValues" dxfId="33" priority="14"/>
  </conditionalFormatting>
  <conditionalFormatting sqref="D180">
    <cfRule type="duplicateValues" dxfId="32" priority="13"/>
  </conditionalFormatting>
  <conditionalFormatting sqref="D184">
    <cfRule type="duplicateValues" dxfId="31" priority="12"/>
  </conditionalFormatting>
  <conditionalFormatting sqref="D172">
    <cfRule type="duplicateValues" dxfId="30" priority="11"/>
  </conditionalFormatting>
  <conditionalFormatting sqref="D174">
    <cfRule type="duplicateValues" dxfId="29" priority="10"/>
  </conditionalFormatting>
  <conditionalFormatting sqref="D183">
    <cfRule type="duplicateValues" dxfId="28" priority="9"/>
  </conditionalFormatting>
  <conditionalFormatting sqref="D169">
    <cfRule type="duplicateValues" dxfId="27" priority="8"/>
  </conditionalFormatting>
  <conditionalFormatting sqref="D171">
    <cfRule type="duplicateValues" dxfId="26" priority="7"/>
  </conditionalFormatting>
  <conditionalFormatting sqref="D170">
    <cfRule type="duplicateValues" dxfId="25" priority="6"/>
  </conditionalFormatting>
  <conditionalFormatting sqref="D185">
    <cfRule type="duplicateValues" dxfId="24" priority="5"/>
  </conditionalFormatting>
  <conditionalFormatting sqref="D185">
    <cfRule type="duplicateValues" dxfId="23" priority="4"/>
  </conditionalFormatting>
  <conditionalFormatting sqref="D185">
    <cfRule type="duplicateValues" dxfId="22" priority="3"/>
  </conditionalFormatting>
  <conditionalFormatting sqref="D185">
    <cfRule type="duplicateValues" dxfId="21" priority="2"/>
  </conditionalFormatting>
  <conditionalFormatting sqref="D182">
    <cfRule type="duplicateValues" dxfId="20" priority="1"/>
  </conditionalFormatting>
  <conditionalFormatting sqref="D189">
    <cfRule type="duplicateValues" dxfId="19" priority="15"/>
  </conditionalFormatting>
  <conditionalFormatting sqref="D181 D184">
    <cfRule type="duplicateValues" dxfId="18" priority="16"/>
  </conditionalFormatting>
  <conditionalFormatting sqref="D180:D181 D184 D173">
    <cfRule type="duplicateValues" dxfId="17" priority="17"/>
  </conditionalFormatting>
  <pageMargins left="0.31496062992125984" right="0.23622047244094491" top="0.62992125984251968" bottom="0.51181102362204722" header="0.31496062992125984" footer="0.19685039370078741"/>
  <pageSetup paperSize="9" scale="49" fitToHeight="70" orientation="landscape" r:id="rId1"/>
  <headerFooter differentFirst="1">
    <oddHeader>&amp;C&amp;P</oddHeader>
    <oddFooter>&amp;C&amp;P</oddFooter>
  </headerFooter>
  <rowBreaks count="1" manualBreakCount="1">
    <brk id="271" min="2" max="1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1622"/>
  <sheetViews>
    <sheetView view="pageBreakPreview" topLeftCell="B282" zoomScale="53" zoomScaleNormal="63" zoomScaleSheetLayoutView="53" workbookViewId="0">
      <selection activeCell="K79" sqref="K79"/>
    </sheetView>
  </sheetViews>
  <sheetFormatPr defaultColWidth="9.140625" defaultRowHeight="18.75"/>
  <cols>
    <col min="1" max="1" width="9.7109375" style="3" customWidth="1"/>
    <col min="2" max="2" width="8.7109375" style="4" customWidth="1"/>
    <col min="3" max="3" width="44.5703125" style="8" customWidth="1"/>
    <col min="4" max="4" width="11.7109375" style="4" customWidth="1"/>
    <col min="5" max="5" width="10.140625" style="4" customWidth="1"/>
    <col min="6" max="6" width="8.28515625" style="2" customWidth="1"/>
    <col min="7" max="7" width="15.140625" style="4" customWidth="1"/>
    <col min="8" max="8" width="9.140625" style="4" customWidth="1"/>
    <col min="9" max="9" width="17.28515625" style="7" customWidth="1"/>
    <col min="10" max="10" width="16.85546875" style="7" customWidth="1"/>
    <col min="11" max="11" width="26.7109375" style="9" customWidth="1"/>
    <col min="12" max="12" width="22.85546875" style="7" customWidth="1"/>
    <col min="13" max="13" width="20.5703125" style="7" customWidth="1"/>
    <col min="14" max="15" width="22.5703125" style="5" customWidth="1"/>
    <col min="16" max="16" width="21.140625" style="5" customWidth="1"/>
    <col min="17" max="17" width="16.28515625" style="411" customWidth="1"/>
    <col min="18" max="18" width="9.140625" style="2" customWidth="1"/>
    <col min="19" max="19" width="11" style="2" customWidth="1"/>
    <col min="20" max="20" width="28.28515625" style="435" customWidth="1"/>
    <col min="21" max="21" width="16.7109375" style="435" customWidth="1"/>
    <col min="22" max="22" width="18.28515625" style="438" customWidth="1"/>
    <col min="23" max="23" width="21.42578125" style="435" customWidth="1"/>
    <col min="24" max="24" width="20.42578125" style="435" customWidth="1"/>
    <col min="25" max="25" width="11.42578125" style="1" customWidth="1"/>
    <col min="26" max="26" width="19.5703125" style="435" customWidth="1"/>
    <col min="27" max="27" width="17.42578125" style="435" customWidth="1"/>
    <col min="28" max="28" width="18.42578125" style="435" customWidth="1"/>
    <col min="29" max="29" width="13.28515625" style="440" customWidth="1"/>
    <col min="30" max="30" width="14.28515625" style="1" bestFit="1" customWidth="1"/>
    <col min="31" max="31" width="14.5703125" style="1" customWidth="1"/>
    <col min="32" max="32" width="19.5703125" style="1" customWidth="1"/>
    <col min="33" max="33" width="15.85546875" style="1" customWidth="1"/>
    <col min="34" max="34" width="18.7109375" style="1" customWidth="1"/>
    <col min="35" max="35" width="13.5703125" style="1" customWidth="1"/>
    <col min="36" max="16384" width="9.140625" style="1"/>
  </cols>
  <sheetData>
    <row r="1" spans="1:29">
      <c r="B1" s="2"/>
      <c r="C1" s="4"/>
      <c r="I1" s="5"/>
      <c r="J1" s="5"/>
      <c r="K1" s="6"/>
      <c r="M1" s="5"/>
      <c r="P1" s="652" t="s">
        <v>1063</v>
      </c>
      <c r="Q1" s="652"/>
      <c r="R1" s="652"/>
      <c r="S1" s="652"/>
    </row>
    <row r="2" spans="1:29">
      <c r="B2" s="2"/>
      <c r="C2" s="4"/>
      <c r="I2" s="5"/>
      <c r="J2" s="5"/>
      <c r="K2" s="6"/>
      <c r="M2" s="5"/>
      <c r="P2" s="652" t="s">
        <v>1060</v>
      </c>
      <c r="Q2" s="652"/>
      <c r="R2" s="652"/>
      <c r="S2" s="652"/>
    </row>
    <row r="3" spans="1:29">
      <c r="B3" s="2"/>
      <c r="C3" s="4"/>
      <c r="I3" s="5"/>
      <c r="J3" s="5"/>
      <c r="K3" s="6"/>
      <c r="M3" s="5"/>
      <c r="P3" s="652" t="s">
        <v>1061</v>
      </c>
      <c r="Q3" s="652"/>
      <c r="R3" s="652"/>
      <c r="S3" s="652"/>
    </row>
    <row r="4" spans="1:29">
      <c r="B4" s="2"/>
      <c r="C4" s="4"/>
      <c r="I4" s="5"/>
      <c r="J4" s="5"/>
      <c r="K4" s="6"/>
      <c r="M4" s="5"/>
      <c r="P4" s="652" t="s">
        <v>1062</v>
      </c>
      <c r="Q4" s="652"/>
      <c r="R4" s="652"/>
      <c r="S4" s="652"/>
    </row>
    <row r="5" spans="1:29">
      <c r="B5" s="2"/>
      <c r="C5" s="4"/>
      <c r="I5" s="5"/>
      <c r="J5" s="5"/>
      <c r="K5" s="6"/>
      <c r="M5" s="5"/>
      <c r="P5" s="652" t="s">
        <v>1094</v>
      </c>
      <c r="Q5" s="652"/>
      <c r="R5" s="652"/>
      <c r="S5" s="652"/>
    </row>
    <row r="6" spans="1:29">
      <c r="C6" s="645" t="s">
        <v>8</v>
      </c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10"/>
      <c r="P6" s="10"/>
      <c r="R6" s="5"/>
    </row>
    <row r="7" spans="1:29">
      <c r="C7" s="645" t="s">
        <v>9</v>
      </c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</row>
    <row r="8" spans="1:29">
      <c r="C8" s="645" t="s">
        <v>1064</v>
      </c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5"/>
      <c r="P8" s="645"/>
      <c r="Q8" s="645"/>
      <c r="R8" s="645"/>
    </row>
    <row r="9" spans="1:29">
      <c r="R9" s="12"/>
    </row>
    <row r="10" spans="1:29" ht="44.25" customHeight="1">
      <c r="A10" s="646" t="s">
        <v>11</v>
      </c>
      <c r="B10" s="619" t="s">
        <v>12</v>
      </c>
      <c r="C10" s="619" t="s">
        <v>13</v>
      </c>
      <c r="D10" s="619" t="s">
        <v>14</v>
      </c>
      <c r="E10" s="619"/>
      <c r="F10" s="619" t="s">
        <v>10</v>
      </c>
      <c r="G10" s="649" t="s">
        <v>15</v>
      </c>
      <c r="H10" s="649" t="s">
        <v>16</v>
      </c>
      <c r="I10" s="651" t="s">
        <v>17</v>
      </c>
      <c r="J10" s="651" t="s">
        <v>18</v>
      </c>
      <c r="K10" s="619" t="s">
        <v>19</v>
      </c>
      <c r="L10" s="617" t="s">
        <v>20</v>
      </c>
      <c r="M10" s="617" t="s">
        <v>21</v>
      </c>
      <c r="N10" s="669" t="s">
        <v>1146</v>
      </c>
      <c r="O10" s="621" t="s">
        <v>22</v>
      </c>
      <c r="P10" s="649" t="s">
        <v>23</v>
      </c>
      <c r="Q10" s="670" t="s">
        <v>24</v>
      </c>
      <c r="R10" s="619" t="s">
        <v>27</v>
      </c>
      <c r="S10" s="619"/>
    </row>
    <row r="11" spans="1:29" ht="153" customHeight="1">
      <c r="A11" s="646"/>
      <c r="B11" s="619"/>
      <c r="C11" s="619"/>
      <c r="D11" s="13" t="s">
        <v>29</v>
      </c>
      <c r="E11" s="13" t="s">
        <v>30</v>
      </c>
      <c r="F11" s="619"/>
      <c r="G11" s="649"/>
      <c r="H11" s="649"/>
      <c r="I11" s="651"/>
      <c r="J11" s="651"/>
      <c r="K11" s="619"/>
      <c r="L11" s="617"/>
      <c r="M11" s="617"/>
      <c r="N11" s="669"/>
      <c r="O11" s="622"/>
      <c r="P11" s="649"/>
      <c r="Q11" s="670"/>
      <c r="R11" s="13" t="s">
        <v>31</v>
      </c>
      <c r="S11" s="13" t="s">
        <v>32</v>
      </c>
    </row>
    <row r="12" spans="1:29">
      <c r="A12" s="15"/>
      <c r="B12" s="16">
        <v>1</v>
      </c>
      <c r="C12" s="16">
        <v>2</v>
      </c>
      <c r="D12" s="16">
        <v>3</v>
      </c>
      <c r="E12" s="16">
        <v>4</v>
      </c>
      <c r="F12" s="16">
        <v>5</v>
      </c>
      <c r="G12" s="17">
        <v>6</v>
      </c>
      <c r="H12" s="17">
        <v>7</v>
      </c>
      <c r="I12" s="17">
        <v>8</v>
      </c>
      <c r="J12" s="17">
        <v>9</v>
      </c>
      <c r="K12" s="17">
        <v>10</v>
      </c>
      <c r="L12" s="17">
        <v>11</v>
      </c>
      <c r="M12" s="17">
        <v>12</v>
      </c>
      <c r="N12" s="16">
        <v>13</v>
      </c>
      <c r="O12" s="16">
        <v>13</v>
      </c>
      <c r="P12" s="18">
        <v>14</v>
      </c>
      <c r="Q12" s="59">
        <v>15</v>
      </c>
      <c r="R12" s="14">
        <v>16</v>
      </c>
      <c r="S12" s="14">
        <v>17</v>
      </c>
    </row>
    <row r="13" spans="1:29">
      <c r="A13" s="15"/>
      <c r="B13" s="16"/>
      <c r="C13" s="16"/>
      <c r="D13" s="16"/>
      <c r="E13" s="16"/>
      <c r="F13" s="14"/>
      <c r="G13" s="16"/>
      <c r="H13" s="16"/>
      <c r="I13" s="21"/>
      <c r="J13" s="21"/>
      <c r="K13" s="22"/>
      <c r="L13" s="21"/>
      <c r="M13" s="21"/>
      <c r="N13" s="21"/>
      <c r="O13" s="21"/>
      <c r="P13" s="16"/>
      <c r="Q13" s="361"/>
      <c r="R13" s="14"/>
      <c r="S13" s="14"/>
    </row>
    <row r="14" spans="1:29">
      <c r="A14" s="25">
        <f>A21+A23+A26+A45+A55+A57+A95+A97+A99+A124+A136+A141+A148+A165+A191+A199+A202+A294</f>
        <v>261</v>
      </c>
      <c r="B14" s="25">
        <f>B21+B23+B26+B45+B55+B57+B92+B97+B99+B120+B135+B141+B147+B164+B191+B199+B202+B294</f>
        <v>185</v>
      </c>
      <c r="C14" s="26" t="s">
        <v>33</v>
      </c>
      <c r="D14" s="16"/>
      <c r="E14" s="16"/>
      <c r="F14" s="14"/>
      <c r="G14" s="16"/>
      <c r="H14" s="16"/>
      <c r="I14" s="27">
        <f>I15+I203</f>
        <v>583433.58269999991</v>
      </c>
      <c r="J14" s="27"/>
      <c r="K14" s="28"/>
      <c r="L14" s="27">
        <f>L15+L203</f>
        <v>430695938.49716187</v>
      </c>
      <c r="M14" s="27">
        <f>M15+M203</f>
        <v>14144933.823970001</v>
      </c>
      <c r="N14" s="27">
        <f>N15+N203</f>
        <v>444840872.32113206</v>
      </c>
      <c r="O14" s="27"/>
      <c r="P14" s="21"/>
      <c r="Q14" s="412"/>
      <c r="R14" s="14"/>
      <c r="S14" s="14"/>
    </row>
    <row r="15" spans="1:29">
      <c r="A15" s="15"/>
      <c r="B15" s="16"/>
      <c r="C15" s="26" t="s">
        <v>34</v>
      </c>
      <c r="D15" s="16"/>
      <c r="E15" s="16"/>
      <c r="F15" s="14"/>
      <c r="G15" s="16"/>
      <c r="H15" s="16"/>
      <c r="I15" s="31">
        <f>I16+I22+I24+I27+I46+I56+I58+I96+I98+I100+I125+I137+I142+I149+I166+I192+I200</f>
        <v>209960.44270000004</v>
      </c>
      <c r="J15" s="31"/>
      <c r="K15" s="22"/>
      <c r="L15" s="27">
        <f>L16+L22+L24+L27+L46+L56+L58+L96+L98+L100+L125+L137+L142+L149+L166+L192+L200</f>
        <v>104224408.40736198</v>
      </c>
      <c r="M15" s="27">
        <f>M16+M22+M24+M27+M46+M56+M58+M96+M98+M100+M125+M137+M142+M149+M166+M192+M200</f>
        <v>6049395.86907</v>
      </c>
      <c r="N15" s="27">
        <f>N16+N22+N24+N27+N46+N56+N58+N96+N98+N100+N125+N137+N142+N149+N166+N192+N200</f>
        <v>110273804.27643202</v>
      </c>
      <c r="O15" s="27"/>
      <c r="P15" s="32"/>
      <c r="Q15" s="412"/>
      <c r="R15" s="14"/>
      <c r="S15" s="14"/>
    </row>
    <row r="16" spans="1:29" s="78" customFormat="1">
      <c r="A16" s="108"/>
      <c r="B16" s="80"/>
      <c r="C16" s="431" t="s">
        <v>35</v>
      </c>
      <c r="D16" s="429"/>
      <c r="E16" s="429"/>
      <c r="F16" s="79"/>
      <c r="G16" s="429"/>
      <c r="H16" s="429"/>
      <c r="I16" s="85">
        <f>SUM(I17:I21)</f>
        <v>4853.2</v>
      </c>
      <c r="J16" s="85"/>
      <c r="K16" s="481"/>
      <c r="L16" s="433">
        <f>SUM(L17:L21)</f>
        <v>774265.38000000012</v>
      </c>
      <c r="M16" s="432">
        <f>SUM(M17:M21)</f>
        <v>207136.97199999998</v>
      </c>
      <c r="N16" s="432">
        <f>SUM(N17:N21)</f>
        <v>981402.35200000007</v>
      </c>
      <c r="O16" s="432">
        <f>SUM(O17:O21)</f>
        <v>981402.35200000007</v>
      </c>
      <c r="P16" s="84"/>
      <c r="Q16" s="482"/>
      <c r="R16" s="79"/>
      <c r="S16" s="79"/>
      <c r="T16" s="435" t="s">
        <v>1132</v>
      </c>
      <c r="U16" s="436"/>
      <c r="V16" s="441"/>
      <c r="W16" s="436"/>
      <c r="X16" s="436"/>
      <c r="Z16" s="436"/>
      <c r="AA16" s="436"/>
      <c r="AB16" s="436"/>
      <c r="AC16" s="468"/>
    </row>
    <row r="17" spans="1:29" ht="56.25">
      <c r="A17" s="15">
        <v>1</v>
      </c>
      <c r="B17" s="619">
        <v>1</v>
      </c>
      <c r="C17" s="620" t="s">
        <v>36</v>
      </c>
      <c r="D17" s="619">
        <v>1994</v>
      </c>
      <c r="E17" s="619" t="s">
        <v>37</v>
      </c>
      <c r="F17" s="623" t="s">
        <v>269</v>
      </c>
      <c r="G17" s="619" t="s">
        <v>38</v>
      </c>
      <c r="H17" s="619">
        <v>2</v>
      </c>
      <c r="I17" s="624">
        <v>2039.4999999999998</v>
      </c>
      <c r="J17" s="617">
        <v>678.4</v>
      </c>
      <c r="K17" s="35" t="s">
        <v>39</v>
      </c>
      <c r="L17" s="115">
        <f>I17*P17</f>
        <v>168890.995</v>
      </c>
      <c r="M17" s="114">
        <f>I17*Q17</f>
        <v>41422.244999999995</v>
      </c>
      <c r="N17" s="114">
        <f>L17+M17</f>
        <v>210313.24</v>
      </c>
      <c r="O17" s="660">
        <f>N17+N18+N19+N20+N21</f>
        <v>981402.35200000007</v>
      </c>
      <c r="P17" s="92">
        <v>82.81</v>
      </c>
      <c r="Q17" s="418">
        <v>20.309999999999999</v>
      </c>
      <c r="R17" s="14" t="s">
        <v>40</v>
      </c>
      <c r="S17" s="14" t="s">
        <v>41</v>
      </c>
      <c r="T17" s="435" t="s">
        <v>1133</v>
      </c>
    </row>
    <row r="18" spans="1:29" ht="56.25">
      <c r="A18" s="15">
        <v>2</v>
      </c>
      <c r="B18" s="619"/>
      <c r="C18" s="620"/>
      <c r="D18" s="619"/>
      <c r="E18" s="619"/>
      <c r="F18" s="623"/>
      <c r="G18" s="619"/>
      <c r="H18" s="619"/>
      <c r="I18" s="624"/>
      <c r="J18" s="617"/>
      <c r="K18" s="35" t="s">
        <v>42</v>
      </c>
      <c r="L18" s="115">
        <f>I17*P18</f>
        <v>130609.58</v>
      </c>
      <c r="M18" s="114">
        <f>I17*Q18</f>
        <v>49763.799999999988</v>
      </c>
      <c r="N18" s="114">
        <f>L18+M18</f>
        <v>180373.38</v>
      </c>
      <c r="O18" s="665"/>
      <c r="P18" s="92">
        <v>64.040000000000006</v>
      </c>
      <c r="Q18" s="418">
        <v>24.4</v>
      </c>
      <c r="R18" s="14" t="s">
        <v>40</v>
      </c>
      <c r="S18" s="14" t="s">
        <v>41</v>
      </c>
    </row>
    <row r="19" spans="1:29" ht="56.25">
      <c r="A19" s="15">
        <v>3</v>
      </c>
      <c r="B19" s="619">
        <v>2</v>
      </c>
      <c r="C19" s="620" t="s">
        <v>43</v>
      </c>
      <c r="D19" s="619">
        <v>1978</v>
      </c>
      <c r="E19" s="619" t="s">
        <v>37</v>
      </c>
      <c r="F19" s="623" t="s">
        <v>269</v>
      </c>
      <c r="G19" s="619" t="s">
        <v>38</v>
      </c>
      <c r="H19" s="619">
        <v>2</v>
      </c>
      <c r="I19" s="617">
        <v>2165.6999999999998</v>
      </c>
      <c r="J19" s="617">
        <v>849.6</v>
      </c>
      <c r="K19" s="35" t="s">
        <v>39</v>
      </c>
      <c r="L19" s="115">
        <f>I19*P19</f>
        <v>179341.617</v>
      </c>
      <c r="M19" s="114">
        <f>I19*Q19</f>
        <v>43985.366999999991</v>
      </c>
      <c r="N19" s="114">
        <f>L19+M19</f>
        <v>223326.984</v>
      </c>
      <c r="O19" s="665"/>
      <c r="P19" s="92">
        <v>82.81</v>
      </c>
      <c r="Q19" s="418">
        <v>20.309999999999999</v>
      </c>
      <c r="R19" s="14" t="s">
        <v>40</v>
      </c>
      <c r="S19" s="14" t="s">
        <v>41</v>
      </c>
    </row>
    <row r="20" spans="1:29" ht="56.25">
      <c r="A20" s="15">
        <v>4</v>
      </c>
      <c r="B20" s="619"/>
      <c r="C20" s="620"/>
      <c r="D20" s="619"/>
      <c r="E20" s="619"/>
      <c r="F20" s="623"/>
      <c r="G20" s="619"/>
      <c r="H20" s="619"/>
      <c r="I20" s="617"/>
      <c r="J20" s="617"/>
      <c r="K20" s="35" t="s">
        <v>42</v>
      </c>
      <c r="L20" s="115">
        <f>I19*P20</f>
        <v>138691.42800000001</v>
      </c>
      <c r="M20" s="114">
        <f>I19*Q20</f>
        <v>52843.079999999994</v>
      </c>
      <c r="N20" s="114">
        <f>L20+M20</f>
        <v>191534.508</v>
      </c>
      <c r="O20" s="665"/>
      <c r="P20" s="92">
        <v>64.040000000000006</v>
      </c>
      <c r="Q20" s="418">
        <v>24.4</v>
      </c>
      <c r="R20" s="14" t="s">
        <v>40</v>
      </c>
      <c r="S20" s="14" t="s">
        <v>41</v>
      </c>
    </row>
    <row r="21" spans="1:29" ht="37.5">
      <c r="A21" s="15">
        <v>5</v>
      </c>
      <c r="B21" s="16">
        <v>3</v>
      </c>
      <c r="C21" s="22" t="s">
        <v>44</v>
      </c>
      <c r="D21" s="16">
        <v>1981</v>
      </c>
      <c r="E21" s="16" t="s">
        <v>37</v>
      </c>
      <c r="F21" s="14" t="s">
        <v>323</v>
      </c>
      <c r="G21" s="16" t="s">
        <v>45</v>
      </c>
      <c r="H21" s="16">
        <v>2</v>
      </c>
      <c r="I21" s="21">
        <v>648</v>
      </c>
      <c r="J21" s="21">
        <v>406.1</v>
      </c>
      <c r="K21" s="35" t="s">
        <v>46</v>
      </c>
      <c r="L21" s="115">
        <f>I21*P21</f>
        <v>156731.76</v>
      </c>
      <c r="M21" s="114">
        <f>I21*Q21</f>
        <v>19122.48</v>
      </c>
      <c r="N21" s="114">
        <f>L21+M21</f>
        <v>175854.24000000002</v>
      </c>
      <c r="O21" s="661"/>
      <c r="P21" s="92">
        <v>241.87</v>
      </c>
      <c r="Q21" s="418">
        <v>29.51</v>
      </c>
      <c r="R21" s="14" t="s">
        <v>40</v>
      </c>
      <c r="S21" s="14" t="s">
        <v>41</v>
      </c>
    </row>
    <row r="22" spans="1:29">
      <c r="A22" s="15"/>
      <c r="B22" s="16"/>
      <c r="C22" s="26" t="s">
        <v>47</v>
      </c>
      <c r="D22" s="16"/>
      <c r="E22" s="16"/>
      <c r="F22" s="14"/>
      <c r="G22" s="16"/>
      <c r="H22" s="16"/>
      <c r="I22" s="27">
        <f>I23</f>
        <v>2273.1999999999998</v>
      </c>
      <c r="J22" s="31"/>
      <c r="K22" s="34"/>
      <c r="L22" s="27">
        <f>L23</f>
        <v>1014551.8919999999</v>
      </c>
      <c r="M22" s="31">
        <f>M23</f>
        <v>40781.207999999999</v>
      </c>
      <c r="N22" s="31">
        <f>N23</f>
        <v>1055333.0999999999</v>
      </c>
      <c r="O22" s="31">
        <f>O23</f>
        <v>1096114.308</v>
      </c>
      <c r="P22" s="31"/>
      <c r="Q22" s="59"/>
      <c r="R22" s="14"/>
      <c r="S22" s="14"/>
    </row>
    <row r="23" spans="1:29" ht="37.5">
      <c r="A23" s="15">
        <v>1</v>
      </c>
      <c r="B23" s="16">
        <v>1</v>
      </c>
      <c r="C23" s="22" t="s">
        <v>48</v>
      </c>
      <c r="D23" s="16">
        <v>1981</v>
      </c>
      <c r="E23" s="16" t="s">
        <v>37</v>
      </c>
      <c r="F23" s="14" t="s">
        <v>273</v>
      </c>
      <c r="G23" s="16" t="s">
        <v>38</v>
      </c>
      <c r="H23" s="16">
        <v>2</v>
      </c>
      <c r="I23" s="21">
        <v>2273.1999999999998</v>
      </c>
      <c r="J23" s="21">
        <v>969.9</v>
      </c>
      <c r="K23" s="35" t="s">
        <v>49</v>
      </c>
      <c r="L23" s="21">
        <f>I23*P23</f>
        <v>1014551.8919999999</v>
      </c>
      <c r="M23" s="32">
        <f>I23*Q23</f>
        <v>40781.207999999999</v>
      </c>
      <c r="N23" s="32">
        <f>L23+M23</f>
        <v>1055333.0999999999</v>
      </c>
      <c r="O23" s="32">
        <f>M23+N23</f>
        <v>1096114.308</v>
      </c>
      <c r="P23" s="32">
        <v>446.31</v>
      </c>
      <c r="Q23" s="59">
        <v>17.940000000000001</v>
      </c>
      <c r="R23" s="14" t="s">
        <v>40</v>
      </c>
      <c r="S23" s="14" t="s">
        <v>41</v>
      </c>
    </row>
    <row r="24" spans="1:29">
      <c r="A24" s="15"/>
      <c r="B24" s="16"/>
      <c r="C24" s="26" t="s">
        <v>50</v>
      </c>
      <c r="D24" s="33"/>
      <c r="E24" s="33"/>
      <c r="F24" s="14"/>
      <c r="G24" s="33"/>
      <c r="H24" s="33"/>
      <c r="I24" s="31">
        <f>SUM(I25:I26)</f>
        <v>1244.3</v>
      </c>
      <c r="J24" s="31"/>
      <c r="K24" s="26"/>
      <c r="L24" s="27">
        <f>SUM(L25:L26)</f>
        <v>1428189.7619999996</v>
      </c>
      <c r="M24" s="31">
        <f>SUM(M25:M26)</f>
        <v>46031.176999999996</v>
      </c>
      <c r="N24" s="31">
        <f>SUM(N25:N26)</f>
        <v>1474220.9389999998</v>
      </c>
      <c r="O24" s="31">
        <f>SUM(O25:O26)</f>
        <v>1474220.9389999998</v>
      </c>
      <c r="P24" s="31"/>
      <c r="Q24" s="59"/>
      <c r="R24" s="14"/>
      <c r="S24" s="14"/>
    </row>
    <row r="25" spans="1:29" ht="37.5">
      <c r="A25" s="15">
        <v>1</v>
      </c>
      <c r="B25" s="16">
        <v>1</v>
      </c>
      <c r="C25" s="22" t="s">
        <v>51</v>
      </c>
      <c r="D25" s="16">
        <v>1969</v>
      </c>
      <c r="E25" s="16" t="s">
        <v>37</v>
      </c>
      <c r="F25" s="14" t="s">
        <v>285</v>
      </c>
      <c r="G25" s="16" t="s">
        <v>38</v>
      </c>
      <c r="H25" s="16">
        <v>2</v>
      </c>
      <c r="I25" s="21">
        <v>376.7</v>
      </c>
      <c r="J25" s="21">
        <v>211.7</v>
      </c>
      <c r="K25" s="35" t="s">
        <v>52</v>
      </c>
      <c r="L25" s="21">
        <f>I25*P25</f>
        <v>427742.85</v>
      </c>
      <c r="M25" s="32">
        <f>I25*Q25</f>
        <v>14762.873</v>
      </c>
      <c r="N25" s="32">
        <f>L25+M25</f>
        <v>442505.723</v>
      </c>
      <c r="O25" s="632">
        <f>N25+N26</f>
        <v>1474220.9389999998</v>
      </c>
      <c r="P25" s="32">
        <v>1135.5</v>
      </c>
      <c r="Q25" s="59">
        <v>39.19</v>
      </c>
      <c r="R25" s="14" t="s">
        <v>40</v>
      </c>
      <c r="S25" s="14" t="s">
        <v>41</v>
      </c>
    </row>
    <row r="26" spans="1:29" ht="37.5">
      <c r="A26" s="15">
        <v>2</v>
      </c>
      <c r="B26" s="16">
        <v>2</v>
      </c>
      <c r="C26" s="22" t="s">
        <v>53</v>
      </c>
      <c r="D26" s="16">
        <v>1969</v>
      </c>
      <c r="E26" s="16" t="s">
        <v>37</v>
      </c>
      <c r="F26" s="14" t="s">
        <v>331</v>
      </c>
      <c r="G26" s="16" t="s">
        <v>38</v>
      </c>
      <c r="H26" s="16">
        <v>2</v>
      </c>
      <c r="I26" s="21">
        <v>867.59999999999991</v>
      </c>
      <c r="J26" s="21">
        <v>578.4</v>
      </c>
      <c r="K26" s="35" t="s">
        <v>52</v>
      </c>
      <c r="L26" s="21">
        <f>I26*P26</f>
        <v>1000446.9119999998</v>
      </c>
      <c r="M26" s="32">
        <f>I26*Q26</f>
        <v>31268.303999999996</v>
      </c>
      <c r="N26" s="32">
        <f>L26+M26</f>
        <v>1031715.2159999998</v>
      </c>
      <c r="O26" s="633"/>
      <c r="P26" s="32">
        <v>1153.1199999999999</v>
      </c>
      <c r="Q26" s="59">
        <v>36.04</v>
      </c>
      <c r="R26" s="14" t="s">
        <v>40</v>
      </c>
      <c r="S26" s="14" t="s">
        <v>41</v>
      </c>
    </row>
    <row r="27" spans="1:29" s="78" customFormat="1">
      <c r="A27" s="108"/>
      <c r="B27" s="80"/>
      <c r="C27" s="431" t="s">
        <v>54</v>
      </c>
      <c r="D27" s="429"/>
      <c r="E27" s="429"/>
      <c r="F27" s="79"/>
      <c r="G27" s="429"/>
      <c r="H27" s="429"/>
      <c r="I27" s="85">
        <f>SUM(I28:I45)</f>
        <v>18778.59</v>
      </c>
      <c r="J27" s="85"/>
      <c r="K27" s="431"/>
      <c r="L27" s="433">
        <f>SUM(L28:L45)</f>
        <v>10020369.668199999</v>
      </c>
      <c r="M27" s="432">
        <f>SUM(M28:M45)</f>
        <v>695747.41619999998</v>
      </c>
      <c r="N27" s="432">
        <f>SUM(N28:N45)</f>
        <v>10716117.084399998</v>
      </c>
      <c r="O27" s="432">
        <f>SUM(O28:O45)</f>
        <v>10716117.084399998</v>
      </c>
      <c r="P27" s="85"/>
      <c r="Q27" s="410"/>
      <c r="R27" s="79"/>
      <c r="S27" s="79"/>
      <c r="T27" s="436">
        <v>8513290.4900000002</v>
      </c>
      <c r="U27" s="436">
        <v>435358.51</v>
      </c>
      <c r="V27" s="441">
        <v>8948649.0099999998</v>
      </c>
      <c r="W27" s="436"/>
      <c r="X27" s="436"/>
      <c r="Z27" s="436">
        <f>L27-T27</f>
        <v>1507079.178199999</v>
      </c>
      <c r="AA27" s="436">
        <f>M27-U27</f>
        <v>260388.90619999997</v>
      </c>
      <c r="AB27" s="436">
        <f>N27-V27</f>
        <v>1767468.0743999984</v>
      </c>
      <c r="AC27" s="468"/>
    </row>
    <row r="28" spans="1:29" ht="37.5">
      <c r="A28" s="15">
        <v>1</v>
      </c>
      <c r="B28" s="16">
        <v>1</v>
      </c>
      <c r="C28" s="22" t="s">
        <v>55</v>
      </c>
      <c r="D28" s="16">
        <v>1981</v>
      </c>
      <c r="E28" s="16" t="s">
        <v>37</v>
      </c>
      <c r="F28" s="14" t="s">
        <v>306</v>
      </c>
      <c r="G28" s="16" t="s">
        <v>38</v>
      </c>
      <c r="H28" s="16">
        <v>3</v>
      </c>
      <c r="I28" s="21">
        <v>1756.1000000000001</v>
      </c>
      <c r="J28" s="21">
        <f>429.6+429.6</f>
        <v>859.2</v>
      </c>
      <c r="K28" s="35" t="s">
        <v>46</v>
      </c>
      <c r="L28" s="21">
        <f>I28*P28</f>
        <v>264205.245</v>
      </c>
      <c r="M28" s="32">
        <f>I28*Q28</f>
        <v>26271.256000000005</v>
      </c>
      <c r="N28" s="32">
        <f t="shared" ref="N28:N45" si="0">L28+M28</f>
        <v>290476.50099999999</v>
      </c>
      <c r="O28" s="632">
        <f>N28+N29+N30</f>
        <v>432078.91299999994</v>
      </c>
      <c r="P28" s="32">
        <v>150.44999999999999</v>
      </c>
      <c r="Q28" s="59">
        <v>14.96</v>
      </c>
      <c r="R28" s="14" t="s">
        <v>40</v>
      </c>
      <c r="S28" s="14" t="s">
        <v>41</v>
      </c>
      <c r="Z28" s="435">
        <f>Z32+Z33+Z36+Z37+Z41+Z42+Z44+Z45</f>
        <v>1507079.1736999999</v>
      </c>
      <c r="AA28" s="435">
        <f>AA32+AA33+AA36+AA37+AA41+AA42+AA44+AA45</f>
        <v>260388.90230000002</v>
      </c>
      <c r="AB28" s="435">
        <f>AB32+AB33+AB36+AB37+AB41+AB42+AB44+AB45</f>
        <v>1767468.0759999997</v>
      </c>
    </row>
    <row r="29" spans="1:29" ht="56.25">
      <c r="A29" s="15">
        <v>2</v>
      </c>
      <c r="B29" s="619">
        <v>2</v>
      </c>
      <c r="C29" s="620" t="s">
        <v>56</v>
      </c>
      <c r="D29" s="619">
        <v>1980</v>
      </c>
      <c r="E29" s="619" t="s">
        <v>37</v>
      </c>
      <c r="F29" s="623" t="s">
        <v>306</v>
      </c>
      <c r="G29" s="619" t="s">
        <v>38</v>
      </c>
      <c r="H29" s="619">
        <v>3</v>
      </c>
      <c r="I29" s="617">
        <v>1258.8</v>
      </c>
      <c r="J29" s="617">
        <v>820.4</v>
      </c>
      <c r="K29" s="35" t="s">
        <v>39</v>
      </c>
      <c r="L29" s="21">
        <f>I29*P29</f>
        <v>69120.707999999999</v>
      </c>
      <c r="M29" s="32">
        <f>I29*Q29</f>
        <v>15672.059999999998</v>
      </c>
      <c r="N29" s="32">
        <f t="shared" si="0"/>
        <v>84792.767999999996</v>
      </c>
      <c r="O29" s="634"/>
      <c r="P29" s="415">
        <v>54.91</v>
      </c>
      <c r="Q29" s="418">
        <v>12.45</v>
      </c>
      <c r="R29" s="14" t="s">
        <v>40</v>
      </c>
      <c r="S29" s="14" t="s">
        <v>41</v>
      </c>
    </row>
    <row r="30" spans="1:29" ht="56.25">
      <c r="A30" s="15">
        <v>3</v>
      </c>
      <c r="B30" s="619"/>
      <c r="C30" s="620"/>
      <c r="D30" s="619"/>
      <c r="E30" s="619"/>
      <c r="F30" s="623"/>
      <c r="G30" s="619"/>
      <c r="H30" s="619"/>
      <c r="I30" s="617"/>
      <c r="J30" s="617"/>
      <c r="K30" s="35" t="s">
        <v>42</v>
      </c>
      <c r="L30" s="21">
        <f>I29*P30</f>
        <v>43000.607999999993</v>
      </c>
      <c r="M30" s="32">
        <f>I29*Q30</f>
        <v>13809.036</v>
      </c>
      <c r="N30" s="32">
        <f t="shared" si="0"/>
        <v>56809.643999999993</v>
      </c>
      <c r="O30" s="633"/>
      <c r="P30" s="415">
        <v>34.159999999999997</v>
      </c>
      <c r="Q30" s="418">
        <v>10.97</v>
      </c>
      <c r="R30" s="14" t="s">
        <v>40</v>
      </c>
      <c r="S30" s="14" t="s">
        <v>41</v>
      </c>
    </row>
    <row r="31" spans="1:29" ht="37.5">
      <c r="A31" s="15">
        <v>4</v>
      </c>
      <c r="B31" s="16">
        <v>3</v>
      </c>
      <c r="C31" s="22" t="s">
        <v>58</v>
      </c>
      <c r="D31" s="16">
        <v>1990</v>
      </c>
      <c r="E31" s="16" t="s">
        <v>37</v>
      </c>
      <c r="F31" s="14" t="s">
        <v>306</v>
      </c>
      <c r="G31" s="16" t="s">
        <v>38</v>
      </c>
      <c r="H31" s="16">
        <v>3</v>
      </c>
      <c r="I31" s="21">
        <v>2117.7799999999997</v>
      </c>
      <c r="J31" s="21">
        <v>1042</v>
      </c>
      <c r="K31" s="35" t="s">
        <v>46</v>
      </c>
      <c r="L31" s="21">
        <f>I31*P31</f>
        <v>318620.00099999993</v>
      </c>
      <c r="M31" s="32">
        <f>I31*Q31</f>
        <v>31681.988799999999</v>
      </c>
      <c r="N31" s="32">
        <f t="shared" si="0"/>
        <v>350301.98979999992</v>
      </c>
      <c r="O31" s="32">
        <f>N31</f>
        <v>350301.98979999992</v>
      </c>
      <c r="P31" s="32">
        <v>150.44999999999999</v>
      </c>
      <c r="Q31" s="59">
        <v>14.96</v>
      </c>
      <c r="R31" s="14" t="s">
        <v>40</v>
      </c>
      <c r="S31" s="14" t="s">
        <v>41</v>
      </c>
    </row>
    <row r="32" spans="1:29" ht="56.25" customHeight="1">
      <c r="A32" s="15">
        <v>5</v>
      </c>
      <c r="B32" s="619">
        <v>4</v>
      </c>
      <c r="C32" s="620" t="s">
        <v>59</v>
      </c>
      <c r="D32" s="619">
        <v>1965</v>
      </c>
      <c r="E32" s="619" t="s">
        <v>37</v>
      </c>
      <c r="F32" s="623" t="s">
        <v>289</v>
      </c>
      <c r="G32" s="619" t="s">
        <v>60</v>
      </c>
      <c r="H32" s="619">
        <v>2</v>
      </c>
      <c r="I32" s="617">
        <v>752.8</v>
      </c>
      <c r="J32" s="617">
        <v>423.4</v>
      </c>
      <c r="K32" s="35" t="s">
        <v>52</v>
      </c>
      <c r="L32" s="21">
        <f>I32*P32</f>
        <v>1129200</v>
      </c>
      <c r="M32" s="32">
        <f>I32*Q32</f>
        <v>82431.599999999991</v>
      </c>
      <c r="N32" s="114">
        <f t="shared" si="0"/>
        <v>1211631.6000000001</v>
      </c>
      <c r="O32" s="660">
        <f>N32+N33</f>
        <v>1412147.4080000001</v>
      </c>
      <c r="P32" s="415">
        <v>1500</v>
      </c>
      <c r="Q32" s="416">
        <v>109.5</v>
      </c>
      <c r="R32" s="14" t="s">
        <v>40</v>
      </c>
      <c r="S32" s="14" t="s">
        <v>41</v>
      </c>
      <c r="T32" s="367">
        <v>810645.15199999989</v>
      </c>
      <c r="U32" s="367">
        <v>28937.631999999998</v>
      </c>
      <c r="V32" s="442">
        <v>839582.78399999987</v>
      </c>
      <c r="W32" s="367">
        <v>1076.8399999999999</v>
      </c>
      <c r="X32" s="367">
        <v>38.44</v>
      </c>
      <c r="Z32" s="435">
        <f t="shared" ref="Z32:AB33" si="1">L32-T32</f>
        <v>318554.84800000011</v>
      </c>
      <c r="AA32" s="435">
        <f t="shared" si="1"/>
        <v>53493.967999999993</v>
      </c>
      <c r="AB32" s="435">
        <f t="shared" si="1"/>
        <v>372048.81600000022</v>
      </c>
    </row>
    <row r="33" spans="1:44" ht="37.5">
      <c r="A33" s="15">
        <v>6</v>
      </c>
      <c r="B33" s="619"/>
      <c r="C33" s="620"/>
      <c r="D33" s="619"/>
      <c r="E33" s="619"/>
      <c r="F33" s="623"/>
      <c r="G33" s="619"/>
      <c r="H33" s="619"/>
      <c r="I33" s="617"/>
      <c r="J33" s="617"/>
      <c r="K33" s="35" t="s">
        <v>46</v>
      </c>
      <c r="L33" s="21">
        <f>I32*P33</f>
        <v>186875.07199999999</v>
      </c>
      <c r="M33" s="32">
        <f>I32*Q33</f>
        <v>13640.736000000001</v>
      </c>
      <c r="N33" s="114">
        <f t="shared" si="0"/>
        <v>200515.80799999999</v>
      </c>
      <c r="O33" s="661"/>
      <c r="P33" s="92">
        <v>248.24</v>
      </c>
      <c r="Q33" s="416">
        <v>18.12</v>
      </c>
      <c r="R33" s="14" t="s">
        <v>40</v>
      </c>
      <c r="S33" s="14" t="s">
        <v>41</v>
      </c>
      <c r="T33" s="367">
        <v>189901.32799999998</v>
      </c>
      <c r="U33" s="367">
        <v>13211.64</v>
      </c>
      <c r="V33" s="442">
        <v>203112.96799999999</v>
      </c>
      <c r="W33" s="367">
        <v>252.26</v>
      </c>
      <c r="X33" s="367">
        <v>17.55</v>
      </c>
      <c r="Z33" s="435">
        <f t="shared" si="1"/>
        <v>-3026.2559999999939</v>
      </c>
      <c r="AA33" s="435">
        <f t="shared" si="1"/>
        <v>429.09600000000137</v>
      </c>
      <c r="AB33" s="435">
        <f t="shared" si="1"/>
        <v>-2597.1600000000035</v>
      </c>
    </row>
    <row r="34" spans="1:44" ht="37.5">
      <c r="A34" s="15">
        <v>7</v>
      </c>
      <c r="B34" s="16">
        <v>5</v>
      </c>
      <c r="C34" s="22" t="s">
        <v>61</v>
      </c>
      <c r="D34" s="16">
        <v>1975</v>
      </c>
      <c r="E34" s="16" t="s">
        <v>37</v>
      </c>
      <c r="F34" s="14" t="s">
        <v>280</v>
      </c>
      <c r="G34" s="16" t="s">
        <v>38</v>
      </c>
      <c r="H34" s="16">
        <v>3</v>
      </c>
      <c r="I34" s="21">
        <v>2224</v>
      </c>
      <c r="J34" s="21">
        <v>1091.7</v>
      </c>
      <c r="K34" s="35" t="s">
        <v>49</v>
      </c>
      <c r="L34" s="21">
        <f>I34*P34</f>
        <v>911150.55999999994</v>
      </c>
      <c r="M34" s="32">
        <f>I34*Q34</f>
        <v>33182.080000000002</v>
      </c>
      <c r="N34" s="32">
        <f t="shared" si="0"/>
        <v>944332.6399999999</v>
      </c>
      <c r="O34" s="32">
        <f>N34</f>
        <v>944332.6399999999</v>
      </c>
      <c r="P34" s="32">
        <v>409.69</v>
      </c>
      <c r="Q34" s="59">
        <v>14.92</v>
      </c>
      <c r="R34" s="14" t="s">
        <v>40</v>
      </c>
      <c r="S34" s="14" t="s">
        <v>41</v>
      </c>
    </row>
    <row r="35" spans="1:44" ht="37.5">
      <c r="A35" s="15">
        <v>8</v>
      </c>
      <c r="B35" s="16">
        <v>6</v>
      </c>
      <c r="C35" s="22" t="s">
        <v>62</v>
      </c>
      <c r="D35" s="16">
        <v>1976</v>
      </c>
      <c r="E35" s="16" t="s">
        <v>37</v>
      </c>
      <c r="F35" s="14" t="s">
        <v>280</v>
      </c>
      <c r="G35" s="16" t="s">
        <v>38</v>
      </c>
      <c r="H35" s="16">
        <v>3</v>
      </c>
      <c r="I35" s="21">
        <v>2200.6</v>
      </c>
      <c r="J35" s="21">
        <v>1083.5</v>
      </c>
      <c r="K35" s="22" t="s">
        <v>49</v>
      </c>
      <c r="L35" s="21">
        <f>I35*P35</f>
        <v>901563.81400000001</v>
      </c>
      <c r="M35" s="32">
        <f>I35*Q35</f>
        <v>32832.951999999997</v>
      </c>
      <c r="N35" s="32">
        <f t="shared" si="0"/>
        <v>934396.76600000006</v>
      </c>
      <c r="O35" s="32">
        <f>N35</f>
        <v>934396.76600000006</v>
      </c>
      <c r="P35" s="32">
        <v>409.69</v>
      </c>
      <c r="Q35" s="59">
        <v>14.92</v>
      </c>
      <c r="R35" s="14" t="s">
        <v>40</v>
      </c>
      <c r="S35" s="14" t="s">
        <v>41</v>
      </c>
    </row>
    <row r="36" spans="1:44">
      <c r="A36" s="15">
        <v>9</v>
      </c>
      <c r="B36" s="619">
        <v>7</v>
      </c>
      <c r="C36" s="620" t="s">
        <v>63</v>
      </c>
      <c r="D36" s="619">
        <v>1970</v>
      </c>
      <c r="E36" s="619" t="s">
        <v>37</v>
      </c>
      <c r="F36" s="623" t="s">
        <v>269</v>
      </c>
      <c r="G36" s="619" t="s">
        <v>38</v>
      </c>
      <c r="H36" s="619">
        <v>2</v>
      </c>
      <c r="I36" s="617">
        <v>671.19999999999993</v>
      </c>
      <c r="J36" s="617">
        <v>352.3</v>
      </c>
      <c r="K36" s="35" t="s">
        <v>52</v>
      </c>
      <c r="L36" s="21">
        <f>I36*P36</f>
        <v>1006799.9999999999</v>
      </c>
      <c r="M36" s="32">
        <f>I36*Q36</f>
        <v>73496.399999999994</v>
      </c>
      <c r="N36" s="114">
        <f t="shared" si="0"/>
        <v>1080296.3999999999</v>
      </c>
      <c r="O36" s="660">
        <f>N36+N37</f>
        <v>1259077.2319999998</v>
      </c>
      <c r="P36" s="415">
        <v>1500</v>
      </c>
      <c r="Q36" s="416">
        <v>109.5</v>
      </c>
      <c r="R36" s="14" t="s">
        <v>40</v>
      </c>
      <c r="S36" s="14" t="s">
        <v>41</v>
      </c>
      <c r="T36" s="435">
        <v>762147.6</v>
      </c>
      <c r="U36" s="435">
        <v>26304.327999999994</v>
      </c>
      <c r="V36" s="438">
        <v>788451.92799999996</v>
      </c>
      <c r="W36" s="435">
        <v>1135.5</v>
      </c>
      <c r="X36" s="435">
        <v>39.19</v>
      </c>
      <c r="Z36" s="435">
        <f t="shared" ref="Z36:AB37" si="2">L36-T36</f>
        <v>244652.39999999991</v>
      </c>
      <c r="AA36" s="435">
        <f t="shared" si="2"/>
        <v>47192.072</v>
      </c>
      <c r="AB36" s="435">
        <f t="shared" si="2"/>
        <v>291844.47199999995</v>
      </c>
    </row>
    <row r="37" spans="1:44" ht="37.5">
      <c r="A37" s="15">
        <v>10</v>
      </c>
      <c r="B37" s="619"/>
      <c r="C37" s="620"/>
      <c r="D37" s="619"/>
      <c r="E37" s="619"/>
      <c r="F37" s="623"/>
      <c r="G37" s="619"/>
      <c r="H37" s="619"/>
      <c r="I37" s="617"/>
      <c r="J37" s="617"/>
      <c r="K37" s="35" t="s">
        <v>46</v>
      </c>
      <c r="L37" s="21">
        <f>I36*P37</f>
        <v>166618.68799999999</v>
      </c>
      <c r="M37" s="32">
        <f>I36*Q37</f>
        <v>12162.144</v>
      </c>
      <c r="N37" s="114">
        <f t="shared" si="0"/>
        <v>178780.83199999999</v>
      </c>
      <c r="O37" s="661"/>
      <c r="P37" s="415">
        <v>248.24</v>
      </c>
      <c r="Q37" s="416">
        <v>18.12</v>
      </c>
      <c r="R37" s="14" t="s">
        <v>40</v>
      </c>
      <c r="S37" s="14" t="s">
        <v>41</v>
      </c>
      <c r="T37" s="435">
        <v>109908.99999999999</v>
      </c>
      <c r="U37" s="435">
        <v>10202.239999999998</v>
      </c>
      <c r="V37" s="438">
        <v>120111.23999999999</v>
      </c>
      <c r="W37" s="435">
        <v>163.75</v>
      </c>
      <c r="X37" s="435">
        <v>15.2</v>
      </c>
      <c r="Z37" s="435">
        <f t="shared" si="2"/>
        <v>56709.688000000009</v>
      </c>
      <c r="AA37" s="435">
        <f t="shared" si="2"/>
        <v>1959.9040000000023</v>
      </c>
      <c r="AB37" s="435">
        <f t="shared" si="2"/>
        <v>58669.592000000004</v>
      </c>
    </row>
    <row r="38" spans="1:44" ht="37.5">
      <c r="A38" s="15">
        <v>11</v>
      </c>
      <c r="B38" s="619">
        <v>8</v>
      </c>
      <c r="C38" s="620" t="s">
        <v>64</v>
      </c>
      <c r="D38" s="619">
        <v>1978</v>
      </c>
      <c r="E38" s="619" t="s">
        <v>37</v>
      </c>
      <c r="F38" s="623" t="s">
        <v>280</v>
      </c>
      <c r="G38" s="619" t="s">
        <v>38</v>
      </c>
      <c r="H38" s="619">
        <v>3</v>
      </c>
      <c r="I38" s="617">
        <v>2669.02</v>
      </c>
      <c r="J38" s="617">
        <v>1265.0999999999999</v>
      </c>
      <c r="K38" s="35" t="s">
        <v>49</v>
      </c>
      <c r="L38" s="21">
        <f>I38*P38</f>
        <v>1093470.8037999999</v>
      </c>
      <c r="M38" s="32">
        <f>I38*Q38</f>
        <v>39821.778400000003</v>
      </c>
      <c r="N38" s="32">
        <f t="shared" si="0"/>
        <v>1133292.5821999998</v>
      </c>
      <c r="O38" s="32">
        <f t="shared" ref="O38:O45" si="3">N38</f>
        <v>1133292.5821999998</v>
      </c>
      <c r="P38" s="32">
        <v>409.69</v>
      </c>
      <c r="Q38" s="59">
        <v>14.92</v>
      </c>
      <c r="R38" s="14" t="s">
        <v>40</v>
      </c>
      <c r="S38" s="14" t="s">
        <v>41</v>
      </c>
    </row>
    <row r="39" spans="1:44" ht="56.25">
      <c r="A39" s="15">
        <v>12</v>
      </c>
      <c r="B39" s="619"/>
      <c r="C39" s="620"/>
      <c r="D39" s="619"/>
      <c r="E39" s="619"/>
      <c r="F39" s="623"/>
      <c r="G39" s="619"/>
      <c r="H39" s="619"/>
      <c r="I39" s="617"/>
      <c r="J39" s="617"/>
      <c r="K39" s="35" t="s">
        <v>39</v>
      </c>
      <c r="L39" s="21">
        <f>I38*P39</f>
        <v>146555.88819999999</v>
      </c>
      <c r="M39" s="32">
        <f>I38*Q39</f>
        <v>33229.298999999999</v>
      </c>
      <c r="N39" s="32">
        <f t="shared" si="0"/>
        <v>179785.18719999999</v>
      </c>
      <c r="O39" s="32">
        <f t="shared" si="3"/>
        <v>179785.18719999999</v>
      </c>
      <c r="P39" s="32">
        <v>54.91</v>
      </c>
      <c r="Q39" s="59">
        <v>12.45</v>
      </c>
      <c r="R39" s="14" t="s">
        <v>40</v>
      </c>
      <c r="S39" s="14" t="s">
        <v>41</v>
      </c>
    </row>
    <row r="40" spans="1:44" ht="37.5">
      <c r="A40" s="15">
        <v>13</v>
      </c>
      <c r="B40" s="16">
        <v>9</v>
      </c>
      <c r="C40" s="22" t="s">
        <v>65</v>
      </c>
      <c r="D40" s="16">
        <v>1970</v>
      </c>
      <c r="E40" s="16" t="s">
        <v>37</v>
      </c>
      <c r="F40" s="14" t="s">
        <v>269</v>
      </c>
      <c r="G40" s="16" t="s">
        <v>38</v>
      </c>
      <c r="H40" s="16">
        <v>2</v>
      </c>
      <c r="I40" s="21">
        <v>1483.2800000000002</v>
      </c>
      <c r="J40" s="21">
        <v>596.29999999999995</v>
      </c>
      <c r="K40" s="35" t="s">
        <v>46</v>
      </c>
      <c r="L40" s="21">
        <f t="shared" ref="L40:L45" si="4">I40*P40</f>
        <v>227446.15520000004</v>
      </c>
      <c r="M40" s="32">
        <f>I40*Q40</f>
        <v>22545.856000000003</v>
      </c>
      <c r="N40" s="32">
        <f t="shared" si="0"/>
        <v>249992.01120000004</v>
      </c>
      <c r="O40" s="32">
        <f t="shared" si="3"/>
        <v>249992.01120000004</v>
      </c>
      <c r="P40" s="32">
        <v>153.34</v>
      </c>
      <c r="Q40" s="59">
        <v>15.2</v>
      </c>
      <c r="R40" s="14" t="s">
        <v>40</v>
      </c>
      <c r="S40" s="14" t="s">
        <v>41</v>
      </c>
    </row>
    <row r="41" spans="1:44" ht="37.5">
      <c r="A41" s="15">
        <v>14</v>
      </c>
      <c r="B41" s="16">
        <v>10</v>
      </c>
      <c r="C41" s="22" t="s">
        <v>66</v>
      </c>
      <c r="D41" s="16">
        <v>1961</v>
      </c>
      <c r="E41" s="16" t="s">
        <v>37</v>
      </c>
      <c r="F41" s="14" t="s">
        <v>285</v>
      </c>
      <c r="G41" s="16" t="s">
        <v>67</v>
      </c>
      <c r="H41" s="16">
        <v>2</v>
      </c>
      <c r="I41" s="21">
        <v>547.79999999999995</v>
      </c>
      <c r="J41" s="21">
        <v>313</v>
      </c>
      <c r="K41" s="35" t="s">
        <v>52</v>
      </c>
      <c r="L41" s="21">
        <f t="shared" si="4"/>
        <v>821699.99999999988</v>
      </c>
      <c r="M41" s="32">
        <f>I41*Q41</f>
        <v>59984.1</v>
      </c>
      <c r="N41" s="114">
        <f t="shared" si="0"/>
        <v>881684.09999999986</v>
      </c>
      <c r="O41" s="114">
        <f t="shared" si="3"/>
        <v>881684.09999999986</v>
      </c>
      <c r="P41" s="415">
        <v>1500</v>
      </c>
      <c r="Q41" s="416">
        <v>109.5</v>
      </c>
      <c r="R41" s="14" t="s">
        <v>40</v>
      </c>
      <c r="S41" s="14" t="s">
        <v>41</v>
      </c>
      <c r="T41" s="435">
        <v>594762.89399999997</v>
      </c>
      <c r="U41" s="435">
        <v>21183.425999999999</v>
      </c>
      <c r="V41" s="438">
        <v>615946.31999999995</v>
      </c>
      <c r="W41" s="435">
        <v>1085.73</v>
      </c>
      <c r="X41" s="435">
        <v>38.67</v>
      </c>
      <c r="Z41" s="435">
        <f t="shared" ref="Z41:AB42" si="5">L41-T41</f>
        <v>226937.10599999991</v>
      </c>
      <c r="AA41" s="435">
        <f t="shared" si="5"/>
        <v>38800.673999999999</v>
      </c>
      <c r="AB41" s="435">
        <f t="shared" si="5"/>
        <v>265737.77999999991</v>
      </c>
    </row>
    <row r="42" spans="1:44" ht="37.5">
      <c r="A42" s="15">
        <v>15</v>
      </c>
      <c r="B42" s="16">
        <v>11</v>
      </c>
      <c r="C42" s="22" t="s">
        <v>68</v>
      </c>
      <c r="D42" s="16">
        <v>1961</v>
      </c>
      <c r="E42" s="16" t="s">
        <v>37</v>
      </c>
      <c r="F42" s="14" t="s">
        <v>285</v>
      </c>
      <c r="G42" s="16" t="s">
        <v>38</v>
      </c>
      <c r="H42" s="16">
        <v>2</v>
      </c>
      <c r="I42" s="21">
        <v>543</v>
      </c>
      <c r="J42" s="21">
        <v>304</v>
      </c>
      <c r="K42" s="35" t="s">
        <v>52</v>
      </c>
      <c r="L42" s="21">
        <f t="shared" si="4"/>
        <v>814500</v>
      </c>
      <c r="M42" s="32">
        <f>I42*Q42</f>
        <v>59458.5</v>
      </c>
      <c r="N42" s="114">
        <f t="shared" si="0"/>
        <v>873958.5</v>
      </c>
      <c r="O42" s="114">
        <f t="shared" si="3"/>
        <v>873958.5</v>
      </c>
      <c r="P42" s="415">
        <v>1500</v>
      </c>
      <c r="Q42" s="416">
        <v>109.5</v>
      </c>
      <c r="R42" s="14" t="s">
        <v>40</v>
      </c>
      <c r="S42" s="14" t="s">
        <v>41</v>
      </c>
      <c r="T42" s="435">
        <v>616685.1</v>
      </c>
      <c r="U42" s="435">
        <v>21280.17</v>
      </c>
      <c r="V42" s="438">
        <v>637965.27</v>
      </c>
      <c r="W42" s="435">
        <v>1135.7</v>
      </c>
      <c r="X42" s="435">
        <v>39.19</v>
      </c>
      <c r="Z42" s="435">
        <f t="shared" si="5"/>
        <v>197814.90000000002</v>
      </c>
      <c r="AA42" s="435">
        <f t="shared" si="5"/>
        <v>38178.33</v>
      </c>
      <c r="AB42" s="435">
        <f t="shared" si="5"/>
        <v>235993.22999999998</v>
      </c>
    </row>
    <row r="43" spans="1:44" ht="37.5">
      <c r="A43" s="15">
        <v>16</v>
      </c>
      <c r="B43" s="16">
        <v>12</v>
      </c>
      <c r="C43" s="22" t="s">
        <v>69</v>
      </c>
      <c r="D43" s="16">
        <v>1981</v>
      </c>
      <c r="E43" s="16" t="s">
        <v>37</v>
      </c>
      <c r="F43" s="14" t="s">
        <v>285</v>
      </c>
      <c r="G43" s="16" t="s">
        <v>38</v>
      </c>
      <c r="H43" s="16">
        <v>2</v>
      </c>
      <c r="I43" s="21">
        <v>1430.7</v>
      </c>
      <c r="J43" s="21">
        <v>846</v>
      </c>
      <c r="K43" s="35" t="s">
        <v>46</v>
      </c>
      <c r="L43" s="21">
        <f t="shared" si="4"/>
        <v>234277.125</v>
      </c>
      <c r="M43" s="32">
        <f>I43*Q43</f>
        <v>21746.639999999999</v>
      </c>
      <c r="N43" s="32">
        <f t="shared" si="0"/>
        <v>256023.76500000001</v>
      </c>
      <c r="O43" s="32">
        <f t="shared" si="3"/>
        <v>256023.76500000001</v>
      </c>
      <c r="P43" s="32">
        <v>163.75</v>
      </c>
      <c r="Q43" s="59">
        <v>15.2</v>
      </c>
      <c r="R43" s="14" t="s">
        <v>40</v>
      </c>
      <c r="S43" s="14" t="s">
        <v>41</v>
      </c>
    </row>
    <row r="44" spans="1:44" s="7" customFormat="1" ht="37.5">
      <c r="A44" s="15">
        <v>17</v>
      </c>
      <c r="B44" s="16">
        <v>13</v>
      </c>
      <c r="C44" s="22" t="s">
        <v>70</v>
      </c>
      <c r="D44" s="16">
        <v>1962</v>
      </c>
      <c r="E44" s="16" t="s">
        <v>37</v>
      </c>
      <c r="F44" s="21" t="s">
        <v>285</v>
      </c>
      <c r="G44" s="16" t="s">
        <v>67</v>
      </c>
      <c r="H44" s="16">
        <v>2</v>
      </c>
      <c r="I44" s="21">
        <v>565.21</v>
      </c>
      <c r="J44" s="21">
        <v>327.17</v>
      </c>
      <c r="K44" s="35" t="s">
        <v>52</v>
      </c>
      <c r="L44" s="21">
        <f t="shared" si="4"/>
        <v>847815</v>
      </c>
      <c r="M44" s="32">
        <f>I44*Q44</f>
        <v>61890.495000000003</v>
      </c>
      <c r="N44" s="114">
        <f t="shared" si="0"/>
        <v>909705.495</v>
      </c>
      <c r="O44" s="114">
        <f t="shared" si="3"/>
        <v>909705.495</v>
      </c>
      <c r="P44" s="415">
        <v>1500</v>
      </c>
      <c r="Q44" s="416">
        <v>109.5</v>
      </c>
      <c r="R44" s="14" t="s">
        <v>40</v>
      </c>
      <c r="S44" s="14" t="s">
        <v>41</v>
      </c>
      <c r="T44" s="435">
        <v>613665.45330000005</v>
      </c>
      <c r="U44" s="435">
        <v>21856.670700000002</v>
      </c>
      <c r="V44" s="438">
        <v>635522.12400000007</v>
      </c>
      <c r="W44" s="435">
        <v>1085.73</v>
      </c>
      <c r="X44" s="435">
        <v>38.67</v>
      </c>
      <c r="Y44" s="1"/>
      <c r="Z44" s="435">
        <f t="shared" ref="Z44:AB45" si="6">L44-T44</f>
        <v>234149.54669999995</v>
      </c>
      <c r="AA44" s="435">
        <f t="shared" si="6"/>
        <v>40033.8243</v>
      </c>
      <c r="AB44" s="435">
        <f t="shared" si="6"/>
        <v>274183.37099999993</v>
      </c>
      <c r="AC44" s="440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7" customFormat="1" ht="37.5">
      <c r="A45" s="15">
        <v>18</v>
      </c>
      <c r="B45" s="16">
        <v>14</v>
      </c>
      <c r="C45" s="22" t="s">
        <v>71</v>
      </c>
      <c r="D45" s="16">
        <v>1963</v>
      </c>
      <c r="E45" s="16" t="s">
        <v>37</v>
      </c>
      <c r="F45" s="21" t="s">
        <v>285</v>
      </c>
      <c r="G45" s="16" t="s">
        <v>67</v>
      </c>
      <c r="H45" s="16">
        <v>2</v>
      </c>
      <c r="I45" s="21">
        <v>558.29999999999995</v>
      </c>
      <c r="J45" s="21">
        <v>324.89999999999998</v>
      </c>
      <c r="K45" s="35" t="s">
        <v>52</v>
      </c>
      <c r="L45" s="21">
        <f t="shared" si="4"/>
        <v>837449.99999999988</v>
      </c>
      <c r="M45" s="32">
        <v>61890.495000000003</v>
      </c>
      <c r="N45" s="114">
        <f t="shared" si="0"/>
        <v>899340.49499999988</v>
      </c>
      <c r="O45" s="114">
        <f t="shared" si="3"/>
        <v>899340.49499999988</v>
      </c>
      <c r="P45" s="415">
        <v>1500</v>
      </c>
      <c r="Q45" s="416">
        <v>109.5</v>
      </c>
      <c r="R45" s="14" t="s">
        <v>40</v>
      </c>
      <c r="S45" s="14" t="s">
        <v>41</v>
      </c>
      <c r="T45" s="435">
        <v>606163.05900000001</v>
      </c>
      <c r="U45" s="435">
        <v>21589.460999999999</v>
      </c>
      <c r="V45" s="438">
        <v>627752.52</v>
      </c>
      <c r="W45" s="435">
        <v>1085.73</v>
      </c>
      <c r="X45" s="435">
        <v>38.67</v>
      </c>
      <c r="Y45" s="1"/>
      <c r="Z45" s="435">
        <f t="shared" si="6"/>
        <v>231286.94099999988</v>
      </c>
      <c r="AA45" s="435">
        <f t="shared" si="6"/>
        <v>40301.034</v>
      </c>
      <c r="AB45" s="435">
        <f t="shared" si="6"/>
        <v>271587.97499999986</v>
      </c>
      <c r="AC45" s="440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 s="15"/>
      <c r="B46" s="16"/>
      <c r="C46" s="26" t="s">
        <v>72</v>
      </c>
      <c r="D46" s="16"/>
      <c r="E46" s="16"/>
      <c r="F46" s="14"/>
      <c r="G46" s="16"/>
      <c r="H46" s="16"/>
      <c r="I46" s="27">
        <f>SUM(I47:I55)</f>
        <v>17951.599999999999</v>
      </c>
      <c r="J46" s="31"/>
      <c r="K46" s="35"/>
      <c r="L46" s="27">
        <f>SUM(L47:L55)</f>
        <v>11089036.434</v>
      </c>
      <c r="M46" s="31">
        <f>SUM(M47:M55)</f>
        <v>489411.984</v>
      </c>
      <c r="N46" s="31">
        <f>SUM(N47:N55)</f>
        <v>11578448.418</v>
      </c>
      <c r="O46" s="31">
        <f>SUM(O47:O55)</f>
        <v>11578448.418</v>
      </c>
      <c r="P46" s="31"/>
      <c r="Q46" s="59"/>
      <c r="R46" s="14"/>
      <c r="S46" s="14"/>
    </row>
    <row r="47" spans="1:44">
      <c r="A47" s="15">
        <v>1</v>
      </c>
      <c r="B47" s="619">
        <v>1</v>
      </c>
      <c r="C47" s="620" t="s">
        <v>73</v>
      </c>
      <c r="D47" s="619">
        <v>1965</v>
      </c>
      <c r="E47" s="619" t="s">
        <v>37</v>
      </c>
      <c r="F47" s="623" t="s">
        <v>306</v>
      </c>
      <c r="G47" s="619" t="s">
        <v>38</v>
      </c>
      <c r="H47" s="619">
        <v>3</v>
      </c>
      <c r="I47" s="617">
        <v>3495.8999999999996</v>
      </c>
      <c r="J47" s="617">
        <v>2097.5</v>
      </c>
      <c r="K47" s="35" t="s">
        <v>52</v>
      </c>
      <c r="L47" s="21">
        <f>I47*P47</f>
        <v>3637763.6219999995</v>
      </c>
      <c r="M47" s="32">
        <f>I47*Q47</f>
        <v>77853.692999999985</v>
      </c>
      <c r="N47" s="32">
        <f t="shared" ref="N47:N55" si="7">L47+M47</f>
        <v>3715617.3149999995</v>
      </c>
      <c r="O47" s="632">
        <f>N47+N48+N49</f>
        <v>5781589.3379999995</v>
      </c>
      <c r="P47" s="32">
        <v>1040.58</v>
      </c>
      <c r="Q47" s="59">
        <v>22.27</v>
      </c>
      <c r="R47" s="14" t="s">
        <v>40</v>
      </c>
      <c r="S47" s="14" t="s">
        <v>41</v>
      </c>
    </row>
    <row r="48" spans="1:44" ht="37.5">
      <c r="A48" s="15">
        <v>2</v>
      </c>
      <c r="B48" s="619"/>
      <c r="C48" s="620"/>
      <c r="D48" s="619"/>
      <c r="E48" s="619"/>
      <c r="F48" s="623"/>
      <c r="G48" s="619"/>
      <c r="H48" s="619"/>
      <c r="I48" s="617"/>
      <c r="J48" s="617"/>
      <c r="K48" s="35" t="s">
        <v>46</v>
      </c>
      <c r="L48" s="21">
        <f>I47*P48</f>
        <v>525958.15499999991</v>
      </c>
      <c r="M48" s="32">
        <f>I47*Q48</f>
        <v>52298.663999999997</v>
      </c>
      <c r="N48" s="32">
        <f t="shared" si="7"/>
        <v>578256.8189999999</v>
      </c>
      <c r="O48" s="634"/>
      <c r="P48" s="32">
        <v>150.44999999999999</v>
      </c>
      <c r="Q48" s="59">
        <v>14.96</v>
      </c>
      <c r="R48" s="14" t="s">
        <v>40</v>
      </c>
      <c r="S48" s="14" t="s">
        <v>41</v>
      </c>
    </row>
    <row r="49" spans="1:29" ht="37.5">
      <c r="A49" s="15">
        <v>3</v>
      </c>
      <c r="B49" s="619"/>
      <c r="C49" s="620"/>
      <c r="D49" s="619"/>
      <c r="E49" s="619"/>
      <c r="F49" s="623"/>
      <c r="G49" s="619"/>
      <c r="H49" s="619"/>
      <c r="I49" s="617"/>
      <c r="J49" s="617"/>
      <c r="K49" s="35" t="s">
        <v>49</v>
      </c>
      <c r="L49" s="21">
        <f>I47*P49</f>
        <v>1431990.558</v>
      </c>
      <c r="M49" s="32">
        <f>I47*Q49</f>
        <v>55724.645999999993</v>
      </c>
      <c r="N49" s="32">
        <f t="shared" si="7"/>
        <v>1487715.2039999999</v>
      </c>
      <c r="O49" s="633"/>
      <c r="P49" s="32">
        <v>409.62</v>
      </c>
      <c r="Q49" s="59">
        <v>15.94</v>
      </c>
      <c r="R49" s="14" t="s">
        <v>40</v>
      </c>
      <c r="S49" s="14" t="s">
        <v>41</v>
      </c>
    </row>
    <row r="50" spans="1:29" ht="37.5" customHeight="1">
      <c r="A50" s="15">
        <v>4</v>
      </c>
      <c r="B50" s="619">
        <v>2</v>
      </c>
      <c r="C50" s="620" t="s">
        <v>74</v>
      </c>
      <c r="D50" s="619">
        <v>1966</v>
      </c>
      <c r="E50" s="619" t="s">
        <v>37</v>
      </c>
      <c r="F50" s="623" t="s">
        <v>306</v>
      </c>
      <c r="G50" s="619" t="s">
        <v>38</v>
      </c>
      <c r="H50" s="619">
        <v>3</v>
      </c>
      <c r="I50" s="617">
        <v>2275</v>
      </c>
      <c r="J50" s="617">
        <v>1365</v>
      </c>
      <c r="K50" s="35" t="s">
        <v>52</v>
      </c>
      <c r="L50" s="21">
        <f>I50*P50</f>
        <v>2367319.5</v>
      </c>
      <c r="M50" s="32">
        <f>I50*Q50</f>
        <v>50664.25</v>
      </c>
      <c r="N50" s="32">
        <f t="shared" si="7"/>
        <v>2417983.75</v>
      </c>
      <c r="O50" s="632">
        <f>N50+N51+N52</f>
        <v>3762440.5</v>
      </c>
      <c r="P50" s="32">
        <v>1040.58</v>
      </c>
      <c r="Q50" s="59">
        <v>22.27</v>
      </c>
      <c r="R50" s="14" t="s">
        <v>40</v>
      </c>
      <c r="S50" s="14" t="s">
        <v>41</v>
      </c>
    </row>
    <row r="51" spans="1:29" ht="37.5">
      <c r="A51" s="15">
        <v>5</v>
      </c>
      <c r="B51" s="619"/>
      <c r="C51" s="620"/>
      <c r="D51" s="619"/>
      <c r="E51" s="619"/>
      <c r="F51" s="623"/>
      <c r="G51" s="619"/>
      <c r="H51" s="619"/>
      <c r="I51" s="617"/>
      <c r="J51" s="617"/>
      <c r="K51" s="36" t="s">
        <v>49</v>
      </c>
      <c r="L51" s="21">
        <f>I50*P51</f>
        <v>931885.5</v>
      </c>
      <c r="M51" s="32">
        <f>I50*Q51</f>
        <v>36263.5</v>
      </c>
      <c r="N51" s="32">
        <f t="shared" si="7"/>
        <v>968149</v>
      </c>
      <c r="O51" s="634"/>
      <c r="P51" s="32">
        <v>409.62</v>
      </c>
      <c r="Q51" s="59">
        <v>15.94</v>
      </c>
      <c r="R51" s="14" t="s">
        <v>40</v>
      </c>
      <c r="S51" s="14" t="s">
        <v>41</v>
      </c>
    </row>
    <row r="52" spans="1:29" ht="37.5">
      <c r="A52" s="15">
        <v>6</v>
      </c>
      <c r="B52" s="619"/>
      <c r="C52" s="620"/>
      <c r="D52" s="619"/>
      <c r="E52" s="619"/>
      <c r="F52" s="623"/>
      <c r="G52" s="619"/>
      <c r="H52" s="619"/>
      <c r="I52" s="617"/>
      <c r="J52" s="617"/>
      <c r="K52" s="35" t="s">
        <v>46</v>
      </c>
      <c r="L52" s="21">
        <f>I50*P52</f>
        <v>342273.75</v>
      </c>
      <c r="M52" s="32">
        <f>I50*Q52</f>
        <v>34034</v>
      </c>
      <c r="N52" s="32">
        <f t="shared" si="7"/>
        <v>376307.75</v>
      </c>
      <c r="O52" s="633"/>
      <c r="P52" s="32">
        <v>150.44999999999999</v>
      </c>
      <c r="Q52" s="59">
        <v>14.96</v>
      </c>
      <c r="R52" s="14" t="s">
        <v>40</v>
      </c>
      <c r="S52" s="14" t="s">
        <v>41</v>
      </c>
    </row>
    <row r="53" spans="1:29" ht="37.5">
      <c r="A53" s="15">
        <v>7</v>
      </c>
      <c r="B53" s="16">
        <v>3</v>
      </c>
      <c r="C53" s="22" t="s">
        <v>75</v>
      </c>
      <c r="D53" s="16">
        <v>1978</v>
      </c>
      <c r="E53" s="16" t="s">
        <v>37</v>
      </c>
      <c r="F53" s="14" t="s">
        <v>285</v>
      </c>
      <c r="G53" s="16" t="s">
        <v>67</v>
      </c>
      <c r="H53" s="16">
        <v>1</v>
      </c>
      <c r="I53" s="21">
        <v>1128.9000000000001</v>
      </c>
      <c r="J53" s="21">
        <v>518.6</v>
      </c>
      <c r="K53" s="35" t="s">
        <v>46</v>
      </c>
      <c r="L53" s="21">
        <f>I53*P53</f>
        <v>189102.03900000002</v>
      </c>
      <c r="M53" s="32">
        <f>I53*Q53</f>
        <v>17238.303</v>
      </c>
      <c r="N53" s="32">
        <f t="shared" si="7"/>
        <v>206340.342</v>
      </c>
      <c r="O53" s="32">
        <f>N53</f>
        <v>206340.342</v>
      </c>
      <c r="P53" s="32">
        <v>167.51</v>
      </c>
      <c r="Q53" s="59">
        <v>15.27</v>
      </c>
      <c r="R53" s="14" t="s">
        <v>40</v>
      </c>
      <c r="S53" s="14" t="s">
        <v>41</v>
      </c>
    </row>
    <row r="54" spans="1:29" ht="37.5">
      <c r="A54" s="15">
        <v>8</v>
      </c>
      <c r="B54" s="16">
        <v>4</v>
      </c>
      <c r="C54" s="22" t="s">
        <v>76</v>
      </c>
      <c r="D54" s="16">
        <v>1984</v>
      </c>
      <c r="E54" s="16" t="s">
        <v>37</v>
      </c>
      <c r="F54" s="14" t="s">
        <v>306</v>
      </c>
      <c r="G54" s="16" t="s">
        <v>38</v>
      </c>
      <c r="H54" s="16">
        <v>5</v>
      </c>
      <c r="I54" s="21">
        <v>5493.0999999999995</v>
      </c>
      <c r="J54" s="21">
        <v>3312.7</v>
      </c>
      <c r="K54" s="35" t="s">
        <v>46</v>
      </c>
      <c r="L54" s="21">
        <f>I54*P54</f>
        <v>826436.8949999999</v>
      </c>
      <c r="M54" s="32">
        <f>I54*Q54</f>
        <v>82176.775999999998</v>
      </c>
      <c r="N54" s="32">
        <f t="shared" si="7"/>
        <v>908613.67099999986</v>
      </c>
      <c r="O54" s="32">
        <f>N54</f>
        <v>908613.67099999986</v>
      </c>
      <c r="P54" s="32">
        <v>150.44999999999999</v>
      </c>
      <c r="Q54" s="59">
        <v>14.96</v>
      </c>
      <c r="R54" s="14" t="s">
        <v>40</v>
      </c>
      <c r="S54" s="14" t="s">
        <v>41</v>
      </c>
    </row>
    <row r="55" spans="1:29" ht="37.5">
      <c r="A55" s="15">
        <v>9</v>
      </c>
      <c r="B55" s="16">
        <v>5</v>
      </c>
      <c r="C55" s="22" t="s">
        <v>77</v>
      </c>
      <c r="D55" s="16">
        <v>1974</v>
      </c>
      <c r="E55" s="16" t="s">
        <v>37</v>
      </c>
      <c r="F55" s="14" t="s">
        <v>306</v>
      </c>
      <c r="G55" s="16" t="s">
        <v>38</v>
      </c>
      <c r="H55" s="16">
        <v>5</v>
      </c>
      <c r="I55" s="21">
        <v>5558.7000000000007</v>
      </c>
      <c r="J55" s="21">
        <v>2865.2</v>
      </c>
      <c r="K55" s="35" t="s">
        <v>46</v>
      </c>
      <c r="L55" s="21">
        <f>I55*P55</f>
        <v>836306.41500000004</v>
      </c>
      <c r="M55" s="32">
        <f>I55*Q55</f>
        <v>83158.152000000016</v>
      </c>
      <c r="N55" s="32">
        <f t="shared" si="7"/>
        <v>919464.56700000004</v>
      </c>
      <c r="O55" s="32">
        <f>N55</f>
        <v>919464.56700000004</v>
      </c>
      <c r="P55" s="32">
        <v>150.44999999999999</v>
      </c>
      <c r="Q55" s="59">
        <v>14.96</v>
      </c>
      <c r="R55" s="14" t="s">
        <v>40</v>
      </c>
      <c r="S55" s="14" t="s">
        <v>41</v>
      </c>
    </row>
    <row r="56" spans="1:29">
      <c r="A56" s="15"/>
      <c r="B56" s="16"/>
      <c r="C56" s="26" t="s">
        <v>78</v>
      </c>
      <c r="D56" s="16"/>
      <c r="E56" s="16"/>
      <c r="F56" s="14"/>
      <c r="G56" s="16"/>
      <c r="H56" s="16"/>
      <c r="I56" s="27">
        <f>I57</f>
        <v>2671.7999999999997</v>
      </c>
      <c r="J56" s="31"/>
      <c r="K56" s="22"/>
      <c r="L56" s="27">
        <f>L57</f>
        <v>2780221.6439999994</v>
      </c>
      <c r="M56" s="31">
        <f>M57</f>
        <v>59500.98599999999</v>
      </c>
      <c r="N56" s="31">
        <f>SUM(N57:N57)</f>
        <v>2839722.6299999994</v>
      </c>
      <c r="O56" s="31">
        <f>SUM(O57:O57)</f>
        <v>2839722.6299999994</v>
      </c>
      <c r="P56" s="31"/>
      <c r="Q56" s="59"/>
      <c r="R56" s="14"/>
      <c r="S56" s="14"/>
    </row>
    <row r="57" spans="1:29" ht="37.5">
      <c r="A57" s="15">
        <v>1</v>
      </c>
      <c r="B57" s="16">
        <v>1</v>
      </c>
      <c r="C57" s="22" t="s">
        <v>79</v>
      </c>
      <c r="D57" s="16">
        <v>1988</v>
      </c>
      <c r="E57" s="16" t="s">
        <v>37</v>
      </c>
      <c r="F57" s="14" t="s">
        <v>280</v>
      </c>
      <c r="G57" s="16" t="s">
        <v>38</v>
      </c>
      <c r="H57" s="16">
        <v>3</v>
      </c>
      <c r="I57" s="21">
        <v>2671.7999999999997</v>
      </c>
      <c r="J57" s="21">
        <v>1283.0999999999999</v>
      </c>
      <c r="K57" s="35" t="s">
        <v>52</v>
      </c>
      <c r="L57" s="21">
        <f>I57*P57</f>
        <v>2780221.6439999994</v>
      </c>
      <c r="M57" s="32">
        <f>I57*Q57</f>
        <v>59500.98599999999</v>
      </c>
      <c r="N57" s="32">
        <f>L57+M57</f>
        <v>2839722.6299999994</v>
      </c>
      <c r="O57" s="32">
        <f>N57</f>
        <v>2839722.6299999994</v>
      </c>
      <c r="P57" s="32">
        <v>1040.58</v>
      </c>
      <c r="Q57" s="59">
        <v>22.27</v>
      </c>
      <c r="R57" s="14" t="s">
        <v>40</v>
      </c>
      <c r="S57" s="14" t="s">
        <v>41</v>
      </c>
    </row>
    <row r="58" spans="1:29" s="78" customFormat="1">
      <c r="A58" s="108"/>
      <c r="B58" s="80"/>
      <c r="C58" s="431" t="s">
        <v>80</v>
      </c>
      <c r="D58" s="80"/>
      <c r="E58" s="80"/>
      <c r="F58" s="79"/>
      <c r="G58" s="80"/>
      <c r="H58" s="80"/>
      <c r="I58" s="430">
        <f>SUM(I59:I95)</f>
        <v>34660.210000000006</v>
      </c>
      <c r="J58" s="85"/>
      <c r="K58" s="133"/>
      <c r="L58" s="430">
        <f>SUM(L59:L95)</f>
        <v>27411675.385399997</v>
      </c>
      <c r="M58" s="85">
        <f>SUM(M59:M95)</f>
        <v>1283606.8485000001</v>
      </c>
      <c r="N58" s="85">
        <f>SUM(N59:N95)</f>
        <v>28695282.233899996</v>
      </c>
      <c r="O58" s="85">
        <f>SUM(O59:O95)</f>
        <v>28695282.233899999</v>
      </c>
      <c r="P58" s="85"/>
      <c r="Q58" s="410"/>
      <c r="R58" s="79"/>
      <c r="S58" s="79"/>
      <c r="T58" s="436">
        <v>27566724.129999999</v>
      </c>
      <c r="U58" s="436">
        <v>1336139.21</v>
      </c>
      <c r="V58" s="441">
        <v>28902863.34</v>
      </c>
      <c r="W58" s="436"/>
      <c r="X58" s="436"/>
      <c r="Z58" s="436">
        <f>T58-L58</f>
        <v>155048.74460000172</v>
      </c>
      <c r="AA58" s="436">
        <f>U58-M58</f>
        <v>52532.361499999883</v>
      </c>
      <c r="AB58" s="436">
        <f>V58-N58</f>
        <v>207581.10610000417</v>
      </c>
      <c r="AC58" s="468"/>
    </row>
    <row r="59" spans="1:29" s="43" customFormat="1" ht="56.25" customHeight="1">
      <c r="A59" s="38">
        <v>1</v>
      </c>
      <c r="B59" s="656">
        <v>1</v>
      </c>
      <c r="C59" s="658" t="s">
        <v>81</v>
      </c>
      <c r="D59" s="656">
        <v>1963</v>
      </c>
      <c r="E59" s="656" t="s">
        <v>37</v>
      </c>
      <c r="F59" s="659" t="s">
        <v>285</v>
      </c>
      <c r="G59" s="656" t="s">
        <v>60</v>
      </c>
      <c r="H59" s="656">
        <v>2</v>
      </c>
      <c r="I59" s="657">
        <v>1111</v>
      </c>
      <c r="J59" s="657">
        <v>615.1</v>
      </c>
      <c r="K59" s="36" t="s">
        <v>49</v>
      </c>
      <c r="L59" s="39">
        <f>I59*P59</f>
        <v>494717.19</v>
      </c>
      <c r="M59" s="40">
        <f>I59*Q59</f>
        <v>20275.75</v>
      </c>
      <c r="N59" s="40">
        <f t="shared" ref="N59:N92" si="8">L59+M59</f>
        <v>514992.94</v>
      </c>
      <c r="O59" s="666">
        <f>N59+N60</f>
        <v>2225910.7200000002</v>
      </c>
      <c r="P59" s="40">
        <v>445.29</v>
      </c>
      <c r="Q59" s="413">
        <v>18.25</v>
      </c>
      <c r="R59" s="14" t="s">
        <v>40</v>
      </c>
      <c r="S59" s="14" t="s">
        <v>41</v>
      </c>
      <c r="T59" s="437"/>
      <c r="U59" s="437"/>
      <c r="V59" s="443"/>
      <c r="W59" s="437"/>
      <c r="X59" s="437"/>
      <c r="Z59" s="437"/>
      <c r="AA59" s="437"/>
      <c r="AB59" s="437"/>
      <c r="AC59" s="469"/>
    </row>
    <row r="60" spans="1:29" s="43" customFormat="1">
      <c r="A60" s="38">
        <v>2</v>
      </c>
      <c r="B60" s="656"/>
      <c r="C60" s="658"/>
      <c r="D60" s="656"/>
      <c r="E60" s="656"/>
      <c r="F60" s="659"/>
      <c r="G60" s="656"/>
      <c r="H60" s="656"/>
      <c r="I60" s="657"/>
      <c r="J60" s="657"/>
      <c r="K60" s="36" t="s">
        <v>82</v>
      </c>
      <c r="L60" s="39">
        <f>I59*P60</f>
        <v>1666500</v>
      </c>
      <c r="M60" s="40">
        <f>I59*Q60</f>
        <v>44417.78</v>
      </c>
      <c r="N60" s="40">
        <f t="shared" si="8"/>
        <v>1710917.78</v>
      </c>
      <c r="O60" s="668"/>
      <c r="P60" s="40">
        <v>1500</v>
      </c>
      <c r="Q60" s="413">
        <v>39.979999999999997</v>
      </c>
      <c r="R60" s="14" t="s">
        <v>40</v>
      </c>
      <c r="S60" s="14" t="s">
        <v>41</v>
      </c>
      <c r="T60" s="437"/>
      <c r="U60" s="437"/>
      <c r="V60" s="443"/>
      <c r="W60" s="437"/>
      <c r="X60" s="437"/>
      <c r="Z60" s="437"/>
      <c r="AA60" s="437"/>
      <c r="AB60" s="437"/>
      <c r="AC60" s="469"/>
    </row>
    <row r="61" spans="1:29" s="43" customFormat="1" ht="44.25" customHeight="1">
      <c r="A61" s="38">
        <v>3</v>
      </c>
      <c r="B61" s="44">
        <v>2</v>
      </c>
      <c r="C61" s="45" t="s">
        <v>83</v>
      </c>
      <c r="D61" s="44">
        <v>1982</v>
      </c>
      <c r="E61" s="44" t="s">
        <v>37</v>
      </c>
      <c r="F61" s="37" t="s">
        <v>269</v>
      </c>
      <c r="G61" s="44" t="s">
        <v>67</v>
      </c>
      <c r="H61" s="44">
        <v>2</v>
      </c>
      <c r="I61" s="39">
        <v>1408.2</v>
      </c>
      <c r="J61" s="39">
        <v>607.6</v>
      </c>
      <c r="K61" s="36" t="s">
        <v>82</v>
      </c>
      <c r="L61" s="39">
        <f>I61*P61</f>
        <v>2112300</v>
      </c>
      <c r="M61" s="40">
        <f>I61*Q61</f>
        <v>56637.804000000004</v>
      </c>
      <c r="N61" s="40">
        <f t="shared" si="8"/>
        <v>2168937.804</v>
      </c>
      <c r="O61" s="32">
        <f>N61</f>
        <v>2168937.804</v>
      </c>
      <c r="P61" s="40">
        <v>1500</v>
      </c>
      <c r="Q61" s="413">
        <v>40.22</v>
      </c>
      <c r="R61" s="14" t="s">
        <v>40</v>
      </c>
      <c r="S61" s="14" t="s">
        <v>41</v>
      </c>
      <c r="T61" s="437"/>
      <c r="U61" s="437"/>
      <c r="V61" s="443"/>
      <c r="W61" s="437"/>
      <c r="X61" s="437"/>
      <c r="Z61" s="437"/>
      <c r="AA61" s="437"/>
      <c r="AB61" s="437"/>
      <c r="AC61" s="469"/>
    </row>
    <row r="62" spans="1:29" s="43" customFormat="1" ht="56.25">
      <c r="A62" s="38">
        <v>4</v>
      </c>
      <c r="B62" s="656">
        <v>3</v>
      </c>
      <c r="C62" s="658" t="s">
        <v>84</v>
      </c>
      <c r="D62" s="656">
        <v>1987</v>
      </c>
      <c r="E62" s="656" t="s">
        <v>37</v>
      </c>
      <c r="F62" s="659" t="s">
        <v>331</v>
      </c>
      <c r="G62" s="656" t="s">
        <v>67</v>
      </c>
      <c r="H62" s="656">
        <v>2</v>
      </c>
      <c r="I62" s="657">
        <v>1301.9000000000001</v>
      </c>
      <c r="J62" s="657">
        <v>738.2</v>
      </c>
      <c r="K62" s="36" t="s">
        <v>39</v>
      </c>
      <c r="L62" s="39">
        <f>I62*P62</f>
        <v>70224.486000000004</v>
      </c>
      <c r="M62" s="40">
        <f>I62*Q62</f>
        <v>15154.116000000002</v>
      </c>
      <c r="N62" s="40">
        <f t="shared" si="8"/>
        <v>85378.602000000014</v>
      </c>
      <c r="O62" s="666">
        <f>N62+N63+N64</f>
        <v>2148590.665</v>
      </c>
      <c r="P62" s="40">
        <v>53.94</v>
      </c>
      <c r="Q62" s="413">
        <v>11.64</v>
      </c>
      <c r="R62" s="14" t="s">
        <v>40</v>
      </c>
      <c r="S62" s="14" t="s">
        <v>41</v>
      </c>
      <c r="T62" s="437"/>
      <c r="U62" s="437"/>
      <c r="V62" s="443"/>
      <c r="W62" s="437"/>
      <c r="X62" s="437"/>
      <c r="Z62" s="437"/>
      <c r="AA62" s="437"/>
      <c r="AB62" s="437"/>
      <c r="AC62" s="469"/>
    </row>
    <row r="63" spans="1:29" s="43" customFormat="1" ht="37.5">
      <c r="A63" s="38">
        <v>5</v>
      </c>
      <c r="B63" s="656"/>
      <c r="C63" s="658"/>
      <c r="D63" s="656"/>
      <c r="E63" s="656" t="s">
        <v>37</v>
      </c>
      <c r="F63" s="659"/>
      <c r="G63" s="656"/>
      <c r="H63" s="656"/>
      <c r="I63" s="657"/>
      <c r="J63" s="657"/>
      <c r="K63" s="36" t="s">
        <v>49</v>
      </c>
      <c r="L63" s="39">
        <f>I62*P63</f>
        <v>557421.50400000007</v>
      </c>
      <c r="M63" s="40">
        <f>I62*Q63</f>
        <v>22848.345000000001</v>
      </c>
      <c r="N63" s="40">
        <f t="shared" si="8"/>
        <v>580269.84900000005</v>
      </c>
      <c r="O63" s="667"/>
      <c r="P63" s="40">
        <v>428.16</v>
      </c>
      <c r="Q63" s="413">
        <v>17.55</v>
      </c>
      <c r="R63" s="14" t="s">
        <v>40</v>
      </c>
      <c r="S63" s="14" t="s">
        <v>41</v>
      </c>
      <c r="T63" s="437"/>
      <c r="U63" s="437"/>
      <c r="V63" s="443"/>
      <c r="W63" s="437"/>
      <c r="X63" s="437"/>
      <c r="Z63" s="437"/>
      <c r="AA63" s="437"/>
      <c r="AB63" s="437"/>
      <c r="AC63" s="469"/>
    </row>
    <row r="64" spans="1:29" s="43" customFormat="1">
      <c r="A64" s="38">
        <v>6</v>
      </c>
      <c r="B64" s="656"/>
      <c r="C64" s="658"/>
      <c r="D64" s="656"/>
      <c r="E64" s="656" t="s">
        <v>37</v>
      </c>
      <c r="F64" s="659"/>
      <c r="G64" s="656"/>
      <c r="H64" s="656"/>
      <c r="I64" s="657"/>
      <c r="J64" s="657"/>
      <c r="K64" s="36" t="s">
        <v>52</v>
      </c>
      <c r="L64" s="39">
        <f>I62*P64</f>
        <v>1436698.726</v>
      </c>
      <c r="M64" s="40">
        <f>I62*Q64</f>
        <v>46243.488000000005</v>
      </c>
      <c r="N64" s="40">
        <f t="shared" si="8"/>
        <v>1482942.2139999999</v>
      </c>
      <c r="O64" s="668"/>
      <c r="P64" s="40">
        <v>1103.54</v>
      </c>
      <c r="Q64" s="413">
        <v>35.520000000000003</v>
      </c>
      <c r="R64" s="14" t="s">
        <v>40</v>
      </c>
      <c r="S64" s="14" t="s">
        <v>41</v>
      </c>
      <c r="T64" s="437"/>
      <c r="U64" s="437"/>
      <c r="V64" s="443"/>
      <c r="W64" s="437"/>
      <c r="X64" s="437"/>
      <c r="Z64" s="437"/>
      <c r="AA64" s="437"/>
      <c r="AB64" s="437"/>
      <c r="AC64" s="469"/>
    </row>
    <row r="65" spans="1:29" s="43" customFormat="1" ht="37.5">
      <c r="A65" s="38">
        <v>7</v>
      </c>
      <c r="B65" s="44">
        <v>4</v>
      </c>
      <c r="C65" s="45" t="s">
        <v>85</v>
      </c>
      <c r="D65" s="44">
        <v>1978</v>
      </c>
      <c r="E65" s="44" t="s">
        <v>37</v>
      </c>
      <c r="F65" s="37" t="s">
        <v>269</v>
      </c>
      <c r="G65" s="44" t="s">
        <v>38</v>
      </c>
      <c r="H65" s="44">
        <v>2</v>
      </c>
      <c r="I65" s="39">
        <v>2126.6000000000004</v>
      </c>
      <c r="J65" s="39">
        <v>994.6</v>
      </c>
      <c r="K65" s="36" t="s">
        <v>49</v>
      </c>
      <c r="L65" s="39">
        <f>I65*P65</f>
        <v>949122.84600000014</v>
      </c>
      <c r="M65" s="40">
        <f>I65*Q65</f>
        <v>38151.204000000012</v>
      </c>
      <c r="N65" s="40">
        <f t="shared" si="8"/>
        <v>987274.05000000016</v>
      </c>
      <c r="O65" s="32">
        <f>N65</f>
        <v>987274.05000000016</v>
      </c>
      <c r="P65" s="39">
        <v>446.31</v>
      </c>
      <c r="Q65" s="413">
        <v>17.940000000000001</v>
      </c>
      <c r="R65" s="14" t="s">
        <v>40</v>
      </c>
      <c r="S65" s="14" t="s">
        <v>41</v>
      </c>
      <c r="T65" s="437"/>
      <c r="U65" s="437"/>
      <c r="V65" s="443"/>
      <c r="W65" s="437"/>
      <c r="X65" s="437"/>
      <c r="Z65" s="437"/>
      <c r="AA65" s="437"/>
      <c r="AB65" s="437"/>
      <c r="AC65" s="469"/>
    </row>
    <row r="66" spans="1:29" s="43" customFormat="1" ht="37.5">
      <c r="A66" s="38">
        <v>8</v>
      </c>
      <c r="B66" s="656">
        <v>5</v>
      </c>
      <c r="C66" s="658" t="s">
        <v>86</v>
      </c>
      <c r="D66" s="656">
        <v>1979</v>
      </c>
      <c r="E66" s="656" t="s">
        <v>37</v>
      </c>
      <c r="F66" s="659" t="s">
        <v>306</v>
      </c>
      <c r="G66" s="656" t="s">
        <v>87</v>
      </c>
      <c r="H66" s="656">
        <v>3</v>
      </c>
      <c r="I66" s="657">
        <v>3256.6</v>
      </c>
      <c r="J66" s="657">
        <v>1649.7</v>
      </c>
      <c r="K66" s="35" t="s">
        <v>46</v>
      </c>
      <c r="L66" s="39">
        <f>I66*P66</f>
        <v>481358.04599999997</v>
      </c>
      <c r="M66" s="40">
        <f>I66*Q66</f>
        <v>48555.906000000003</v>
      </c>
      <c r="N66" s="40">
        <f t="shared" si="8"/>
        <v>529913.95199999993</v>
      </c>
      <c r="O66" s="666">
        <f>N66+N67+N68+N69+N70</f>
        <v>2723103.7880000002</v>
      </c>
      <c r="P66" s="40">
        <v>147.81</v>
      </c>
      <c r="Q66" s="413">
        <v>14.91</v>
      </c>
      <c r="R66" s="14" t="s">
        <v>40</v>
      </c>
      <c r="S66" s="14" t="s">
        <v>41</v>
      </c>
      <c r="T66" s="437"/>
      <c r="U66" s="437"/>
      <c r="V66" s="443"/>
      <c r="W66" s="437"/>
      <c r="X66" s="437"/>
      <c r="Z66" s="437"/>
      <c r="AA66" s="437"/>
      <c r="AB66" s="437"/>
      <c r="AC66" s="469"/>
    </row>
    <row r="67" spans="1:29" s="43" customFormat="1" ht="37.5">
      <c r="A67" s="38">
        <v>9</v>
      </c>
      <c r="B67" s="656"/>
      <c r="C67" s="658"/>
      <c r="D67" s="656"/>
      <c r="E67" s="656" t="s">
        <v>37</v>
      </c>
      <c r="F67" s="659"/>
      <c r="G67" s="656"/>
      <c r="H67" s="656"/>
      <c r="I67" s="657"/>
      <c r="J67" s="657"/>
      <c r="K67" s="36" t="s">
        <v>49</v>
      </c>
      <c r="L67" s="39">
        <f>I66*P67</f>
        <v>1298797.2120000001</v>
      </c>
      <c r="M67" s="40">
        <f>I66*Q67</f>
        <v>51161.186000000002</v>
      </c>
      <c r="N67" s="40">
        <f t="shared" si="8"/>
        <v>1349958.398</v>
      </c>
      <c r="O67" s="667"/>
      <c r="P67" s="40">
        <v>398.82</v>
      </c>
      <c r="Q67" s="413">
        <v>15.71</v>
      </c>
      <c r="R67" s="14" t="s">
        <v>40</v>
      </c>
      <c r="S67" s="14" t="s">
        <v>41</v>
      </c>
      <c r="T67" s="437"/>
      <c r="U67" s="437"/>
      <c r="V67" s="443"/>
      <c r="W67" s="437"/>
      <c r="X67" s="437"/>
      <c r="Z67" s="437"/>
      <c r="AA67" s="437"/>
      <c r="AB67" s="437"/>
      <c r="AC67" s="469"/>
    </row>
    <row r="68" spans="1:29" s="43" customFormat="1" ht="56.25">
      <c r="A68" s="38">
        <v>10</v>
      </c>
      <c r="B68" s="656"/>
      <c r="C68" s="658"/>
      <c r="D68" s="656"/>
      <c r="E68" s="656" t="s">
        <v>37</v>
      </c>
      <c r="F68" s="659"/>
      <c r="G68" s="656"/>
      <c r="H68" s="656"/>
      <c r="I68" s="657"/>
      <c r="J68" s="657"/>
      <c r="K68" s="36" t="s">
        <v>39</v>
      </c>
      <c r="L68" s="39">
        <f>I66*P68</f>
        <v>174260.666</v>
      </c>
      <c r="M68" s="40">
        <f>I66*Q68</f>
        <v>40446.972000000002</v>
      </c>
      <c r="N68" s="40">
        <f t="shared" si="8"/>
        <v>214707.63800000001</v>
      </c>
      <c r="O68" s="667"/>
      <c r="P68" s="40">
        <v>53.51</v>
      </c>
      <c r="Q68" s="413">
        <v>12.42</v>
      </c>
      <c r="R68" s="14" t="s">
        <v>40</v>
      </c>
      <c r="S68" s="14" t="s">
        <v>41</v>
      </c>
      <c r="T68" s="437"/>
      <c r="U68" s="437"/>
      <c r="V68" s="443"/>
      <c r="W68" s="437"/>
      <c r="X68" s="437"/>
      <c r="Z68" s="437"/>
      <c r="AA68" s="437"/>
      <c r="AB68" s="437"/>
      <c r="AC68" s="469"/>
    </row>
    <row r="69" spans="1:29" s="43" customFormat="1" ht="56.25">
      <c r="A69" s="38">
        <v>11</v>
      </c>
      <c r="B69" s="656"/>
      <c r="C69" s="658"/>
      <c r="D69" s="656"/>
      <c r="E69" s="656" t="s">
        <v>37</v>
      </c>
      <c r="F69" s="659"/>
      <c r="G69" s="656"/>
      <c r="H69" s="656"/>
      <c r="I69" s="657"/>
      <c r="J69" s="657"/>
      <c r="K69" s="36" t="s">
        <v>42</v>
      </c>
      <c r="L69" s="39">
        <f>I66*P69</f>
        <v>108412.21399999999</v>
      </c>
      <c r="M69" s="40">
        <f>I66*Q69</f>
        <v>35692.336000000003</v>
      </c>
      <c r="N69" s="40">
        <f t="shared" si="8"/>
        <v>144104.54999999999</v>
      </c>
      <c r="O69" s="667"/>
      <c r="P69" s="40">
        <v>33.29</v>
      </c>
      <c r="Q69" s="413">
        <v>10.96</v>
      </c>
      <c r="R69" s="14" t="s">
        <v>40</v>
      </c>
      <c r="S69" s="14" t="s">
        <v>41</v>
      </c>
      <c r="T69" s="437"/>
      <c r="U69" s="437"/>
      <c r="V69" s="443"/>
      <c r="W69" s="437"/>
      <c r="X69" s="437"/>
      <c r="Z69" s="437"/>
      <c r="AA69" s="437"/>
      <c r="AB69" s="437"/>
      <c r="AC69" s="469"/>
    </row>
    <row r="70" spans="1:29" s="43" customFormat="1" ht="56.25">
      <c r="A70" s="38">
        <v>12</v>
      </c>
      <c r="B70" s="656"/>
      <c r="C70" s="658"/>
      <c r="D70" s="656"/>
      <c r="E70" s="656" t="s">
        <v>37</v>
      </c>
      <c r="F70" s="659"/>
      <c r="G70" s="656"/>
      <c r="H70" s="656"/>
      <c r="I70" s="657"/>
      <c r="J70" s="657"/>
      <c r="K70" s="36" t="s">
        <v>88</v>
      </c>
      <c r="L70" s="39">
        <f>I66*P70</f>
        <v>438338.36</v>
      </c>
      <c r="M70" s="40">
        <f>I66*Q70</f>
        <v>46080.89</v>
      </c>
      <c r="N70" s="40">
        <f t="shared" si="8"/>
        <v>484419.25</v>
      </c>
      <c r="O70" s="668"/>
      <c r="P70" s="40">
        <v>134.6</v>
      </c>
      <c r="Q70" s="413">
        <v>14.15</v>
      </c>
      <c r="R70" s="14" t="s">
        <v>40</v>
      </c>
      <c r="S70" s="14" t="s">
        <v>41</v>
      </c>
      <c r="T70" s="437"/>
      <c r="U70" s="437"/>
      <c r="V70" s="443"/>
      <c r="W70" s="437"/>
      <c r="X70" s="437"/>
      <c r="Z70" s="437"/>
      <c r="AA70" s="437"/>
      <c r="AB70" s="437"/>
      <c r="AC70" s="469"/>
    </row>
    <row r="71" spans="1:29" s="43" customFormat="1" ht="37.5">
      <c r="A71" s="38">
        <v>13</v>
      </c>
      <c r="B71" s="656">
        <v>6</v>
      </c>
      <c r="C71" s="658" t="s">
        <v>89</v>
      </c>
      <c r="D71" s="656">
        <v>1968</v>
      </c>
      <c r="E71" s="656" t="s">
        <v>37</v>
      </c>
      <c r="F71" s="659" t="s">
        <v>306</v>
      </c>
      <c r="G71" s="656" t="s">
        <v>38</v>
      </c>
      <c r="H71" s="656">
        <v>3</v>
      </c>
      <c r="I71" s="657">
        <v>3202.7999999999997</v>
      </c>
      <c r="J71" s="657">
        <v>1446.6</v>
      </c>
      <c r="K71" s="35" t="s">
        <v>46</v>
      </c>
      <c r="L71" s="39">
        <f>I71*P71</f>
        <v>481861.25999999995</v>
      </c>
      <c r="M71" s="40">
        <f>I71*Q71</f>
        <v>47913.887999999999</v>
      </c>
      <c r="N71" s="40">
        <f t="shared" si="8"/>
        <v>529775.14799999993</v>
      </c>
      <c r="O71" s="666">
        <f>N71+N72+N73+N74</f>
        <v>2596509.96</v>
      </c>
      <c r="P71" s="40">
        <v>150.44999999999999</v>
      </c>
      <c r="Q71" s="413">
        <v>14.96</v>
      </c>
      <c r="R71" s="14" t="s">
        <v>40</v>
      </c>
      <c r="S71" s="14" t="s">
        <v>41</v>
      </c>
      <c r="T71" s="437"/>
      <c r="U71" s="437"/>
      <c r="V71" s="443"/>
      <c r="W71" s="437"/>
      <c r="X71" s="437"/>
      <c r="Z71" s="437"/>
      <c r="AA71" s="437"/>
      <c r="AB71" s="437"/>
      <c r="AC71" s="469"/>
    </row>
    <row r="72" spans="1:29" s="43" customFormat="1" ht="37.5">
      <c r="A72" s="38">
        <v>14</v>
      </c>
      <c r="B72" s="656"/>
      <c r="C72" s="658"/>
      <c r="D72" s="656"/>
      <c r="E72" s="656"/>
      <c r="F72" s="659"/>
      <c r="G72" s="656"/>
      <c r="H72" s="656"/>
      <c r="I72" s="657"/>
      <c r="J72" s="657"/>
      <c r="K72" s="36" t="s">
        <v>49</v>
      </c>
      <c r="L72" s="39">
        <f>I71*P72</f>
        <v>1311930.936</v>
      </c>
      <c r="M72" s="44">
        <f>I71*Q72</f>
        <v>51052.631999999991</v>
      </c>
      <c r="N72" s="40">
        <f t="shared" si="8"/>
        <v>1362983.568</v>
      </c>
      <c r="O72" s="667"/>
      <c r="P72" s="40">
        <v>409.62</v>
      </c>
      <c r="Q72" s="413">
        <v>15.94</v>
      </c>
      <c r="R72" s="14" t="s">
        <v>40</v>
      </c>
      <c r="S72" s="14" t="s">
        <v>41</v>
      </c>
      <c r="T72" s="437"/>
      <c r="U72" s="437"/>
      <c r="V72" s="443"/>
      <c r="W72" s="437"/>
      <c r="X72" s="437"/>
      <c r="Z72" s="437"/>
      <c r="AA72" s="437"/>
      <c r="AB72" s="437"/>
      <c r="AC72" s="469"/>
    </row>
    <row r="73" spans="1:29" s="43" customFormat="1" ht="56.25">
      <c r="A73" s="38">
        <v>15</v>
      </c>
      <c r="B73" s="656"/>
      <c r="C73" s="658"/>
      <c r="D73" s="656"/>
      <c r="E73" s="656"/>
      <c r="F73" s="659"/>
      <c r="G73" s="656"/>
      <c r="H73" s="656"/>
      <c r="I73" s="657"/>
      <c r="J73" s="657"/>
      <c r="K73" s="36" t="s">
        <v>39</v>
      </c>
      <c r="L73" s="39">
        <f>I71*P73</f>
        <v>175865.74799999996</v>
      </c>
      <c r="M73" s="40">
        <f>I71*Q73</f>
        <v>39874.859999999993</v>
      </c>
      <c r="N73" s="40">
        <f t="shared" si="8"/>
        <v>215740.60799999995</v>
      </c>
      <c r="O73" s="667"/>
      <c r="P73" s="40">
        <v>54.91</v>
      </c>
      <c r="Q73" s="413">
        <v>12.45</v>
      </c>
      <c r="R73" s="14" t="s">
        <v>40</v>
      </c>
      <c r="S73" s="14" t="s">
        <v>41</v>
      </c>
      <c r="T73" s="437" t="s">
        <v>42</v>
      </c>
      <c r="U73" s="437">
        <v>109407.64799999999</v>
      </c>
      <c r="V73" s="437">
        <v>35134.716</v>
      </c>
      <c r="W73" s="443">
        <v>144542.364</v>
      </c>
      <c r="X73" s="437">
        <v>34.159999999999997</v>
      </c>
      <c r="Y73" s="43">
        <v>10.97</v>
      </c>
      <c r="Z73" s="437" t="s">
        <v>40</v>
      </c>
      <c r="AA73" s="437" t="s">
        <v>41</v>
      </c>
      <c r="AB73" s="437" t="s">
        <v>1126</v>
      </c>
      <c r="AC73" s="469"/>
    </row>
    <row r="74" spans="1:29" s="43" customFormat="1" ht="56.25">
      <c r="A74" s="38">
        <v>16</v>
      </c>
      <c r="B74" s="656"/>
      <c r="C74" s="658"/>
      <c r="D74" s="656"/>
      <c r="E74" s="656"/>
      <c r="F74" s="659"/>
      <c r="G74" s="656"/>
      <c r="H74" s="656"/>
      <c r="I74" s="657"/>
      <c r="J74" s="657"/>
      <c r="K74" s="36" t="s">
        <v>88</v>
      </c>
      <c r="L74" s="39">
        <f>I71*P74</f>
        <v>442434.7919999999</v>
      </c>
      <c r="M74" s="40">
        <f>I71*Q74</f>
        <v>45575.843999999997</v>
      </c>
      <c r="N74" s="40">
        <f t="shared" si="8"/>
        <v>488010.63599999988</v>
      </c>
      <c r="O74" s="668"/>
      <c r="P74" s="40">
        <v>138.13999999999999</v>
      </c>
      <c r="Q74" s="413">
        <v>14.23</v>
      </c>
      <c r="R74" s="14" t="s">
        <v>40</v>
      </c>
      <c r="S74" s="14" t="s">
        <v>41</v>
      </c>
      <c r="T74" s="437"/>
      <c r="U74" s="437"/>
      <c r="V74" s="443"/>
      <c r="W74" s="437"/>
      <c r="X74" s="437"/>
      <c r="Z74" s="437"/>
      <c r="AA74" s="437"/>
      <c r="AB74" s="437"/>
      <c r="AC74" s="469"/>
    </row>
    <row r="75" spans="1:29" s="43" customFormat="1" ht="37.5">
      <c r="A75" s="38">
        <v>17</v>
      </c>
      <c r="B75" s="44">
        <v>7</v>
      </c>
      <c r="C75" s="45" t="s">
        <v>90</v>
      </c>
      <c r="D75" s="44">
        <v>1980</v>
      </c>
      <c r="E75" s="44" t="s">
        <v>37</v>
      </c>
      <c r="F75" s="37" t="s">
        <v>331</v>
      </c>
      <c r="G75" s="44" t="s">
        <v>38</v>
      </c>
      <c r="H75" s="44">
        <v>2</v>
      </c>
      <c r="I75" s="39">
        <v>1647.7</v>
      </c>
      <c r="J75" s="39">
        <v>944.8</v>
      </c>
      <c r="K75" s="35" t="s">
        <v>46</v>
      </c>
      <c r="L75" s="39">
        <f t="shared" ref="L75:L80" si="9">I75*P75</f>
        <v>415401.64700000006</v>
      </c>
      <c r="M75" s="40">
        <f t="shared" ref="M75:M80" si="10">I75*Q75</f>
        <v>38407.887000000002</v>
      </c>
      <c r="N75" s="40">
        <f t="shared" si="8"/>
        <v>453809.53400000004</v>
      </c>
      <c r="O75" s="32">
        <f t="shared" ref="O75:O85" si="11">N75</f>
        <v>453809.53400000004</v>
      </c>
      <c r="P75" s="40">
        <v>252.11</v>
      </c>
      <c r="Q75" s="413">
        <v>23.31</v>
      </c>
      <c r="R75" s="14" t="s">
        <v>40</v>
      </c>
      <c r="S75" s="14" t="s">
        <v>41</v>
      </c>
      <c r="T75" s="437"/>
      <c r="U75" s="437"/>
      <c r="V75" s="443"/>
      <c r="W75" s="437"/>
      <c r="X75" s="437"/>
      <c r="Z75" s="437"/>
      <c r="AA75" s="437"/>
      <c r="AB75" s="437"/>
      <c r="AC75" s="469"/>
    </row>
    <row r="76" spans="1:29" s="43" customFormat="1" ht="37.5">
      <c r="A76" s="38">
        <v>18</v>
      </c>
      <c r="B76" s="44">
        <v>8</v>
      </c>
      <c r="C76" s="45" t="s">
        <v>91</v>
      </c>
      <c r="D76" s="44">
        <v>1980</v>
      </c>
      <c r="E76" s="44" t="s">
        <v>37</v>
      </c>
      <c r="F76" s="37" t="s">
        <v>331</v>
      </c>
      <c r="G76" s="44" t="s">
        <v>38</v>
      </c>
      <c r="H76" s="44">
        <v>2</v>
      </c>
      <c r="I76" s="39">
        <v>1647.7</v>
      </c>
      <c r="J76" s="39">
        <v>944.8</v>
      </c>
      <c r="K76" s="36" t="s">
        <v>46</v>
      </c>
      <c r="L76" s="39">
        <f t="shared" si="9"/>
        <v>415401.64700000006</v>
      </c>
      <c r="M76" s="40">
        <f t="shared" si="10"/>
        <v>38407.887000000002</v>
      </c>
      <c r="N76" s="40">
        <f t="shared" si="8"/>
        <v>453809.53400000004</v>
      </c>
      <c r="O76" s="32">
        <f t="shared" si="11"/>
        <v>453809.53400000004</v>
      </c>
      <c r="P76" s="40">
        <v>252.11</v>
      </c>
      <c r="Q76" s="413">
        <v>23.31</v>
      </c>
      <c r="R76" s="14" t="s">
        <v>40</v>
      </c>
      <c r="S76" s="14" t="s">
        <v>41</v>
      </c>
      <c r="T76" s="437"/>
      <c r="U76" s="437"/>
      <c r="V76" s="443"/>
      <c r="W76" s="437"/>
      <c r="X76" s="437"/>
      <c r="Z76" s="437"/>
      <c r="AA76" s="437"/>
      <c r="AB76" s="437"/>
      <c r="AC76" s="469"/>
    </row>
    <row r="77" spans="1:29" s="43" customFormat="1" ht="37.5">
      <c r="A77" s="38">
        <v>19</v>
      </c>
      <c r="B77" s="44">
        <v>9</v>
      </c>
      <c r="C77" s="45" t="s">
        <v>92</v>
      </c>
      <c r="D77" s="44">
        <v>1980</v>
      </c>
      <c r="E77" s="44" t="s">
        <v>37</v>
      </c>
      <c r="F77" s="37" t="s">
        <v>331</v>
      </c>
      <c r="G77" s="44" t="s">
        <v>38</v>
      </c>
      <c r="H77" s="44">
        <v>2</v>
      </c>
      <c r="I77" s="39">
        <v>1647.7</v>
      </c>
      <c r="J77" s="39">
        <v>944.8</v>
      </c>
      <c r="K77" s="36" t="s">
        <v>46</v>
      </c>
      <c r="L77" s="39">
        <f t="shared" si="9"/>
        <v>415401.64700000006</v>
      </c>
      <c r="M77" s="40">
        <f t="shared" si="10"/>
        <v>38407.887000000002</v>
      </c>
      <c r="N77" s="40">
        <f t="shared" si="8"/>
        <v>453809.53400000004</v>
      </c>
      <c r="O77" s="32">
        <f t="shared" si="11"/>
        <v>453809.53400000004</v>
      </c>
      <c r="P77" s="40">
        <v>252.11</v>
      </c>
      <c r="Q77" s="413">
        <v>23.31</v>
      </c>
      <c r="R77" s="14" t="s">
        <v>40</v>
      </c>
      <c r="S77" s="14" t="s">
        <v>41</v>
      </c>
      <c r="T77" s="437"/>
      <c r="U77" s="437"/>
      <c r="V77" s="443"/>
      <c r="W77" s="437"/>
      <c r="X77" s="437"/>
      <c r="Z77" s="437"/>
      <c r="AA77" s="437"/>
      <c r="AB77" s="437"/>
      <c r="AC77" s="469"/>
    </row>
    <row r="78" spans="1:29" s="43" customFormat="1" ht="37.5">
      <c r="A78" s="38">
        <v>20</v>
      </c>
      <c r="B78" s="44">
        <v>10</v>
      </c>
      <c r="C78" s="45" t="s">
        <v>93</v>
      </c>
      <c r="D78" s="44">
        <v>1963</v>
      </c>
      <c r="E78" s="44" t="s">
        <v>37</v>
      </c>
      <c r="F78" s="37" t="s">
        <v>289</v>
      </c>
      <c r="G78" s="44" t="s">
        <v>94</v>
      </c>
      <c r="H78" s="44">
        <v>2</v>
      </c>
      <c r="I78" s="39">
        <v>1536.9</v>
      </c>
      <c r="J78" s="39">
        <v>658.6</v>
      </c>
      <c r="K78" s="36" t="s">
        <v>52</v>
      </c>
      <c r="L78" s="39">
        <f t="shared" si="9"/>
        <v>1588785.7440000002</v>
      </c>
      <c r="M78" s="40">
        <f t="shared" si="10"/>
        <v>59078.436000000002</v>
      </c>
      <c r="N78" s="40">
        <f t="shared" si="8"/>
        <v>1647864.1800000002</v>
      </c>
      <c r="O78" s="32">
        <f t="shared" si="11"/>
        <v>1647864.1800000002</v>
      </c>
      <c r="P78" s="40">
        <v>1033.76</v>
      </c>
      <c r="Q78" s="413">
        <v>38.44</v>
      </c>
      <c r="R78" s="14" t="s">
        <v>40</v>
      </c>
      <c r="S78" s="14" t="s">
        <v>41</v>
      </c>
      <c r="T78" s="437"/>
      <c r="U78" s="437"/>
      <c r="V78" s="443"/>
      <c r="W78" s="437"/>
      <c r="X78" s="437"/>
      <c r="Z78" s="437"/>
      <c r="AA78" s="437"/>
      <c r="AB78" s="437"/>
      <c r="AC78" s="469"/>
    </row>
    <row r="79" spans="1:29" s="43" customFormat="1" ht="37.5">
      <c r="A79" s="38">
        <v>21</v>
      </c>
      <c r="B79" s="44">
        <v>11</v>
      </c>
      <c r="C79" s="45" t="s">
        <v>95</v>
      </c>
      <c r="D79" s="44">
        <v>1959</v>
      </c>
      <c r="E79" s="44" t="s">
        <v>37</v>
      </c>
      <c r="F79" s="37" t="s">
        <v>289</v>
      </c>
      <c r="G79" s="44" t="s">
        <v>94</v>
      </c>
      <c r="H79" s="44">
        <v>2</v>
      </c>
      <c r="I79" s="39">
        <v>1514.1999999999998</v>
      </c>
      <c r="J79" s="39">
        <v>648.20000000000005</v>
      </c>
      <c r="K79" s="36" t="s">
        <v>82</v>
      </c>
      <c r="L79" s="39">
        <f t="shared" si="9"/>
        <v>1565319.3919999998</v>
      </c>
      <c r="M79" s="40">
        <f t="shared" si="10"/>
        <v>58205.847999999991</v>
      </c>
      <c r="N79" s="40">
        <f t="shared" si="8"/>
        <v>1623525.2399999998</v>
      </c>
      <c r="O79" s="32">
        <f t="shared" si="11"/>
        <v>1623525.2399999998</v>
      </c>
      <c r="P79" s="40">
        <v>1033.76</v>
      </c>
      <c r="Q79" s="413">
        <v>38.44</v>
      </c>
      <c r="R79" s="14" t="s">
        <v>40</v>
      </c>
      <c r="S79" s="14" t="s">
        <v>41</v>
      </c>
      <c r="T79" s="437"/>
      <c r="U79" s="437"/>
      <c r="V79" s="443"/>
      <c r="W79" s="437"/>
      <c r="X79" s="437"/>
      <c r="Z79" s="437"/>
      <c r="AA79" s="437"/>
      <c r="AB79" s="437"/>
      <c r="AC79" s="469"/>
    </row>
    <row r="80" spans="1:29" s="43" customFormat="1" ht="37.5">
      <c r="A80" s="38">
        <v>22</v>
      </c>
      <c r="B80" s="656">
        <v>12</v>
      </c>
      <c r="C80" s="658" t="s">
        <v>96</v>
      </c>
      <c r="D80" s="656">
        <v>1981</v>
      </c>
      <c r="E80" s="656" t="s">
        <v>37</v>
      </c>
      <c r="F80" s="659" t="s">
        <v>289</v>
      </c>
      <c r="G80" s="656" t="s">
        <v>38</v>
      </c>
      <c r="H80" s="656">
        <v>2</v>
      </c>
      <c r="I80" s="657">
        <v>1305.1500000000001</v>
      </c>
      <c r="J80" s="657">
        <v>726.6</v>
      </c>
      <c r="K80" s="36" t="s">
        <v>49</v>
      </c>
      <c r="L80" s="39">
        <f t="shared" si="9"/>
        <v>582501.49650000001</v>
      </c>
      <c r="M80" s="40">
        <f t="shared" si="10"/>
        <v>23414.391000000003</v>
      </c>
      <c r="N80" s="40">
        <f t="shared" si="8"/>
        <v>605915.88749999995</v>
      </c>
      <c r="O80" s="32">
        <f t="shared" si="11"/>
        <v>605915.88749999995</v>
      </c>
      <c r="P80" s="40">
        <v>446.31</v>
      </c>
      <c r="Q80" s="413">
        <v>17.940000000000001</v>
      </c>
      <c r="R80" s="14" t="s">
        <v>40</v>
      </c>
      <c r="S80" s="14" t="s">
        <v>41</v>
      </c>
      <c r="T80" s="437"/>
      <c r="U80" s="437"/>
      <c r="V80" s="443"/>
      <c r="W80" s="437"/>
      <c r="X80" s="437"/>
      <c r="Z80" s="437"/>
      <c r="AA80" s="437"/>
      <c r="AB80" s="437"/>
      <c r="AC80" s="469"/>
    </row>
    <row r="81" spans="1:29" s="43" customFormat="1" ht="56.25">
      <c r="A81" s="38">
        <v>23</v>
      </c>
      <c r="B81" s="656"/>
      <c r="C81" s="658"/>
      <c r="D81" s="656"/>
      <c r="E81" s="656"/>
      <c r="F81" s="659"/>
      <c r="G81" s="656"/>
      <c r="H81" s="656"/>
      <c r="I81" s="657"/>
      <c r="J81" s="657"/>
      <c r="K81" s="36" t="s">
        <v>39</v>
      </c>
      <c r="L81" s="39">
        <f>I80*P81</f>
        <v>73388.584499999997</v>
      </c>
      <c r="M81" s="40">
        <f>I80*Q81</f>
        <v>17998.018500000002</v>
      </c>
      <c r="N81" s="40">
        <f t="shared" si="8"/>
        <v>91386.603000000003</v>
      </c>
      <c r="O81" s="32">
        <f t="shared" si="11"/>
        <v>91386.603000000003</v>
      </c>
      <c r="P81" s="40">
        <v>56.23</v>
      </c>
      <c r="Q81" s="413">
        <v>13.79</v>
      </c>
      <c r="R81" s="14" t="s">
        <v>40</v>
      </c>
      <c r="S81" s="14" t="s">
        <v>41</v>
      </c>
      <c r="T81" s="437"/>
      <c r="U81" s="437"/>
      <c r="V81" s="443"/>
      <c r="W81" s="437"/>
      <c r="X81" s="437"/>
      <c r="Z81" s="437"/>
      <c r="AA81" s="437"/>
      <c r="AB81" s="437"/>
      <c r="AC81" s="469"/>
    </row>
    <row r="82" spans="1:29" s="43" customFormat="1" ht="37.5">
      <c r="A82" s="38">
        <v>24</v>
      </c>
      <c r="B82" s="44">
        <v>13</v>
      </c>
      <c r="C82" s="45" t="s">
        <v>97</v>
      </c>
      <c r="D82" s="44">
        <v>1952</v>
      </c>
      <c r="E82" s="44" t="s">
        <v>37</v>
      </c>
      <c r="F82" s="37" t="s">
        <v>289</v>
      </c>
      <c r="G82" s="44" t="s">
        <v>60</v>
      </c>
      <c r="H82" s="44">
        <v>2</v>
      </c>
      <c r="I82" s="39">
        <v>718.4</v>
      </c>
      <c r="J82" s="39">
        <v>378.7</v>
      </c>
      <c r="K82" s="36" t="s">
        <v>82</v>
      </c>
      <c r="L82" s="39">
        <f>I82*P82</f>
        <v>773601.85599999991</v>
      </c>
      <c r="M82" s="40">
        <f>I82*Q82</f>
        <v>27615.295999999998</v>
      </c>
      <c r="N82" s="40">
        <f t="shared" si="8"/>
        <v>801217.15199999989</v>
      </c>
      <c r="O82" s="32">
        <f t="shared" si="11"/>
        <v>801217.15199999989</v>
      </c>
      <c r="P82" s="40">
        <v>1076.8399999999999</v>
      </c>
      <c r="Q82" s="413">
        <v>38.44</v>
      </c>
      <c r="R82" s="14" t="s">
        <v>40</v>
      </c>
      <c r="S82" s="14" t="s">
        <v>41</v>
      </c>
      <c r="T82" s="437"/>
      <c r="U82" s="437"/>
      <c r="V82" s="443"/>
      <c r="W82" s="437"/>
      <c r="X82" s="437"/>
      <c r="Z82" s="437"/>
      <c r="AA82" s="437"/>
      <c r="AB82" s="437"/>
      <c r="AC82" s="469"/>
    </row>
    <row r="83" spans="1:29" s="43" customFormat="1" ht="37.5">
      <c r="A83" s="38">
        <v>25</v>
      </c>
      <c r="B83" s="44">
        <v>14</v>
      </c>
      <c r="C83" s="45" t="s">
        <v>1127</v>
      </c>
      <c r="D83" s="46">
        <v>1959</v>
      </c>
      <c r="E83" s="44" t="s">
        <v>37</v>
      </c>
      <c r="F83" s="37" t="s">
        <v>289</v>
      </c>
      <c r="G83" s="44" t="s">
        <v>60</v>
      </c>
      <c r="H83" s="44">
        <v>2</v>
      </c>
      <c r="I83" s="39">
        <v>998.1</v>
      </c>
      <c r="J83" s="39">
        <v>419.3</v>
      </c>
      <c r="K83" s="36" t="s">
        <v>82</v>
      </c>
      <c r="L83" s="39">
        <f>I83*P83</f>
        <v>1031795.856</v>
      </c>
      <c r="M83" s="40">
        <f>I83*Q83</f>
        <v>38366.964</v>
      </c>
      <c r="N83" s="40">
        <f t="shared" si="8"/>
        <v>1070162.82</v>
      </c>
      <c r="O83" s="32">
        <f t="shared" si="11"/>
        <v>1070162.82</v>
      </c>
      <c r="P83" s="40">
        <v>1033.76</v>
      </c>
      <c r="Q83" s="413">
        <v>38.44</v>
      </c>
      <c r="R83" s="14" t="s">
        <v>40</v>
      </c>
      <c r="S83" s="14" t="s">
        <v>41</v>
      </c>
      <c r="T83" s="437"/>
      <c r="U83" s="437"/>
      <c r="V83" s="443"/>
      <c r="W83" s="437"/>
      <c r="X83" s="437"/>
      <c r="Z83" s="437"/>
      <c r="AA83" s="437"/>
      <c r="AB83" s="437"/>
      <c r="AC83" s="469"/>
    </row>
    <row r="84" spans="1:29" s="43" customFormat="1" ht="37.5">
      <c r="A84" s="38">
        <v>26</v>
      </c>
      <c r="B84" s="44">
        <v>15</v>
      </c>
      <c r="C84" s="45" t="s">
        <v>99</v>
      </c>
      <c r="D84" s="46">
        <v>1963</v>
      </c>
      <c r="E84" s="44" t="s">
        <v>37</v>
      </c>
      <c r="F84" s="37" t="s">
        <v>306</v>
      </c>
      <c r="G84" s="44" t="s">
        <v>60</v>
      </c>
      <c r="H84" s="44">
        <v>3</v>
      </c>
      <c r="I84" s="39">
        <v>1778.8000000000002</v>
      </c>
      <c r="J84" s="39">
        <v>912.6</v>
      </c>
      <c r="K84" s="36" t="s">
        <v>82</v>
      </c>
      <c r="L84" s="39">
        <f>I84*P84</f>
        <v>1776363.0440000002</v>
      </c>
      <c r="M84" s="40">
        <f>I84*Q84</f>
        <v>38012.956000000006</v>
      </c>
      <c r="N84" s="40">
        <f t="shared" si="8"/>
        <v>1814376.0000000002</v>
      </c>
      <c r="O84" s="32">
        <f t="shared" si="11"/>
        <v>1814376.0000000002</v>
      </c>
      <c r="P84" s="40">
        <v>998.63</v>
      </c>
      <c r="Q84" s="413">
        <v>21.37</v>
      </c>
      <c r="R84" s="14" t="s">
        <v>40</v>
      </c>
      <c r="S84" s="14" t="s">
        <v>41</v>
      </c>
      <c r="T84" s="437"/>
      <c r="U84" s="437"/>
      <c r="V84" s="443"/>
      <c r="W84" s="437"/>
      <c r="X84" s="437"/>
      <c r="Z84" s="437"/>
      <c r="AA84" s="437"/>
      <c r="AB84" s="437"/>
      <c r="AC84" s="469"/>
    </row>
    <row r="85" spans="1:29" s="43" customFormat="1" ht="37.5">
      <c r="A85" s="38">
        <v>27</v>
      </c>
      <c r="B85" s="44">
        <v>16</v>
      </c>
      <c r="C85" s="45" t="s">
        <v>100</v>
      </c>
      <c r="D85" s="46">
        <v>1967</v>
      </c>
      <c r="E85" s="44" t="s">
        <v>37</v>
      </c>
      <c r="F85" s="37" t="s">
        <v>285</v>
      </c>
      <c r="G85" s="44" t="s">
        <v>60</v>
      </c>
      <c r="H85" s="44">
        <v>2</v>
      </c>
      <c r="I85" s="39">
        <v>687.6</v>
      </c>
      <c r="J85" s="39">
        <v>362.5</v>
      </c>
      <c r="K85" s="36" t="s">
        <v>82</v>
      </c>
      <c r="L85" s="39">
        <f>I85*P85</f>
        <v>749133.32400000002</v>
      </c>
      <c r="M85" s="40">
        <f>I85*Q85</f>
        <v>26431.344000000001</v>
      </c>
      <c r="N85" s="40">
        <f t="shared" si="8"/>
        <v>775564.66800000006</v>
      </c>
      <c r="O85" s="32">
        <f t="shared" si="11"/>
        <v>775564.66800000006</v>
      </c>
      <c r="P85" s="40">
        <v>1089.49</v>
      </c>
      <c r="Q85" s="413">
        <v>38.44</v>
      </c>
      <c r="R85" s="14" t="s">
        <v>40</v>
      </c>
      <c r="S85" s="14" t="s">
        <v>41</v>
      </c>
      <c r="T85" s="437"/>
      <c r="U85" s="437"/>
      <c r="V85" s="443"/>
      <c r="W85" s="437"/>
      <c r="X85" s="437"/>
      <c r="Z85" s="437"/>
      <c r="AA85" s="437"/>
      <c r="AB85" s="437"/>
      <c r="AC85" s="469"/>
    </row>
    <row r="86" spans="1:29" s="43" customFormat="1" ht="56.25">
      <c r="A86" s="38">
        <v>28</v>
      </c>
      <c r="B86" s="656">
        <v>17</v>
      </c>
      <c r="C86" s="658" t="s">
        <v>101</v>
      </c>
      <c r="D86" s="656">
        <v>1969</v>
      </c>
      <c r="E86" s="656" t="s">
        <v>37</v>
      </c>
      <c r="F86" s="659" t="s">
        <v>285</v>
      </c>
      <c r="G86" s="656" t="s">
        <v>60</v>
      </c>
      <c r="H86" s="656">
        <v>2</v>
      </c>
      <c r="I86" s="657">
        <v>1124.4000000000001</v>
      </c>
      <c r="J86" s="657">
        <v>577.70000000000005</v>
      </c>
      <c r="K86" s="36" t="s">
        <v>42</v>
      </c>
      <c r="L86" s="39">
        <f>I86*P86</f>
        <v>37734.864000000009</v>
      </c>
      <c r="M86" s="40">
        <f>I86*Q86</f>
        <v>14954.520000000002</v>
      </c>
      <c r="N86" s="40">
        <f t="shared" si="8"/>
        <v>52689.384000000013</v>
      </c>
      <c r="O86" s="666">
        <f>N86+N87</f>
        <v>128788.77600000001</v>
      </c>
      <c r="P86" s="40">
        <v>33.56</v>
      </c>
      <c r="Q86" s="413">
        <v>13.3</v>
      </c>
      <c r="R86" s="14" t="s">
        <v>40</v>
      </c>
      <c r="S86" s="14" t="s">
        <v>41</v>
      </c>
      <c r="T86" s="437"/>
      <c r="U86" s="437"/>
      <c r="V86" s="443"/>
      <c r="W86" s="437"/>
      <c r="X86" s="437"/>
      <c r="Z86" s="437"/>
      <c r="AA86" s="437"/>
      <c r="AB86" s="437"/>
      <c r="AC86" s="469"/>
    </row>
    <row r="87" spans="1:29" s="43" customFormat="1" ht="56.25">
      <c r="A87" s="38">
        <v>29</v>
      </c>
      <c r="B87" s="656"/>
      <c r="C87" s="658"/>
      <c r="D87" s="656"/>
      <c r="E87" s="656"/>
      <c r="F87" s="659"/>
      <c r="G87" s="656"/>
      <c r="H87" s="656"/>
      <c r="I87" s="657"/>
      <c r="J87" s="657"/>
      <c r="K87" s="36" t="s">
        <v>39</v>
      </c>
      <c r="L87" s="39">
        <f>I86*P87</f>
        <v>60650.136000000006</v>
      </c>
      <c r="M87" s="40">
        <f>I86*Q87</f>
        <v>15449.256000000001</v>
      </c>
      <c r="N87" s="40">
        <f t="shared" si="8"/>
        <v>76099.392000000007</v>
      </c>
      <c r="O87" s="668"/>
      <c r="P87" s="40">
        <v>53.94</v>
      </c>
      <c r="Q87" s="413">
        <v>13.74</v>
      </c>
      <c r="R87" s="14" t="s">
        <v>40</v>
      </c>
      <c r="S87" s="14" t="s">
        <v>41</v>
      </c>
      <c r="T87" s="437"/>
      <c r="U87" s="437"/>
      <c r="V87" s="443"/>
      <c r="W87" s="437"/>
      <c r="X87" s="437"/>
      <c r="Z87" s="437"/>
      <c r="AA87" s="437"/>
      <c r="AB87" s="437"/>
      <c r="AC87" s="469"/>
    </row>
    <row r="88" spans="1:29" s="43" customFormat="1" ht="49.5" customHeight="1">
      <c r="A88" s="38">
        <v>30</v>
      </c>
      <c r="B88" s="656">
        <v>18</v>
      </c>
      <c r="C88" s="658" t="s">
        <v>104</v>
      </c>
      <c r="D88" s="656">
        <v>1960</v>
      </c>
      <c r="E88" s="656" t="s">
        <v>37</v>
      </c>
      <c r="F88" s="659" t="s">
        <v>269</v>
      </c>
      <c r="G88" s="656" t="s">
        <v>38</v>
      </c>
      <c r="H88" s="656">
        <v>2</v>
      </c>
      <c r="I88" s="657">
        <v>976.7</v>
      </c>
      <c r="J88" s="657">
        <f>397</f>
        <v>397</v>
      </c>
      <c r="K88" s="36" t="s">
        <v>82</v>
      </c>
      <c r="L88" s="39">
        <f>I88*P88</f>
        <v>1043760.2220000002</v>
      </c>
      <c r="M88" s="40">
        <f>I88*Q88</f>
        <v>38276.873</v>
      </c>
      <c r="N88" s="40">
        <f t="shared" si="8"/>
        <v>1082037.0950000002</v>
      </c>
      <c r="O88" s="666">
        <f>N88+N89</f>
        <v>1535470.0700000003</v>
      </c>
      <c r="P88" s="40">
        <v>1068.6600000000001</v>
      </c>
      <c r="Q88" s="413">
        <v>39.19</v>
      </c>
      <c r="R88" s="14" t="s">
        <v>40</v>
      </c>
      <c r="S88" s="14" t="s">
        <v>41</v>
      </c>
      <c r="T88" s="437"/>
      <c r="U88" s="437"/>
      <c r="V88" s="443"/>
      <c r="W88" s="437"/>
      <c r="X88" s="437"/>
      <c r="Z88" s="437"/>
      <c r="AA88" s="437"/>
      <c r="AB88" s="437"/>
      <c r="AC88" s="469"/>
    </row>
    <row r="89" spans="1:29" s="43" customFormat="1" ht="37.5">
      <c r="A89" s="38">
        <v>31</v>
      </c>
      <c r="B89" s="656"/>
      <c r="C89" s="658"/>
      <c r="D89" s="656"/>
      <c r="E89" s="656"/>
      <c r="F89" s="659"/>
      <c r="G89" s="656"/>
      <c r="H89" s="656"/>
      <c r="I89" s="657"/>
      <c r="J89" s="657"/>
      <c r="K89" s="36" t="s">
        <v>49</v>
      </c>
      <c r="L89" s="39">
        <f>I88*P89</f>
        <v>435910.97700000001</v>
      </c>
      <c r="M89" s="40">
        <f>I88*Q89</f>
        <v>17521.998000000003</v>
      </c>
      <c r="N89" s="40">
        <f t="shared" si="8"/>
        <v>453432.97500000003</v>
      </c>
      <c r="O89" s="668"/>
      <c r="P89" s="40">
        <v>446.31</v>
      </c>
      <c r="Q89" s="413">
        <v>17.940000000000001</v>
      </c>
      <c r="R89" s="14" t="s">
        <v>40</v>
      </c>
      <c r="S89" s="14" t="s">
        <v>41</v>
      </c>
      <c r="T89" s="437"/>
      <c r="U89" s="437"/>
      <c r="V89" s="443"/>
      <c r="W89" s="437"/>
      <c r="X89" s="437"/>
      <c r="Z89" s="437"/>
      <c r="AA89" s="437"/>
      <c r="AB89" s="437"/>
      <c r="AC89" s="469"/>
    </row>
    <row r="90" spans="1:29" s="43" customFormat="1" ht="37.5">
      <c r="A90" s="38">
        <v>32</v>
      </c>
      <c r="B90" s="44">
        <v>19</v>
      </c>
      <c r="C90" s="45" t="s">
        <v>105</v>
      </c>
      <c r="D90" s="46">
        <v>1980</v>
      </c>
      <c r="E90" s="44" t="s">
        <v>37</v>
      </c>
      <c r="F90" s="37" t="s">
        <v>269</v>
      </c>
      <c r="G90" s="44" t="s">
        <v>38</v>
      </c>
      <c r="H90" s="44">
        <v>2</v>
      </c>
      <c r="I90" s="39">
        <v>2180.46</v>
      </c>
      <c r="J90" s="39">
        <v>921.2</v>
      </c>
      <c r="K90" s="36" t="s">
        <v>46</v>
      </c>
      <c r="L90" s="39">
        <f>I90*P90</f>
        <v>334351.73639999999</v>
      </c>
      <c r="M90" s="40">
        <f>I90*Q90</f>
        <v>33142.991999999998</v>
      </c>
      <c r="N90" s="40">
        <f t="shared" si="8"/>
        <v>367494.72840000002</v>
      </c>
      <c r="O90" s="32">
        <f>N90</f>
        <v>367494.72840000002</v>
      </c>
      <c r="P90" s="40">
        <v>153.34</v>
      </c>
      <c r="Q90" s="413">
        <v>15.2</v>
      </c>
      <c r="R90" s="14" t="s">
        <v>40</v>
      </c>
      <c r="S90" s="14" t="s">
        <v>41</v>
      </c>
      <c r="T90" s="437"/>
      <c r="U90" s="437"/>
      <c r="V90" s="443"/>
      <c r="W90" s="437"/>
      <c r="X90" s="437"/>
      <c r="Z90" s="437"/>
      <c r="AA90" s="437"/>
      <c r="AB90" s="437"/>
      <c r="AC90" s="469"/>
    </row>
    <row r="91" spans="1:29" s="43" customFormat="1" ht="56.25">
      <c r="A91" s="38">
        <v>33</v>
      </c>
      <c r="B91" s="44">
        <v>20</v>
      </c>
      <c r="C91" s="45" t="s">
        <v>106</v>
      </c>
      <c r="D91" s="46">
        <v>1976</v>
      </c>
      <c r="E91" s="44" t="s">
        <v>37</v>
      </c>
      <c r="F91" s="37" t="s">
        <v>285</v>
      </c>
      <c r="G91" s="44" t="s">
        <v>38</v>
      </c>
      <c r="H91" s="44">
        <v>2</v>
      </c>
      <c r="I91" s="39">
        <v>1688.8</v>
      </c>
      <c r="J91" s="39">
        <v>710.5</v>
      </c>
      <c r="K91" s="36" t="s">
        <v>42</v>
      </c>
      <c r="L91" s="39">
        <f>I91*P91</f>
        <v>59057.335999999996</v>
      </c>
      <c r="M91" s="40">
        <f>I91*Q91</f>
        <v>22511.703999999998</v>
      </c>
      <c r="N91" s="40">
        <f t="shared" si="8"/>
        <v>81569.039999999994</v>
      </c>
      <c r="O91" s="32">
        <f>N91</f>
        <v>81569.039999999994</v>
      </c>
      <c r="P91" s="40">
        <v>34.97</v>
      </c>
      <c r="Q91" s="413">
        <v>13.33</v>
      </c>
      <c r="R91" s="14" t="s">
        <v>40</v>
      </c>
      <c r="S91" s="14" t="s">
        <v>41</v>
      </c>
      <c r="T91" s="437"/>
      <c r="U91" s="437"/>
      <c r="V91" s="443"/>
      <c r="W91" s="437"/>
      <c r="X91" s="437"/>
      <c r="Z91" s="437"/>
      <c r="AA91" s="437"/>
      <c r="AB91" s="437"/>
      <c r="AC91" s="469"/>
    </row>
    <row r="92" spans="1:29" s="43" customFormat="1" ht="43.5" customHeight="1">
      <c r="A92" s="38">
        <v>34</v>
      </c>
      <c r="B92" s="656">
        <v>21</v>
      </c>
      <c r="C92" s="658" t="s">
        <v>107</v>
      </c>
      <c r="D92" s="656">
        <v>1961</v>
      </c>
      <c r="E92" s="656" t="s">
        <v>37</v>
      </c>
      <c r="F92" s="659" t="s">
        <v>306</v>
      </c>
      <c r="G92" s="656" t="s">
        <v>38</v>
      </c>
      <c r="H92" s="656">
        <v>3</v>
      </c>
      <c r="I92" s="657">
        <v>2800.5</v>
      </c>
      <c r="J92" s="657">
        <v>1433.65</v>
      </c>
      <c r="K92" s="36" t="s">
        <v>108</v>
      </c>
      <c r="L92" s="39">
        <f>I92*P92</f>
        <v>492944.01</v>
      </c>
      <c r="M92" s="40">
        <f>I92*Q92</f>
        <v>10585.89</v>
      </c>
      <c r="N92" s="40">
        <f t="shared" si="8"/>
        <v>503529.9</v>
      </c>
      <c r="O92" s="666">
        <f>N92+N93+N94+N95</f>
        <v>3940191.48</v>
      </c>
      <c r="P92" s="40">
        <v>176.02</v>
      </c>
      <c r="Q92" s="413">
        <v>3.78</v>
      </c>
      <c r="R92" s="14" t="s">
        <v>40</v>
      </c>
      <c r="S92" s="14" t="s">
        <v>41</v>
      </c>
      <c r="T92" s="437"/>
      <c r="U92" s="437"/>
      <c r="V92" s="443"/>
      <c r="W92" s="437"/>
      <c r="X92" s="437"/>
      <c r="Z92" s="437"/>
      <c r="AA92" s="437"/>
      <c r="AB92" s="437"/>
      <c r="AC92" s="469"/>
    </row>
    <row r="93" spans="1:29" s="43" customFormat="1">
      <c r="A93" s="38">
        <v>35</v>
      </c>
      <c r="B93" s="656"/>
      <c r="C93" s="658"/>
      <c r="D93" s="656"/>
      <c r="E93" s="656"/>
      <c r="F93" s="659"/>
      <c r="G93" s="656"/>
      <c r="H93" s="656"/>
      <c r="I93" s="657"/>
      <c r="J93" s="657"/>
      <c r="K93" s="36" t="s">
        <v>109</v>
      </c>
      <c r="L93" s="39">
        <f>I92*P93</f>
        <v>114820.5</v>
      </c>
      <c r="M93" s="40">
        <f>I92*Q93</f>
        <v>2436.4349999999999</v>
      </c>
      <c r="N93" s="40">
        <f>L93+M93</f>
        <v>117256.935</v>
      </c>
      <c r="O93" s="667"/>
      <c r="P93" s="40">
        <v>41</v>
      </c>
      <c r="Q93" s="413">
        <v>0.87</v>
      </c>
      <c r="R93" s="14" t="s">
        <v>40</v>
      </c>
      <c r="S93" s="14" t="s">
        <v>41</v>
      </c>
      <c r="T93" s="437"/>
      <c r="U93" s="437"/>
      <c r="V93" s="443"/>
      <c r="W93" s="437"/>
      <c r="X93" s="437"/>
      <c r="Z93" s="437"/>
      <c r="AA93" s="437"/>
      <c r="AB93" s="437"/>
      <c r="AC93" s="469"/>
    </row>
    <row r="94" spans="1:29" s="43" customFormat="1">
      <c r="A94" s="38">
        <v>36</v>
      </c>
      <c r="B94" s="656"/>
      <c r="C94" s="658"/>
      <c r="D94" s="656"/>
      <c r="E94" s="656"/>
      <c r="F94" s="659"/>
      <c r="G94" s="656"/>
      <c r="H94" s="656"/>
      <c r="I94" s="657"/>
      <c r="J94" s="657"/>
      <c r="K94" s="36" t="s">
        <v>82</v>
      </c>
      <c r="L94" s="39">
        <f>I92*P94</f>
        <v>3030701.1</v>
      </c>
      <c r="M94" s="40">
        <f>I92*Q94</f>
        <v>64859.58</v>
      </c>
      <c r="N94" s="40">
        <f>L94+M94</f>
        <v>3095560.68</v>
      </c>
      <c r="O94" s="667"/>
      <c r="P94" s="40">
        <v>1082.2</v>
      </c>
      <c r="Q94" s="413">
        <v>23.16</v>
      </c>
      <c r="R94" s="14" t="s">
        <v>40</v>
      </c>
      <c r="S94" s="14" t="s">
        <v>41</v>
      </c>
      <c r="T94" s="437"/>
      <c r="U94" s="437"/>
      <c r="V94" s="443"/>
      <c r="W94" s="437"/>
      <c r="X94" s="437"/>
      <c r="Z94" s="437"/>
      <c r="AA94" s="437"/>
      <c r="AB94" s="437"/>
      <c r="AC94" s="469"/>
    </row>
    <row r="95" spans="1:29" s="43" customFormat="1" ht="37.5">
      <c r="A95" s="38">
        <v>37</v>
      </c>
      <c r="B95" s="656"/>
      <c r="C95" s="658"/>
      <c r="D95" s="656"/>
      <c r="E95" s="656"/>
      <c r="F95" s="659"/>
      <c r="G95" s="656"/>
      <c r="H95" s="656"/>
      <c r="I95" s="657"/>
      <c r="J95" s="657"/>
      <c r="K95" s="69" t="s">
        <v>831</v>
      </c>
      <c r="L95" s="39">
        <f>I92*P95</f>
        <v>214406.28</v>
      </c>
      <c r="M95" s="40">
        <f>I92*Q95</f>
        <v>9437.6849999999995</v>
      </c>
      <c r="N95" s="40">
        <f>L95+M95</f>
        <v>223843.965</v>
      </c>
      <c r="O95" s="668"/>
      <c r="P95" s="40">
        <v>76.56</v>
      </c>
      <c r="Q95" s="413">
        <v>3.37</v>
      </c>
      <c r="R95" s="14" t="s">
        <v>40</v>
      </c>
      <c r="S95" s="14" t="s">
        <v>41</v>
      </c>
      <c r="T95" s="437"/>
      <c r="U95" s="437"/>
      <c r="V95" s="443"/>
      <c r="W95" s="437"/>
      <c r="X95" s="437"/>
      <c r="Z95" s="437"/>
      <c r="AA95" s="437"/>
      <c r="AB95" s="437"/>
      <c r="AC95" s="469"/>
    </row>
    <row r="96" spans="1:29">
      <c r="A96" s="15"/>
      <c r="B96" s="16"/>
      <c r="C96" s="26" t="s">
        <v>111</v>
      </c>
      <c r="D96" s="16"/>
      <c r="E96" s="16"/>
      <c r="F96" s="14"/>
      <c r="G96" s="16"/>
      <c r="H96" s="16"/>
      <c r="I96" s="27">
        <f>I97</f>
        <v>1018.37</v>
      </c>
      <c r="J96" s="31"/>
      <c r="K96" s="35"/>
      <c r="L96" s="27">
        <f>L97</f>
        <v>166758.08749999999</v>
      </c>
      <c r="M96" s="31">
        <f>M97</f>
        <v>15479.224</v>
      </c>
      <c r="N96" s="31">
        <f>N97</f>
        <v>182237.31149999998</v>
      </c>
      <c r="O96" s="31">
        <f>O97</f>
        <v>182237.31149999998</v>
      </c>
      <c r="P96" s="31"/>
      <c r="Q96" s="59"/>
      <c r="R96" s="14"/>
      <c r="S96" s="14"/>
    </row>
    <row r="97" spans="1:19" ht="37.5">
      <c r="A97" s="15">
        <v>1</v>
      </c>
      <c r="B97" s="16">
        <v>1</v>
      </c>
      <c r="C97" s="22" t="s">
        <v>112</v>
      </c>
      <c r="D97" s="16">
        <v>1977</v>
      </c>
      <c r="E97" s="16" t="s">
        <v>37</v>
      </c>
      <c r="F97" s="14" t="s">
        <v>269</v>
      </c>
      <c r="G97" s="44" t="s">
        <v>38</v>
      </c>
      <c r="H97" s="16">
        <v>2</v>
      </c>
      <c r="I97" s="21">
        <v>1018.37</v>
      </c>
      <c r="J97" s="21">
        <v>568.4</v>
      </c>
      <c r="K97" s="35" t="s">
        <v>46</v>
      </c>
      <c r="L97" s="21">
        <f>I97*P97</f>
        <v>166758.08749999999</v>
      </c>
      <c r="M97" s="32">
        <f>I97*Q97</f>
        <v>15479.224</v>
      </c>
      <c r="N97" s="32">
        <f>L97+M97</f>
        <v>182237.31149999998</v>
      </c>
      <c r="O97" s="32">
        <f>N97</f>
        <v>182237.31149999998</v>
      </c>
      <c r="P97" s="32">
        <v>163.75</v>
      </c>
      <c r="Q97" s="59">
        <v>15.2</v>
      </c>
      <c r="R97" s="14" t="s">
        <v>40</v>
      </c>
      <c r="S97" s="14" t="s">
        <v>41</v>
      </c>
    </row>
    <row r="98" spans="1:19">
      <c r="A98" s="15"/>
      <c r="B98" s="16"/>
      <c r="C98" s="26" t="s">
        <v>113</v>
      </c>
      <c r="D98" s="16"/>
      <c r="E98" s="16"/>
      <c r="F98" s="14"/>
      <c r="G98" s="16"/>
      <c r="H98" s="16"/>
      <c r="I98" s="27">
        <f>I99</f>
        <v>1971.95</v>
      </c>
      <c r="J98" s="31"/>
      <c r="K98" s="35"/>
      <c r="L98" s="27">
        <f>L99</f>
        <v>880101.00450000004</v>
      </c>
      <c r="M98" s="31">
        <f>M99</f>
        <v>35376.783000000003</v>
      </c>
      <c r="N98" s="31">
        <f>N99</f>
        <v>915477.78750000009</v>
      </c>
      <c r="O98" s="31">
        <f>O99</f>
        <v>915477.78750000009</v>
      </c>
      <c r="P98" s="31"/>
      <c r="Q98" s="59"/>
      <c r="R98" s="14"/>
      <c r="S98" s="14"/>
    </row>
    <row r="99" spans="1:19" ht="37.5">
      <c r="A99" s="15">
        <v>1</v>
      </c>
      <c r="B99" s="16">
        <v>1</v>
      </c>
      <c r="C99" s="22" t="s">
        <v>114</v>
      </c>
      <c r="D99" s="16">
        <v>1980</v>
      </c>
      <c r="E99" s="16" t="s">
        <v>37</v>
      </c>
      <c r="F99" s="14" t="s">
        <v>269</v>
      </c>
      <c r="G99" s="44" t="s">
        <v>38</v>
      </c>
      <c r="H99" s="16">
        <v>2</v>
      </c>
      <c r="I99" s="21">
        <v>1971.95</v>
      </c>
      <c r="J99" s="21">
        <v>832.3</v>
      </c>
      <c r="K99" s="35" t="s">
        <v>49</v>
      </c>
      <c r="L99" s="21">
        <f>I99*P99</f>
        <v>880101.00450000004</v>
      </c>
      <c r="M99" s="32">
        <f>I99*Q99</f>
        <v>35376.783000000003</v>
      </c>
      <c r="N99" s="32">
        <f>L99+M99</f>
        <v>915477.78750000009</v>
      </c>
      <c r="O99" s="32">
        <f>N99</f>
        <v>915477.78750000009</v>
      </c>
      <c r="P99" s="32">
        <v>446.31</v>
      </c>
      <c r="Q99" s="59">
        <v>17.940000000000001</v>
      </c>
      <c r="R99" s="14" t="s">
        <v>40</v>
      </c>
      <c r="S99" s="14" t="s">
        <v>41</v>
      </c>
    </row>
    <row r="100" spans="1:19">
      <c r="A100" s="15"/>
      <c r="B100" s="16"/>
      <c r="C100" s="26" t="s">
        <v>115</v>
      </c>
      <c r="D100" s="16"/>
      <c r="E100" s="16"/>
      <c r="F100" s="14"/>
      <c r="G100" s="16"/>
      <c r="H100" s="16"/>
      <c r="I100" s="27">
        <f>SUM(I101:I124)</f>
        <v>14905.527700000001</v>
      </c>
      <c r="J100" s="31"/>
      <c r="K100" s="35"/>
      <c r="L100" s="27">
        <f>SUM(L101:L124)</f>
        <v>8295639.4278119998</v>
      </c>
      <c r="M100" s="31">
        <f>SUM(M101:M124)</f>
        <v>460875.00426999998</v>
      </c>
      <c r="N100" s="31">
        <f>SUM(N101:N124)</f>
        <v>8756514.4320819993</v>
      </c>
      <c r="O100" s="31">
        <f>SUM(O101:O124)</f>
        <v>8756514.4320819974</v>
      </c>
      <c r="P100" s="31"/>
      <c r="Q100" s="59"/>
      <c r="R100" s="14"/>
      <c r="S100" s="14"/>
    </row>
    <row r="101" spans="1:19" ht="37.5">
      <c r="A101" s="15">
        <v>1</v>
      </c>
      <c r="B101" s="16">
        <v>1</v>
      </c>
      <c r="C101" s="22" t="s">
        <v>116</v>
      </c>
      <c r="D101" s="16">
        <v>1988</v>
      </c>
      <c r="E101" s="16" t="s">
        <v>37</v>
      </c>
      <c r="F101" s="14" t="s">
        <v>280</v>
      </c>
      <c r="G101" s="16" t="s">
        <v>38</v>
      </c>
      <c r="H101" s="16">
        <v>3</v>
      </c>
      <c r="I101" s="21">
        <v>1999.1100000000001</v>
      </c>
      <c r="J101" s="21">
        <v>1004.61</v>
      </c>
      <c r="K101" s="35" t="s">
        <v>46</v>
      </c>
      <c r="L101" s="21">
        <f>P101*I101</f>
        <v>310861.60500000004</v>
      </c>
      <c r="M101" s="32">
        <f>I101*Q101</f>
        <v>29926.676700000004</v>
      </c>
      <c r="N101" s="32">
        <f t="shared" ref="N101:N124" si="12">L101+M101</f>
        <v>340788.28170000005</v>
      </c>
      <c r="O101" s="32">
        <f>N101</f>
        <v>340788.28170000005</v>
      </c>
      <c r="P101" s="32">
        <v>155.5</v>
      </c>
      <c r="Q101" s="59">
        <v>14.97</v>
      </c>
      <c r="R101" s="14" t="s">
        <v>40</v>
      </c>
      <c r="S101" s="14" t="s">
        <v>41</v>
      </c>
    </row>
    <row r="102" spans="1:19" ht="37.5">
      <c r="A102" s="15">
        <v>2</v>
      </c>
      <c r="B102" s="16">
        <v>2</v>
      </c>
      <c r="C102" s="22" t="s">
        <v>117</v>
      </c>
      <c r="D102" s="16">
        <v>1993</v>
      </c>
      <c r="E102" s="16" t="s">
        <v>37</v>
      </c>
      <c r="F102" s="14" t="s">
        <v>280</v>
      </c>
      <c r="G102" s="16" t="s">
        <v>38</v>
      </c>
      <c r="H102" s="16">
        <v>3</v>
      </c>
      <c r="I102" s="21">
        <v>1834.58</v>
      </c>
      <c r="J102" s="21">
        <v>984.66</v>
      </c>
      <c r="K102" s="35" t="s">
        <v>46</v>
      </c>
      <c r="L102" s="21">
        <f>P102*I102</f>
        <v>285277.19</v>
      </c>
      <c r="M102" s="32">
        <f>I102*Q102</f>
        <v>27463.6626</v>
      </c>
      <c r="N102" s="32">
        <f t="shared" si="12"/>
        <v>312740.85259999998</v>
      </c>
      <c r="O102" s="32">
        <f>N102</f>
        <v>312740.85259999998</v>
      </c>
      <c r="P102" s="32">
        <v>155.5</v>
      </c>
      <c r="Q102" s="59">
        <v>14.97</v>
      </c>
      <c r="R102" s="14" t="s">
        <v>40</v>
      </c>
      <c r="S102" s="14" t="s">
        <v>41</v>
      </c>
    </row>
    <row r="103" spans="1:19" ht="37.5">
      <c r="A103" s="15">
        <v>3</v>
      </c>
      <c r="B103" s="16">
        <v>3</v>
      </c>
      <c r="C103" s="22" t="s">
        <v>118</v>
      </c>
      <c r="D103" s="16">
        <v>1976</v>
      </c>
      <c r="E103" s="16" t="s">
        <v>37</v>
      </c>
      <c r="F103" s="14" t="s">
        <v>285</v>
      </c>
      <c r="G103" s="16" t="s">
        <v>38</v>
      </c>
      <c r="H103" s="16">
        <v>2</v>
      </c>
      <c r="I103" s="21">
        <v>1763.8400000000001</v>
      </c>
      <c r="J103" s="21">
        <v>1164.98</v>
      </c>
      <c r="K103" s="35" t="s">
        <v>46</v>
      </c>
      <c r="L103" s="21">
        <f>P103*I103</f>
        <v>288828.80000000005</v>
      </c>
      <c r="M103" s="32">
        <f>I103*Q103</f>
        <v>26810.368000000002</v>
      </c>
      <c r="N103" s="32">
        <f t="shared" si="12"/>
        <v>315639.16800000006</v>
      </c>
      <c r="O103" s="32">
        <f>N103</f>
        <v>315639.16800000006</v>
      </c>
      <c r="P103" s="32">
        <v>163.75</v>
      </c>
      <c r="Q103" s="59">
        <v>15.2</v>
      </c>
      <c r="R103" s="14" t="s">
        <v>40</v>
      </c>
      <c r="S103" s="14" t="s">
        <v>41</v>
      </c>
    </row>
    <row r="104" spans="1:19" ht="37.5">
      <c r="A104" s="15">
        <v>4</v>
      </c>
      <c r="B104" s="16">
        <v>4</v>
      </c>
      <c r="C104" s="22" t="s">
        <v>119</v>
      </c>
      <c r="D104" s="16">
        <v>1992</v>
      </c>
      <c r="E104" s="16" t="s">
        <v>37</v>
      </c>
      <c r="F104" s="14" t="s">
        <v>821</v>
      </c>
      <c r="G104" s="16" t="s">
        <v>38</v>
      </c>
      <c r="H104" s="16">
        <v>3</v>
      </c>
      <c r="I104" s="21">
        <v>1960.7799999999997</v>
      </c>
      <c r="J104" s="21">
        <v>1288.1600000000001</v>
      </c>
      <c r="K104" s="35" t="s">
        <v>46</v>
      </c>
      <c r="L104" s="21">
        <f>P104*I104</f>
        <v>353999.22119999991</v>
      </c>
      <c r="M104" s="32">
        <f>I104*Q104</f>
        <v>32490.124599999996</v>
      </c>
      <c r="N104" s="32">
        <f t="shared" si="12"/>
        <v>386489.34579999989</v>
      </c>
      <c r="O104" s="32">
        <f>N104</f>
        <v>386489.34579999989</v>
      </c>
      <c r="P104" s="32">
        <v>180.54</v>
      </c>
      <c r="Q104" s="59">
        <v>16.57</v>
      </c>
      <c r="R104" s="14" t="s">
        <v>40</v>
      </c>
      <c r="S104" s="14" t="s">
        <v>41</v>
      </c>
    </row>
    <row r="105" spans="1:19" ht="56.25" customHeight="1">
      <c r="A105" s="15">
        <v>5</v>
      </c>
      <c r="B105" s="619">
        <v>5</v>
      </c>
      <c r="C105" s="620" t="s">
        <v>120</v>
      </c>
      <c r="D105" s="619">
        <v>1965</v>
      </c>
      <c r="E105" s="619" t="s">
        <v>37</v>
      </c>
      <c r="F105" s="623" t="s">
        <v>285</v>
      </c>
      <c r="G105" s="619" t="s">
        <v>94</v>
      </c>
      <c r="H105" s="619">
        <v>2</v>
      </c>
      <c r="I105" s="617">
        <v>693.32</v>
      </c>
      <c r="J105" s="617">
        <v>359</v>
      </c>
      <c r="K105" s="35" t="s">
        <v>46</v>
      </c>
      <c r="L105" s="21">
        <f>P105*I105</f>
        <v>113704.48000000001</v>
      </c>
      <c r="M105" s="32">
        <f>I105*Q105</f>
        <v>10545.397200000001</v>
      </c>
      <c r="N105" s="32">
        <f t="shared" si="12"/>
        <v>124249.87720000002</v>
      </c>
      <c r="O105" s="632">
        <f>N105+N106</f>
        <v>433269.5344</v>
      </c>
      <c r="P105" s="32">
        <v>164</v>
      </c>
      <c r="Q105" s="59">
        <v>15.21</v>
      </c>
      <c r="R105" s="14" t="s">
        <v>40</v>
      </c>
      <c r="S105" s="14" t="s">
        <v>41</v>
      </c>
    </row>
    <row r="106" spans="1:19" ht="37.5">
      <c r="A106" s="15">
        <v>6</v>
      </c>
      <c r="B106" s="619"/>
      <c r="C106" s="620"/>
      <c r="D106" s="619"/>
      <c r="E106" s="619"/>
      <c r="F106" s="623"/>
      <c r="G106" s="619"/>
      <c r="H106" s="619"/>
      <c r="I106" s="617"/>
      <c r="J106" s="617"/>
      <c r="K106" s="35" t="s">
        <v>49</v>
      </c>
      <c r="L106" s="21">
        <f>P106*I105</f>
        <v>296851.89120000001</v>
      </c>
      <c r="M106" s="32">
        <f>I105*Q106</f>
        <v>12167.766000000001</v>
      </c>
      <c r="N106" s="32">
        <f t="shared" si="12"/>
        <v>309019.65720000002</v>
      </c>
      <c r="O106" s="633"/>
      <c r="P106" s="32">
        <v>428.16</v>
      </c>
      <c r="Q106" s="59">
        <v>17.55</v>
      </c>
      <c r="R106" s="14" t="s">
        <v>40</v>
      </c>
      <c r="S106" s="14" t="s">
        <v>41</v>
      </c>
    </row>
    <row r="107" spans="1:19">
      <c r="A107" s="15">
        <v>7</v>
      </c>
      <c r="B107" s="16">
        <v>6</v>
      </c>
      <c r="C107" s="22" t="s">
        <v>121</v>
      </c>
      <c r="D107" s="16">
        <v>1964</v>
      </c>
      <c r="E107" s="16"/>
      <c r="F107" s="14" t="s">
        <v>269</v>
      </c>
      <c r="G107" s="16" t="s">
        <v>38</v>
      </c>
      <c r="H107" s="16">
        <v>2</v>
      </c>
      <c r="I107" s="21">
        <v>1549.15</v>
      </c>
      <c r="J107" s="21">
        <v>618.57000000000005</v>
      </c>
      <c r="K107" s="35" t="s">
        <v>108</v>
      </c>
      <c r="L107" s="21">
        <f>P107*I107</f>
        <v>292572.46900000004</v>
      </c>
      <c r="M107" s="32">
        <f>I107*Q107</f>
        <v>6258.5660000000007</v>
      </c>
      <c r="N107" s="32">
        <f t="shared" si="12"/>
        <v>298831.03500000003</v>
      </c>
      <c r="O107" s="32">
        <f>N107</f>
        <v>298831.03500000003</v>
      </c>
      <c r="P107" s="32">
        <v>188.86</v>
      </c>
      <c r="Q107" s="59">
        <v>4.04</v>
      </c>
      <c r="R107" s="14" t="s">
        <v>40</v>
      </c>
      <c r="S107" s="14" t="s">
        <v>41</v>
      </c>
    </row>
    <row r="108" spans="1:19" ht="150" customHeight="1">
      <c r="A108" s="15">
        <v>8</v>
      </c>
      <c r="B108" s="619">
        <v>7</v>
      </c>
      <c r="C108" s="620" t="s">
        <v>122</v>
      </c>
      <c r="D108" s="619">
        <v>1963</v>
      </c>
      <c r="E108" s="619" t="s">
        <v>37</v>
      </c>
      <c r="F108" s="623" t="s">
        <v>289</v>
      </c>
      <c r="G108" s="619" t="s">
        <v>94</v>
      </c>
      <c r="H108" s="619">
        <v>2</v>
      </c>
      <c r="I108" s="617">
        <v>472.48769999999996</v>
      </c>
      <c r="J108" s="617">
        <v>254.69</v>
      </c>
      <c r="K108" s="35" t="s">
        <v>52</v>
      </c>
      <c r="L108" s="21">
        <f>P108*I108</f>
        <v>508793.6548679999</v>
      </c>
      <c r="M108" s="32">
        <f>I108*Q108</f>
        <v>18162.427187999998</v>
      </c>
      <c r="N108" s="32">
        <f t="shared" si="12"/>
        <v>526956.0820559999</v>
      </c>
      <c r="O108" s="632">
        <f>N108+N109+N110+N111+N112</f>
        <v>1173498.8009819998</v>
      </c>
      <c r="P108" s="21">
        <v>1076.8399999999999</v>
      </c>
      <c r="Q108" s="59">
        <v>38.44</v>
      </c>
      <c r="R108" s="14" t="s">
        <v>40</v>
      </c>
      <c r="S108" s="14" t="s">
        <v>41</v>
      </c>
    </row>
    <row r="109" spans="1:19">
      <c r="A109" s="15">
        <v>9</v>
      </c>
      <c r="B109" s="619"/>
      <c r="C109" s="620"/>
      <c r="D109" s="619"/>
      <c r="E109" s="619"/>
      <c r="F109" s="623"/>
      <c r="G109" s="619"/>
      <c r="H109" s="619"/>
      <c r="I109" s="617"/>
      <c r="J109" s="617"/>
      <c r="K109" s="35" t="s">
        <v>108</v>
      </c>
      <c r="L109" s="21">
        <f>P109*I108</f>
        <v>312569.51305799995</v>
      </c>
      <c r="M109" s="32">
        <f>I108*Q109</f>
        <v>6690.4258319999999</v>
      </c>
      <c r="N109" s="32">
        <f t="shared" si="12"/>
        <v>319259.93888999993</v>
      </c>
      <c r="O109" s="634"/>
      <c r="P109" s="21">
        <v>661.54</v>
      </c>
      <c r="Q109" s="59">
        <v>14.16</v>
      </c>
      <c r="R109" s="14" t="s">
        <v>40</v>
      </c>
      <c r="S109" s="14" t="s">
        <v>41</v>
      </c>
    </row>
    <row r="110" spans="1:19" ht="37.5">
      <c r="A110" s="15">
        <v>10</v>
      </c>
      <c r="B110" s="619"/>
      <c r="C110" s="620"/>
      <c r="D110" s="619"/>
      <c r="E110" s="619"/>
      <c r="F110" s="623"/>
      <c r="G110" s="619"/>
      <c r="H110" s="619"/>
      <c r="I110" s="617"/>
      <c r="J110" s="617"/>
      <c r="K110" s="35" t="s">
        <v>46</v>
      </c>
      <c r="L110" s="21">
        <f>P110*I108</f>
        <v>77525.781816000002</v>
      </c>
      <c r="M110" s="32">
        <f>I108*Q110</f>
        <v>7186.5379169999997</v>
      </c>
      <c r="N110" s="32">
        <f t="shared" si="12"/>
        <v>84712.319732999997</v>
      </c>
      <c r="O110" s="634"/>
      <c r="P110" s="21">
        <v>164.08</v>
      </c>
      <c r="Q110" s="59">
        <v>15.21</v>
      </c>
      <c r="R110" s="14" t="s">
        <v>40</v>
      </c>
      <c r="S110" s="14" t="s">
        <v>41</v>
      </c>
    </row>
    <row r="111" spans="1:19" ht="37.5">
      <c r="A111" s="15">
        <v>11</v>
      </c>
      <c r="B111" s="619"/>
      <c r="C111" s="620"/>
      <c r="D111" s="619"/>
      <c r="E111" s="619"/>
      <c r="F111" s="623"/>
      <c r="G111" s="619"/>
      <c r="H111" s="619"/>
      <c r="I111" s="617"/>
      <c r="J111" s="617"/>
      <c r="K111" s="35" t="s">
        <v>49</v>
      </c>
      <c r="L111" s="21">
        <f>P111*I108</f>
        <v>202300.33363199999</v>
      </c>
      <c r="M111" s="32">
        <f>I108*Q111</f>
        <v>8292.1591349999999</v>
      </c>
      <c r="N111" s="32">
        <f t="shared" si="12"/>
        <v>210592.49276699999</v>
      </c>
      <c r="O111" s="634"/>
      <c r="P111" s="21">
        <v>428.16</v>
      </c>
      <c r="Q111" s="59">
        <v>17.55</v>
      </c>
      <c r="R111" s="14" t="s">
        <v>40</v>
      </c>
      <c r="S111" s="14" t="s">
        <v>41</v>
      </c>
    </row>
    <row r="112" spans="1:19" ht="56.25">
      <c r="A112" s="15">
        <v>12</v>
      </c>
      <c r="B112" s="619"/>
      <c r="C112" s="620"/>
      <c r="D112" s="619"/>
      <c r="E112" s="619"/>
      <c r="F112" s="623"/>
      <c r="G112" s="619"/>
      <c r="H112" s="619"/>
      <c r="I112" s="617"/>
      <c r="J112" s="617"/>
      <c r="K112" s="35" t="s">
        <v>39</v>
      </c>
      <c r="L112" s="21">
        <f>P112*I108</f>
        <v>25485.986537999997</v>
      </c>
      <c r="M112" s="32">
        <f>I108*Q112</f>
        <v>6491.980998</v>
      </c>
      <c r="N112" s="32">
        <f t="shared" si="12"/>
        <v>31977.967535999996</v>
      </c>
      <c r="O112" s="633"/>
      <c r="P112" s="21">
        <v>53.94</v>
      </c>
      <c r="Q112" s="59">
        <v>13.74</v>
      </c>
      <c r="R112" s="14" t="s">
        <v>40</v>
      </c>
      <c r="S112" s="14" t="s">
        <v>41</v>
      </c>
    </row>
    <row r="113" spans="1:19" ht="56.25" customHeight="1">
      <c r="A113" s="15">
        <v>13</v>
      </c>
      <c r="B113" s="619">
        <v>8</v>
      </c>
      <c r="C113" s="620" t="s">
        <v>123</v>
      </c>
      <c r="D113" s="619">
        <v>1962</v>
      </c>
      <c r="E113" s="619" t="s">
        <v>37</v>
      </c>
      <c r="F113" s="623" t="s">
        <v>289</v>
      </c>
      <c r="G113" s="619" t="s">
        <v>60</v>
      </c>
      <c r="H113" s="619">
        <v>2</v>
      </c>
      <c r="I113" s="617">
        <v>475.28999999999996</v>
      </c>
      <c r="J113" s="617">
        <v>258.36</v>
      </c>
      <c r="K113" s="35" t="s">
        <v>52</v>
      </c>
      <c r="L113" s="21">
        <f>P113*I113</f>
        <v>511811.28359999991</v>
      </c>
      <c r="M113" s="32">
        <f>I113*Q113</f>
        <v>18270.147599999997</v>
      </c>
      <c r="N113" s="32">
        <f t="shared" si="12"/>
        <v>530081.43119999988</v>
      </c>
      <c r="O113" s="632">
        <f>N113+N114+N115+N116+N117</f>
        <v>1180458.7613999997</v>
      </c>
      <c r="P113" s="21">
        <v>1076.8399999999999</v>
      </c>
      <c r="Q113" s="59">
        <v>38.44</v>
      </c>
      <c r="R113" s="14" t="s">
        <v>40</v>
      </c>
      <c r="S113" s="14" t="s">
        <v>41</v>
      </c>
    </row>
    <row r="114" spans="1:19">
      <c r="A114" s="15">
        <v>14</v>
      </c>
      <c r="B114" s="619"/>
      <c r="C114" s="620"/>
      <c r="D114" s="619"/>
      <c r="E114" s="619"/>
      <c r="F114" s="623"/>
      <c r="G114" s="619"/>
      <c r="H114" s="619"/>
      <c r="I114" s="617"/>
      <c r="J114" s="617"/>
      <c r="K114" s="35" t="s">
        <v>108</v>
      </c>
      <c r="L114" s="21">
        <f>P114*I113</f>
        <v>314423.34659999993</v>
      </c>
      <c r="M114" s="32">
        <f>I113*Q114</f>
        <v>6730.1063999999997</v>
      </c>
      <c r="N114" s="32">
        <f t="shared" si="12"/>
        <v>321153.45299999992</v>
      </c>
      <c r="O114" s="634"/>
      <c r="P114" s="21">
        <v>661.54</v>
      </c>
      <c r="Q114" s="59">
        <v>14.16</v>
      </c>
      <c r="R114" s="14" t="s">
        <v>40</v>
      </c>
      <c r="S114" s="14" t="s">
        <v>41</v>
      </c>
    </row>
    <row r="115" spans="1:19" ht="37.5">
      <c r="A115" s="15">
        <v>15</v>
      </c>
      <c r="B115" s="619"/>
      <c r="C115" s="620"/>
      <c r="D115" s="619"/>
      <c r="E115" s="619"/>
      <c r="F115" s="623"/>
      <c r="G115" s="619"/>
      <c r="H115" s="619"/>
      <c r="I115" s="617"/>
      <c r="J115" s="617"/>
      <c r="K115" s="35" t="s">
        <v>46</v>
      </c>
      <c r="L115" s="21">
        <f>P115*I113</f>
        <v>77985.583199999994</v>
      </c>
      <c r="M115" s="32">
        <f>I113*Q115</f>
        <v>7229.1608999999999</v>
      </c>
      <c r="N115" s="32">
        <f t="shared" si="12"/>
        <v>85214.744099999996</v>
      </c>
      <c r="O115" s="634"/>
      <c r="P115" s="21">
        <v>164.08</v>
      </c>
      <c r="Q115" s="59">
        <v>15.21</v>
      </c>
      <c r="R115" s="14" t="s">
        <v>40</v>
      </c>
      <c r="S115" s="14" t="s">
        <v>41</v>
      </c>
    </row>
    <row r="116" spans="1:19" ht="37.5">
      <c r="A116" s="15">
        <v>16</v>
      </c>
      <c r="B116" s="619"/>
      <c r="C116" s="620"/>
      <c r="D116" s="619"/>
      <c r="E116" s="619"/>
      <c r="F116" s="623"/>
      <c r="G116" s="619"/>
      <c r="H116" s="619"/>
      <c r="I116" s="617"/>
      <c r="J116" s="617"/>
      <c r="K116" s="35" t="s">
        <v>49</v>
      </c>
      <c r="L116" s="21">
        <f>P116*I113</f>
        <v>203500.16639999999</v>
      </c>
      <c r="M116" s="32">
        <f>I113*Q116</f>
        <v>8341.3395</v>
      </c>
      <c r="N116" s="32">
        <f t="shared" si="12"/>
        <v>211841.50589999999</v>
      </c>
      <c r="O116" s="634"/>
      <c r="P116" s="21">
        <v>428.16</v>
      </c>
      <c r="Q116" s="59">
        <v>17.55</v>
      </c>
      <c r="R116" s="14" t="s">
        <v>40</v>
      </c>
      <c r="S116" s="14" t="s">
        <v>41</v>
      </c>
    </row>
    <row r="117" spans="1:19" ht="56.25">
      <c r="A117" s="15">
        <v>17</v>
      </c>
      <c r="B117" s="619"/>
      <c r="C117" s="620"/>
      <c r="D117" s="619"/>
      <c r="E117" s="619"/>
      <c r="F117" s="623"/>
      <c r="G117" s="619"/>
      <c r="H117" s="619"/>
      <c r="I117" s="617"/>
      <c r="J117" s="617"/>
      <c r="K117" s="35" t="s">
        <v>39</v>
      </c>
      <c r="L117" s="21">
        <f>P117*I113</f>
        <v>25637.142599999996</v>
      </c>
      <c r="M117" s="32">
        <f>I113*Q117</f>
        <v>6530.4845999999998</v>
      </c>
      <c r="N117" s="32">
        <f t="shared" si="12"/>
        <v>32167.627199999995</v>
      </c>
      <c r="O117" s="633"/>
      <c r="P117" s="21">
        <v>53.94</v>
      </c>
      <c r="Q117" s="59">
        <v>13.74</v>
      </c>
      <c r="R117" s="14" t="s">
        <v>40</v>
      </c>
      <c r="S117" s="14" t="s">
        <v>41</v>
      </c>
    </row>
    <row r="118" spans="1:19">
      <c r="A118" s="15">
        <v>18</v>
      </c>
      <c r="B118" s="619">
        <v>9</v>
      </c>
      <c r="C118" s="620" t="s">
        <v>124</v>
      </c>
      <c r="D118" s="619">
        <v>1981</v>
      </c>
      <c r="E118" s="619" t="s">
        <v>37</v>
      </c>
      <c r="F118" s="623" t="s">
        <v>306</v>
      </c>
      <c r="G118" s="619" t="s">
        <v>38</v>
      </c>
      <c r="H118" s="619">
        <v>3</v>
      </c>
      <c r="I118" s="617">
        <v>2032.97</v>
      </c>
      <c r="J118" s="617">
        <v>1071.49</v>
      </c>
      <c r="K118" s="35" t="s">
        <v>52</v>
      </c>
      <c r="L118" s="21">
        <f>P118*I118</f>
        <v>2115467.9225999997</v>
      </c>
      <c r="M118" s="32">
        <f>I118*Q118</f>
        <v>45274.241900000001</v>
      </c>
      <c r="N118" s="32">
        <f t="shared" si="12"/>
        <v>2160742.1644999995</v>
      </c>
      <c r="O118" s="632">
        <f>N118+N119</f>
        <v>2497015.7321999995</v>
      </c>
      <c r="P118" s="21">
        <v>1040.58</v>
      </c>
      <c r="Q118" s="59">
        <v>22.27</v>
      </c>
      <c r="R118" s="14" t="s">
        <v>40</v>
      </c>
      <c r="S118" s="14" t="s">
        <v>41</v>
      </c>
    </row>
    <row r="119" spans="1:19" ht="37.5">
      <c r="A119" s="15">
        <v>19</v>
      </c>
      <c r="B119" s="619"/>
      <c r="C119" s="620"/>
      <c r="D119" s="619"/>
      <c r="E119" s="619"/>
      <c r="F119" s="623"/>
      <c r="G119" s="619"/>
      <c r="H119" s="619"/>
      <c r="I119" s="617"/>
      <c r="J119" s="617"/>
      <c r="K119" s="35" t="s">
        <v>46</v>
      </c>
      <c r="L119" s="21">
        <f>P119*I118</f>
        <v>305860.33649999998</v>
      </c>
      <c r="M119" s="32">
        <f>I118*Q119</f>
        <v>30413.231200000002</v>
      </c>
      <c r="N119" s="32">
        <f t="shared" si="12"/>
        <v>336273.56769999996</v>
      </c>
      <c r="O119" s="633"/>
      <c r="P119" s="21">
        <v>150.44999999999999</v>
      </c>
      <c r="Q119" s="59">
        <v>14.96</v>
      </c>
      <c r="R119" s="14" t="s">
        <v>40</v>
      </c>
      <c r="S119" s="14" t="s">
        <v>41</v>
      </c>
    </row>
    <row r="120" spans="1:19" ht="37.5">
      <c r="A120" s="15">
        <v>20</v>
      </c>
      <c r="B120" s="619">
        <v>10</v>
      </c>
      <c r="C120" s="620" t="s">
        <v>125</v>
      </c>
      <c r="D120" s="619">
        <v>1991</v>
      </c>
      <c r="E120" s="619" t="s">
        <v>37</v>
      </c>
      <c r="F120" s="623" t="s">
        <v>306</v>
      </c>
      <c r="G120" s="619" t="s">
        <v>38</v>
      </c>
      <c r="H120" s="619">
        <v>3</v>
      </c>
      <c r="I120" s="617">
        <v>2124</v>
      </c>
      <c r="J120" s="617">
        <v>1085.5999999999999</v>
      </c>
      <c r="K120" s="35" t="s">
        <v>49</v>
      </c>
      <c r="L120" s="21">
        <f>P120*I120</f>
        <v>870032.88</v>
      </c>
      <c r="M120" s="32">
        <f>I120*Q120</f>
        <v>33856.559999999998</v>
      </c>
      <c r="N120" s="32">
        <f t="shared" si="12"/>
        <v>903889.44</v>
      </c>
      <c r="O120" s="632">
        <f>N120+N121+N122+N123+N124</f>
        <v>1817782.9199999997</v>
      </c>
      <c r="P120" s="21">
        <v>409.62</v>
      </c>
      <c r="Q120" s="59">
        <v>15.94</v>
      </c>
      <c r="R120" s="14" t="s">
        <v>40</v>
      </c>
      <c r="S120" s="14" t="s">
        <v>41</v>
      </c>
    </row>
    <row r="121" spans="1:19" ht="56.25">
      <c r="A121" s="15">
        <v>21</v>
      </c>
      <c r="B121" s="619"/>
      <c r="C121" s="620"/>
      <c r="D121" s="619"/>
      <c r="E121" s="619"/>
      <c r="F121" s="623"/>
      <c r="G121" s="619"/>
      <c r="H121" s="619"/>
      <c r="I121" s="617"/>
      <c r="J121" s="617"/>
      <c r="K121" s="35" t="s">
        <v>88</v>
      </c>
      <c r="L121" s="21">
        <f>P121*I120</f>
        <v>293409.36</v>
      </c>
      <c r="M121" s="32">
        <f>I120*Q121</f>
        <v>30224.52</v>
      </c>
      <c r="N121" s="32">
        <f t="shared" si="12"/>
        <v>323633.88</v>
      </c>
      <c r="O121" s="634"/>
      <c r="P121" s="21">
        <v>138.13999999999999</v>
      </c>
      <c r="Q121" s="59">
        <v>14.23</v>
      </c>
      <c r="R121" s="14" t="s">
        <v>40</v>
      </c>
      <c r="S121" s="14" t="s">
        <v>41</v>
      </c>
    </row>
    <row r="122" spans="1:19" ht="56.25">
      <c r="A122" s="15">
        <v>22</v>
      </c>
      <c r="B122" s="619"/>
      <c r="C122" s="620"/>
      <c r="D122" s="619"/>
      <c r="E122" s="619"/>
      <c r="F122" s="623"/>
      <c r="G122" s="619"/>
      <c r="H122" s="619"/>
      <c r="I122" s="617"/>
      <c r="J122" s="617"/>
      <c r="K122" s="35" t="s">
        <v>42</v>
      </c>
      <c r="L122" s="21">
        <f>P122*I120</f>
        <v>72555.839999999997</v>
      </c>
      <c r="M122" s="32">
        <f>I120*Q122</f>
        <v>23300.280000000002</v>
      </c>
      <c r="N122" s="32">
        <f t="shared" si="12"/>
        <v>95856.12</v>
      </c>
      <c r="O122" s="634"/>
      <c r="P122" s="21">
        <v>34.159999999999997</v>
      </c>
      <c r="Q122" s="59">
        <v>10.97</v>
      </c>
      <c r="R122" s="14" t="s">
        <v>40</v>
      </c>
      <c r="S122" s="14" t="s">
        <v>41</v>
      </c>
    </row>
    <row r="123" spans="1:19" ht="37.5">
      <c r="A123" s="15">
        <v>23</v>
      </c>
      <c r="B123" s="619"/>
      <c r="C123" s="620"/>
      <c r="D123" s="619"/>
      <c r="E123" s="619"/>
      <c r="F123" s="623"/>
      <c r="G123" s="619"/>
      <c r="H123" s="619"/>
      <c r="I123" s="617"/>
      <c r="J123" s="617"/>
      <c r="K123" s="35" t="s">
        <v>46</v>
      </c>
      <c r="L123" s="21">
        <f>P123*I120</f>
        <v>319555.8</v>
      </c>
      <c r="M123" s="32">
        <f>I120*Q123</f>
        <v>31775.040000000001</v>
      </c>
      <c r="N123" s="32">
        <f t="shared" si="12"/>
        <v>351330.83999999997</v>
      </c>
      <c r="O123" s="634"/>
      <c r="P123" s="21">
        <v>150.44999999999999</v>
      </c>
      <c r="Q123" s="59">
        <v>14.96</v>
      </c>
      <c r="R123" s="14" t="s">
        <v>40</v>
      </c>
      <c r="S123" s="14" t="s">
        <v>41</v>
      </c>
    </row>
    <row r="124" spans="1:19" ht="56.25">
      <c r="A124" s="15">
        <v>24</v>
      </c>
      <c r="B124" s="619"/>
      <c r="C124" s="620"/>
      <c r="D124" s="619"/>
      <c r="E124" s="619"/>
      <c r="F124" s="623"/>
      <c r="G124" s="619"/>
      <c r="H124" s="619"/>
      <c r="I124" s="617"/>
      <c r="J124" s="617"/>
      <c r="K124" s="35" t="s">
        <v>39</v>
      </c>
      <c r="L124" s="21">
        <f>P124*I120</f>
        <v>116628.84</v>
      </c>
      <c r="M124" s="32">
        <f>I120*Q124</f>
        <v>26443.8</v>
      </c>
      <c r="N124" s="32">
        <f t="shared" si="12"/>
        <v>143072.63999999998</v>
      </c>
      <c r="O124" s="633"/>
      <c r="P124" s="21">
        <v>54.91</v>
      </c>
      <c r="Q124" s="59">
        <v>12.45</v>
      </c>
      <c r="R124" s="14" t="s">
        <v>40</v>
      </c>
      <c r="S124" s="14" t="s">
        <v>41</v>
      </c>
    </row>
    <row r="125" spans="1:19">
      <c r="A125" s="15"/>
      <c r="B125" s="16"/>
      <c r="C125" s="26" t="s">
        <v>126</v>
      </c>
      <c r="D125" s="16"/>
      <c r="E125" s="16"/>
      <c r="F125" s="14"/>
      <c r="G125" s="16"/>
      <c r="H125" s="16"/>
      <c r="I125" s="27">
        <f>SUM(I126:I136)</f>
        <v>2922.26</v>
      </c>
      <c r="J125" s="31"/>
      <c r="K125" s="35"/>
      <c r="L125" s="27">
        <f>SUM(L126:L136)</f>
        <v>5446128.1946</v>
      </c>
      <c r="M125" s="31">
        <f>SUM(M126:M136)</f>
        <v>270906.88819999999</v>
      </c>
      <c r="N125" s="31">
        <f>SUM(N126:N136)</f>
        <v>5717035.0828000009</v>
      </c>
      <c r="O125" s="31">
        <f>SUM(O126:O136)</f>
        <v>5717035.082799999</v>
      </c>
      <c r="P125" s="31"/>
      <c r="Q125" s="59"/>
      <c r="R125" s="14"/>
      <c r="S125" s="14"/>
    </row>
    <row r="126" spans="1:19" ht="37.5">
      <c r="A126" s="15">
        <v>1</v>
      </c>
      <c r="B126" s="619">
        <v>1</v>
      </c>
      <c r="C126" s="620" t="s">
        <v>127</v>
      </c>
      <c r="D126" s="619">
        <v>1988</v>
      </c>
      <c r="E126" s="619" t="s">
        <v>37</v>
      </c>
      <c r="F126" s="623" t="s">
        <v>291</v>
      </c>
      <c r="G126" s="619" t="s">
        <v>67</v>
      </c>
      <c r="H126" s="619">
        <v>2</v>
      </c>
      <c r="I126" s="624">
        <v>969.34</v>
      </c>
      <c r="J126" s="617">
        <v>422.7</v>
      </c>
      <c r="K126" s="35" t="s">
        <v>46</v>
      </c>
      <c r="L126" s="21">
        <f>P126*I126</f>
        <v>209009.09080000001</v>
      </c>
      <c r="M126" s="32">
        <f>I126*Q126</f>
        <v>19706.682199999999</v>
      </c>
      <c r="N126" s="32">
        <f t="shared" ref="N126:N136" si="13">L126+M126</f>
        <v>228715.77300000002</v>
      </c>
      <c r="O126" s="632">
        <f>N126+N127+N128+N129+N130</f>
        <v>2020870.3385999999</v>
      </c>
      <c r="P126" s="32">
        <v>215.62</v>
      </c>
      <c r="Q126" s="59">
        <v>20.329999999999998</v>
      </c>
      <c r="R126" s="14" t="s">
        <v>40</v>
      </c>
      <c r="S126" s="14" t="s">
        <v>41</v>
      </c>
    </row>
    <row r="127" spans="1:19" ht="56.25">
      <c r="A127" s="15">
        <v>2</v>
      </c>
      <c r="B127" s="619"/>
      <c r="C127" s="620"/>
      <c r="D127" s="619"/>
      <c r="E127" s="619"/>
      <c r="F127" s="623"/>
      <c r="G127" s="619"/>
      <c r="H127" s="619"/>
      <c r="I127" s="624"/>
      <c r="J127" s="617"/>
      <c r="K127" s="35" t="s">
        <v>39</v>
      </c>
      <c r="L127" s="21">
        <f>P127*I126</f>
        <v>52547.921399999999</v>
      </c>
      <c r="M127" s="32">
        <f>I126*Q127</f>
        <v>20821.423200000001</v>
      </c>
      <c r="N127" s="32">
        <f t="shared" si="13"/>
        <v>73369.344599999997</v>
      </c>
      <c r="O127" s="634"/>
      <c r="P127" s="32">
        <v>54.21</v>
      </c>
      <c r="Q127" s="59">
        <v>21.48</v>
      </c>
      <c r="R127" s="14" t="s">
        <v>40</v>
      </c>
      <c r="S127" s="14" t="s">
        <v>41</v>
      </c>
    </row>
    <row r="128" spans="1:19" ht="56.25">
      <c r="A128" s="15">
        <v>3</v>
      </c>
      <c r="B128" s="619"/>
      <c r="C128" s="620"/>
      <c r="D128" s="619"/>
      <c r="E128" s="619"/>
      <c r="F128" s="623"/>
      <c r="G128" s="619"/>
      <c r="H128" s="619"/>
      <c r="I128" s="624"/>
      <c r="J128" s="617"/>
      <c r="K128" s="35" t="s">
        <v>88</v>
      </c>
      <c r="L128" s="21">
        <f>P128*I126</f>
        <v>136802.95420000001</v>
      </c>
      <c r="M128" s="32">
        <f>I126*Q128</f>
        <v>15616.0674</v>
      </c>
      <c r="N128" s="32">
        <f t="shared" si="13"/>
        <v>152419.02160000001</v>
      </c>
      <c r="O128" s="634"/>
      <c r="P128" s="32">
        <v>141.13</v>
      </c>
      <c r="Q128" s="59">
        <v>16.11</v>
      </c>
      <c r="R128" s="14" t="s">
        <v>40</v>
      </c>
      <c r="S128" s="14" t="s">
        <v>41</v>
      </c>
    </row>
    <row r="129" spans="1:19">
      <c r="A129" s="15">
        <v>4</v>
      </c>
      <c r="B129" s="619"/>
      <c r="C129" s="620"/>
      <c r="D129" s="619"/>
      <c r="E129" s="619"/>
      <c r="F129" s="623"/>
      <c r="G129" s="619"/>
      <c r="H129" s="619"/>
      <c r="I129" s="624"/>
      <c r="J129" s="617"/>
      <c r="K129" s="35" t="s">
        <v>52</v>
      </c>
      <c r="L129" s="21">
        <f>P129*I126</f>
        <v>1454010</v>
      </c>
      <c r="M129" s="32">
        <f>I126*Q129</f>
        <v>38986.854800000001</v>
      </c>
      <c r="N129" s="32">
        <f t="shared" si="13"/>
        <v>1492996.8548000001</v>
      </c>
      <c r="O129" s="634"/>
      <c r="P129" s="32">
        <v>1500</v>
      </c>
      <c r="Q129" s="59">
        <v>40.22</v>
      </c>
      <c r="R129" s="14" t="s">
        <v>40</v>
      </c>
      <c r="S129" s="14" t="s">
        <v>41</v>
      </c>
    </row>
    <row r="130" spans="1:19" ht="56.25">
      <c r="A130" s="15">
        <v>5</v>
      </c>
      <c r="B130" s="619"/>
      <c r="C130" s="620"/>
      <c r="D130" s="619"/>
      <c r="E130" s="619"/>
      <c r="F130" s="623"/>
      <c r="G130" s="619"/>
      <c r="H130" s="619"/>
      <c r="I130" s="624"/>
      <c r="J130" s="617"/>
      <c r="K130" s="35" t="s">
        <v>42</v>
      </c>
      <c r="L130" s="21">
        <f>P130*I126</f>
        <v>52547.921399999999</v>
      </c>
      <c r="M130" s="32">
        <f>I126*Q130</f>
        <v>20821.423200000001</v>
      </c>
      <c r="N130" s="32">
        <f t="shared" si="13"/>
        <v>73369.344599999997</v>
      </c>
      <c r="O130" s="633"/>
      <c r="P130" s="32">
        <v>54.21</v>
      </c>
      <c r="Q130" s="59">
        <v>21.48</v>
      </c>
      <c r="R130" s="14" t="s">
        <v>40</v>
      </c>
      <c r="S130" s="14" t="s">
        <v>41</v>
      </c>
    </row>
    <row r="131" spans="1:19" ht="37.5">
      <c r="A131" s="15">
        <v>6</v>
      </c>
      <c r="B131" s="619">
        <v>2</v>
      </c>
      <c r="C131" s="620" t="s">
        <v>128</v>
      </c>
      <c r="D131" s="619">
        <v>1988</v>
      </c>
      <c r="E131" s="619" t="s">
        <v>37</v>
      </c>
      <c r="F131" s="623" t="s">
        <v>291</v>
      </c>
      <c r="G131" s="619" t="s">
        <v>67</v>
      </c>
      <c r="H131" s="619">
        <v>2</v>
      </c>
      <c r="I131" s="624">
        <v>976.46</v>
      </c>
      <c r="J131" s="617">
        <v>422.7</v>
      </c>
      <c r="K131" s="35" t="s">
        <v>46</v>
      </c>
      <c r="L131" s="21">
        <f>P131*I131</f>
        <v>210544.3052</v>
      </c>
      <c r="M131" s="32">
        <f>I131*Q131</f>
        <v>19851.431799999998</v>
      </c>
      <c r="N131" s="32">
        <f t="shared" si="13"/>
        <v>230395.73699999999</v>
      </c>
      <c r="O131" s="632">
        <f>N131+N132+N133+N134</f>
        <v>1961805.7859999998</v>
      </c>
      <c r="P131" s="32">
        <v>215.62</v>
      </c>
      <c r="Q131" s="59">
        <v>20.329999999999998</v>
      </c>
      <c r="R131" s="14" t="s">
        <v>40</v>
      </c>
      <c r="S131" s="14" t="s">
        <v>41</v>
      </c>
    </row>
    <row r="132" spans="1:19" ht="56.25">
      <c r="A132" s="15">
        <v>7</v>
      </c>
      <c r="B132" s="619"/>
      <c r="C132" s="620"/>
      <c r="D132" s="619"/>
      <c r="E132" s="619"/>
      <c r="F132" s="623"/>
      <c r="G132" s="619"/>
      <c r="H132" s="619"/>
      <c r="I132" s="624"/>
      <c r="J132" s="617"/>
      <c r="K132" s="35" t="s">
        <v>39</v>
      </c>
      <c r="L132" s="21">
        <f>P132*I131</f>
        <v>52933.8966</v>
      </c>
      <c r="M132" s="32">
        <f>I131*Q132</f>
        <v>20974.360800000002</v>
      </c>
      <c r="N132" s="32">
        <f t="shared" si="13"/>
        <v>73908.257400000002</v>
      </c>
      <c r="O132" s="634"/>
      <c r="P132" s="32">
        <v>54.21</v>
      </c>
      <c r="Q132" s="59">
        <v>21.48</v>
      </c>
      <c r="R132" s="14" t="s">
        <v>40</v>
      </c>
      <c r="S132" s="14" t="s">
        <v>41</v>
      </c>
    </row>
    <row r="133" spans="1:19" ht="56.25">
      <c r="A133" s="15">
        <v>8</v>
      </c>
      <c r="B133" s="619"/>
      <c r="C133" s="620"/>
      <c r="D133" s="619"/>
      <c r="E133" s="619"/>
      <c r="F133" s="623"/>
      <c r="G133" s="619"/>
      <c r="H133" s="619"/>
      <c r="I133" s="624"/>
      <c r="J133" s="617"/>
      <c r="K133" s="35" t="s">
        <v>88</v>
      </c>
      <c r="L133" s="21">
        <f>P133*I131</f>
        <v>137807.79980000001</v>
      </c>
      <c r="M133" s="32">
        <f>I131*Q133</f>
        <v>15730.7706</v>
      </c>
      <c r="N133" s="32">
        <f t="shared" si="13"/>
        <v>153538.5704</v>
      </c>
      <c r="O133" s="634"/>
      <c r="P133" s="32">
        <v>141.13</v>
      </c>
      <c r="Q133" s="59">
        <v>16.11</v>
      </c>
      <c r="R133" s="14" t="s">
        <v>40</v>
      </c>
      <c r="S133" s="14" t="s">
        <v>41</v>
      </c>
    </row>
    <row r="134" spans="1:19">
      <c r="A134" s="15">
        <v>9</v>
      </c>
      <c r="B134" s="619"/>
      <c r="C134" s="620"/>
      <c r="D134" s="619"/>
      <c r="E134" s="619"/>
      <c r="F134" s="623"/>
      <c r="G134" s="619"/>
      <c r="H134" s="619"/>
      <c r="I134" s="624"/>
      <c r="J134" s="617"/>
      <c r="K134" s="35" t="s">
        <v>52</v>
      </c>
      <c r="L134" s="21">
        <f>P134*I131</f>
        <v>1464690</v>
      </c>
      <c r="M134" s="32">
        <f>I131*Q134</f>
        <v>39273.2212</v>
      </c>
      <c r="N134" s="32">
        <f t="shared" si="13"/>
        <v>1503963.2212</v>
      </c>
      <c r="O134" s="633"/>
      <c r="P134" s="32">
        <v>1500</v>
      </c>
      <c r="Q134" s="59">
        <v>40.22</v>
      </c>
      <c r="R134" s="14" t="s">
        <v>40</v>
      </c>
      <c r="S134" s="14" t="s">
        <v>41</v>
      </c>
    </row>
    <row r="135" spans="1:19" ht="37.5">
      <c r="A135" s="15">
        <v>10</v>
      </c>
      <c r="B135" s="619">
        <v>3</v>
      </c>
      <c r="C135" s="620" t="s">
        <v>129</v>
      </c>
      <c r="D135" s="619">
        <v>1990</v>
      </c>
      <c r="E135" s="619" t="s">
        <v>37</v>
      </c>
      <c r="F135" s="623" t="s">
        <v>291</v>
      </c>
      <c r="G135" s="619" t="s">
        <v>67</v>
      </c>
      <c r="H135" s="619">
        <v>2</v>
      </c>
      <c r="I135" s="624">
        <v>976.46</v>
      </c>
      <c r="J135" s="617">
        <v>422.7</v>
      </c>
      <c r="K135" s="35" t="s">
        <v>46</v>
      </c>
      <c r="L135" s="21">
        <f>P135*I135</f>
        <v>210544.3052</v>
      </c>
      <c r="M135" s="32">
        <f>I135*Q135</f>
        <v>19851.431799999998</v>
      </c>
      <c r="N135" s="32">
        <f t="shared" si="13"/>
        <v>230395.73699999999</v>
      </c>
      <c r="O135" s="32">
        <f>N135</f>
        <v>230395.73699999999</v>
      </c>
      <c r="P135" s="32">
        <v>215.62</v>
      </c>
      <c r="Q135" s="59">
        <v>20.329999999999998</v>
      </c>
      <c r="R135" s="14" t="s">
        <v>40</v>
      </c>
      <c r="S135" s="14" t="s">
        <v>41</v>
      </c>
    </row>
    <row r="136" spans="1:19">
      <c r="A136" s="15">
        <v>11</v>
      </c>
      <c r="B136" s="619"/>
      <c r="C136" s="620"/>
      <c r="D136" s="619"/>
      <c r="E136" s="619"/>
      <c r="F136" s="623"/>
      <c r="G136" s="619"/>
      <c r="H136" s="619"/>
      <c r="I136" s="624"/>
      <c r="J136" s="617"/>
      <c r="K136" s="35" t="s">
        <v>52</v>
      </c>
      <c r="L136" s="21">
        <f>P136*I135</f>
        <v>1464690</v>
      </c>
      <c r="M136" s="32">
        <f>I135*Q136</f>
        <v>39273.2212</v>
      </c>
      <c r="N136" s="32">
        <f t="shared" si="13"/>
        <v>1503963.2212</v>
      </c>
      <c r="O136" s="32">
        <f>N136</f>
        <v>1503963.2212</v>
      </c>
      <c r="P136" s="32">
        <v>1500</v>
      </c>
      <c r="Q136" s="59">
        <v>40.22</v>
      </c>
      <c r="R136" s="14" t="s">
        <v>40</v>
      </c>
      <c r="S136" s="14" t="s">
        <v>41</v>
      </c>
    </row>
    <row r="137" spans="1:19">
      <c r="A137" s="15"/>
      <c r="B137" s="16"/>
      <c r="C137" s="26" t="s">
        <v>130</v>
      </c>
      <c r="D137" s="16"/>
      <c r="E137" s="16"/>
      <c r="F137" s="14"/>
      <c r="G137" s="16"/>
      <c r="H137" s="16"/>
      <c r="I137" s="27">
        <f>SUM(I138:I141)</f>
        <v>7518.4</v>
      </c>
      <c r="J137" s="31"/>
      <c r="K137" s="22"/>
      <c r="L137" s="27">
        <f>SUM(L138:L141)</f>
        <v>5384457.0139999995</v>
      </c>
      <c r="M137" s="31">
        <f>SUM(M138:M141)</f>
        <v>233926.34099999999</v>
      </c>
      <c r="N137" s="31">
        <f>SUM(N138:N141)</f>
        <v>5618383.3549999995</v>
      </c>
      <c r="O137" s="31">
        <f>SUM(O138:O141)</f>
        <v>5618383.3549999995</v>
      </c>
      <c r="P137" s="31"/>
      <c r="Q137" s="59"/>
      <c r="R137" s="14"/>
      <c r="S137" s="14"/>
    </row>
    <row r="138" spans="1:19" ht="37.5">
      <c r="A138" s="15">
        <v>1</v>
      </c>
      <c r="B138" s="619">
        <v>1</v>
      </c>
      <c r="C138" s="620" t="s">
        <v>131</v>
      </c>
      <c r="D138" s="619">
        <v>1993</v>
      </c>
      <c r="E138" s="619" t="s">
        <v>37</v>
      </c>
      <c r="F138" s="623" t="s">
        <v>306</v>
      </c>
      <c r="G138" s="619" t="s">
        <v>87</v>
      </c>
      <c r="H138" s="619">
        <v>5</v>
      </c>
      <c r="I138" s="617">
        <v>3461.2999999999997</v>
      </c>
      <c r="J138" s="617">
        <v>2060.1</v>
      </c>
      <c r="K138" s="35" t="s">
        <v>46</v>
      </c>
      <c r="L138" s="21">
        <f>I138*P138</f>
        <v>511614.75299999997</v>
      </c>
      <c r="M138" s="32">
        <f>I138*Q138</f>
        <v>51607.982999999993</v>
      </c>
      <c r="N138" s="32">
        <f>L138+M138</f>
        <v>563222.73599999992</v>
      </c>
      <c r="O138" s="632">
        <f>N138+N139+N140</f>
        <v>1306294.6199999999</v>
      </c>
      <c r="P138" s="32">
        <v>147.81</v>
      </c>
      <c r="Q138" s="59">
        <v>14.91</v>
      </c>
      <c r="R138" s="14" t="s">
        <v>40</v>
      </c>
      <c r="S138" s="14" t="s">
        <v>41</v>
      </c>
    </row>
    <row r="139" spans="1:19" ht="56.25">
      <c r="A139" s="15">
        <v>2</v>
      </c>
      <c r="B139" s="619"/>
      <c r="C139" s="620"/>
      <c r="D139" s="619"/>
      <c r="E139" s="619"/>
      <c r="F139" s="623"/>
      <c r="G139" s="619"/>
      <c r="H139" s="619"/>
      <c r="I139" s="617"/>
      <c r="J139" s="617"/>
      <c r="K139" s="35" t="s">
        <v>39</v>
      </c>
      <c r="L139" s="21">
        <f>I138*P139</f>
        <v>185214.16299999997</v>
      </c>
      <c r="M139" s="32">
        <f>Q139*I138</f>
        <v>42989.345999999998</v>
      </c>
      <c r="N139" s="32">
        <f>L139+M139</f>
        <v>228203.50899999996</v>
      </c>
      <c r="O139" s="634"/>
      <c r="P139" s="32">
        <v>53.51</v>
      </c>
      <c r="Q139" s="59">
        <v>12.42</v>
      </c>
      <c r="R139" s="14" t="s">
        <v>40</v>
      </c>
      <c r="S139" s="14" t="s">
        <v>41</v>
      </c>
    </row>
    <row r="140" spans="1:19" ht="56.25">
      <c r="A140" s="15">
        <v>3</v>
      </c>
      <c r="B140" s="619"/>
      <c r="C140" s="620"/>
      <c r="D140" s="619"/>
      <c r="E140" s="619"/>
      <c r="F140" s="623"/>
      <c r="G140" s="619"/>
      <c r="H140" s="619"/>
      <c r="I140" s="617"/>
      <c r="J140" s="617"/>
      <c r="K140" s="35" t="s">
        <v>88</v>
      </c>
      <c r="L140" s="21">
        <f>I138*P140</f>
        <v>465890.97999999992</v>
      </c>
      <c r="M140" s="32">
        <f>Q140*I138</f>
        <v>48977.394999999997</v>
      </c>
      <c r="N140" s="32">
        <f>L140+M140</f>
        <v>514868.37499999994</v>
      </c>
      <c r="O140" s="633"/>
      <c r="P140" s="32">
        <v>134.6</v>
      </c>
      <c r="Q140" s="59">
        <v>14.15</v>
      </c>
      <c r="R140" s="14" t="s">
        <v>40</v>
      </c>
      <c r="S140" s="14" t="s">
        <v>41</v>
      </c>
    </row>
    <row r="141" spans="1:19" ht="37.5">
      <c r="A141" s="15">
        <v>4</v>
      </c>
      <c r="B141" s="16">
        <v>2</v>
      </c>
      <c r="C141" s="22" t="s">
        <v>132</v>
      </c>
      <c r="D141" s="16">
        <v>1984</v>
      </c>
      <c r="E141" s="16" t="s">
        <v>37</v>
      </c>
      <c r="F141" s="14" t="s">
        <v>280</v>
      </c>
      <c r="G141" s="16" t="s">
        <v>38</v>
      </c>
      <c r="H141" s="16">
        <v>3</v>
      </c>
      <c r="I141" s="21">
        <v>4057.1</v>
      </c>
      <c r="J141" s="21">
        <v>2129.1999999999998</v>
      </c>
      <c r="K141" s="35" t="s">
        <v>52</v>
      </c>
      <c r="L141" s="21">
        <f>I141*P141</f>
        <v>4221737.1179999998</v>
      </c>
      <c r="M141" s="32">
        <f>I141*Q141</f>
        <v>90351.616999999998</v>
      </c>
      <c r="N141" s="32">
        <f>L141+M141</f>
        <v>4312088.7349999994</v>
      </c>
      <c r="O141" s="32">
        <f>N141</f>
        <v>4312088.7349999994</v>
      </c>
      <c r="P141" s="32">
        <v>1040.58</v>
      </c>
      <c r="Q141" s="59">
        <v>22.27</v>
      </c>
      <c r="R141" s="14" t="s">
        <v>40</v>
      </c>
      <c r="S141" s="14" t="s">
        <v>41</v>
      </c>
    </row>
    <row r="142" spans="1:19">
      <c r="A142" s="15"/>
      <c r="B142" s="16"/>
      <c r="C142" s="26" t="s">
        <v>133</v>
      </c>
      <c r="D142" s="16"/>
      <c r="E142" s="16"/>
      <c r="F142" s="14"/>
      <c r="G142" s="16"/>
      <c r="H142" s="16"/>
      <c r="I142" s="27">
        <f>SUM(I143:I148)</f>
        <v>6773.3799999999992</v>
      </c>
      <c r="J142" s="31"/>
      <c r="K142" s="22"/>
      <c r="L142" s="27">
        <f>SUM(L143:L148)</f>
        <v>3941864.091</v>
      </c>
      <c r="M142" s="31">
        <f>SUM(M143:M148)</f>
        <v>165443.261</v>
      </c>
      <c r="N142" s="31">
        <f>SUM(N143:N148)</f>
        <v>4107307.352</v>
      </c>
      <c r="O142" s="31">
        <f>SUM(O143:O148)</f>
        <v>4107307.352</v>
      </c>
      <c r="P142" s="31"/>
      <c r="Q142" s="59"/>
      <c r="R142" s="14"/>
      <c r="S142" s="14"/>
    </row>
    <row r="143" spans="1:19" ht="37.5">
      <c r="A143" s="15">
        <v>1</v>
      </c>
      <c r="B143" s="16">
        <v>1</v>
      </c>
      <c r="C143" s="22" t="s">
        <v>134</v>
      </c>
      <c r="D143" s="14" t="s">
        <v>135</v>
      </c>
      <c r="E143" s="16" t="s">
        <v>37</v>
      </c>
      <c r="F143" s="14" t="s">
        <v>331</v>
      </c>
      <c r="G143" s="16" t="s">
        <v>67</v>
      </c>
      <c r="H143" s="16">
        <v>2</v>
      </c>
      <c r="I143" s="21">
        <v>923.16</v>
      </c>
      <c r="J143" s="21">
        <v>492.3</v>
      </c>
      <c r="K143" s="35" t="s">
        <v>46</v>
      </c>
      <c r="L143" s="21">
        <f>I143*P143</f>
        <v>154629.29999999999</v>
      </c>
      <c r="M143" s="32">
        <f>I143*Q143</f>
        <v>14087.4216</v>
      </c>
      <c r="N143" s="32">
        <f t="shared" ref="N143:N148" si="14">L143+M143</f>
        <v>168716.72159999999</v>
      </c>
      <c r="O143" s="32">
        <f>N143</f>
        <v>168716.72159999999</v>
      </c>
      <c r="P143" s="32">
        <v>167.5</v>
      </c>
      <c r="Q143" s="59">
        <v>15.26</v>
      </c>
      <c r="R143" s="14" t="s">
        <v>40</v>
      </c>
      <c r="S143" s="14" t="s">
        <v>41</v>
      </c>
    </row>
    <row r="144" spans="1:19" ht="56.25">
      <c r="A144" s="15">
        <v>2</v>
      </c>
      <c r="B144" s="16">
        <v>2</v>
      </c>
      <c r="C144" s="22" t="s">
        <v>136</v>
      </c>
      <c r="D144" s="14">
        <v>1959</v>
      </c>
      <c r="E144" s="16" t="s">
        <v>37</v>
      </c>
      <c r="F144" s="14" t="s">
        <v>285</v>
      </c>
      <c r="G144" s="16" t="s">
        <v>137</v>
      </c>
      <c r="H144" s="16">
        <v>2</v>
      </c>
      <c r="I144" s="21">
        <v>724.5</v>
      </c>
      <c r="J144" s="21">
        <v>393.4</v>
      </c>
      <c r="K144" s="35" t="s">
        <v>52</v>
      </c>
      <c r="L144" s="21">
        <f>I144*P144</f>
        <v>789335.505</v>
      </c>
      <c r="M144" s="32">
        <f>I144*Q144</f>
        <v>27849.78</v>
      </c>
      <c r="N144" s="32">
        <f t="shared" si="14"/>
        <v>817185.28500000003</v>
      </c>
      <c r="O144" s="32">
        <f>N144</f>
        <v>817185.28500000003</v>
      </c>
      <c r="P144" s="32">
        <v>1089.49</v>
      </c>
      <c r="Q144" s="59">
        <v>38.44</v>
      </c>
      <c r="R144" s="14" t="s">
        <v>40</v>
      </c>
      <c r="S144" s="14" t="s">
        <v>41</v>
      </c>
    </row>
    <row r="145" spans="1:19" ht="37.5">
      <c r="A145" s="15">
        <v>3</v>
      </c>
      <c r="B145" s="16">
        <v>3</v>
      </c>
      <c r="C145" s="22" t="s">
        <v>138</v>
      </c>
      <c r="D145" s="14">
        <v>1956</v>
      </c>
      <c r="E145" s="16" t="s">
        <v>37</v>
      </c>
      <c r="F145" s="14" t="s">
        <v>821</v>
      </c>
      <c r="G145" s="16" t="s">
        <v>38</v>
      </c>
      <c r="H145" s="16">
        <v>3</v>
      </c>
      <c r="I145" s="21">
        <v>1481.62</v>
      </c>
      <c r="J145" s="21">
        <v>718.8</v>
      </c>
      <c r="K145" s="35" t="s">
        <v>52</v>
      </c>
      <c r="L145" s="21">
        <f>I145*P145</f>
        <v>1624374.0869999998</v>
      </c>
      <c r="M145" s="32">
        <f>I145*Q145</f>
        <v>35366.269399999997</v>
      </c>
      <c r="N145" s="32">
        <f t="shared" si="14"/>
        <v>1659740.3563999999</v>
      </c>
      <c r="O145" s="32">
        <f>N145</f>
        <v>1659740.3563999999</v>
      </c>
      <c r="P145" s="32">
        <v>1096.3499999999999</v>
      </c>
      <c r="Q145" s="59">
        <v>23.87</v>
      </c>
      <c r="R145" s="14" t="s">
        <v>40</v>
      </c>
      <c r="S145" s="14" t="s">
        <v>41</v>
      </c>
    </row>
    <row r="146" spans="1:19" ht="37.5">
      <c r="A146" s="15">
        <v>4</v>
      </c>
      <c r="B146" s="16">
        <v>4</v>
      </c>
      <c r="C146" s="22" t="s">
        <v>139</v>
      </c>
      <c r="D146" s="14">
        <v>1963</v>
      </c>
      <c r="E146" s="16" t="s">
        <v>37</v>
      </c>
      <c r="F146" s="14" t="s">
        <v>269</v>
      </c>
      <c r="G146" s="16" t="s">
        <v>38</v>
      </c>
      <c r="H146" s="16">
        <v>2</v>
      </c>
      <c r="I146" s="21">
        <v>1818.5999999999997</v>
      </c>
      <c r="J146" s="21">
        <v>716.4</v>
      </c>
      <c r="K146" s="35" t="s">
        <v>46</v>
      </c>
      <c r="L146" s="21">
        <f>I146*P146</f>
        <v>278864.12399999995</v>
      </c>
      <c r="M146" s="32">
        <f>I146*Q146</f>
        <v>27642.719999999994</v>
      </c>
      <c r="N146" s="32">
        <f t="shared" si="14"/>
        <v>306506.84399999992</v>
      </c>
      <c r="O146" s="32">
        <f>N146</f>
        <v>306506.84399999992</v>
      </c>
      <c r="P146" s="32">
        <v>153.34</v>
      </c>
      <c r="Q146" s="59">
        <v>15.2</v>
      </c>
      <c r="R146" s="14" t="s">
        <v>40</v>
      </c>
      <c r="S146" s="14" t="s">
        <v>41</v>
      </c>
    </row>
    <row r="147" spans="1:19" ht="37.5">
      <c r="A147" s="15">
        <v>5</v>
      </c>
      <c r="B147" s="619">
        <v>5</v>
      </c>
      <c r="C147" s="620" t="s">
        <v>140</v>
      </c>
      <c r="D147" s="623">
        <v>1974</v>
      </c>
      <c r="E147" s="619" t="s">
        <v>37</v>
      </c>
      <c r="F147" s="623" t="s">
        <v>269</v>
      </c>
      <c r="G147" s="619" t="s">
        <v>38</v>
      </c>
      <c r="H147" s="619">
        <v>2</v>
      </c>
      <c r="I147" s="624">
        <v>1825.5</v>
      </c>
      <c r="J147" s="617">
        <v>863.5</v>
      </c>
      <c r="K147" s="35" t="s">
        <v>46</v>
      </c>
      <c r="L147" s="21">
        <f>I147*P147</f>
        <v>279922.17</v>
      </c>
      <c r="M147" s="32">
        <f>I147*Q147</f>
        <v>27747.599999999999</v>
      </c>
      <c r="N147" s="32">
        <f t="shared" si="14"/>
        <v>307669.76999999996</v>
      </c>
      <c r="O147" s="632">
        <f>N147+N148</f>
        <v>1155158.145</v>
      </c>
      <c r="P147" s="32">
        <v>153.34</v>
      </c>
      <c r="Q147" s="59">
        <v>15.2</v>
      </c>
      <c r="R147" s="14" t="s">
        <v>40</v>
      </c>
      <c r="S147" s="14" t="s">
        <v>41</v>
      </c>
    </row>
    <row r="148" spans="1:19" ht="37.5">
      <c r="A148" s="15">
        <v>6</v>
      </c>
      <c r="B148" s="619"/>
      <c r="C148" s="620"/>
      <c r="D148" s="623"/>
      <c r="E148" s="619"/>
      <c r="F148" s="623"/>
      <c r="G148" s="619"/>
      <c r="H148" s="619"/>
      <c r="I148" s="624"/>
      <c r="J148" s="617"/>
      <c r="K148" s="35" t="s">
        <v>49</v>
      </c>
      <c r="L148" s="21">
        <f>I147*P148</f>
        <v>814738.90500000003</v>
      </c>
      <c r="M148" s="32">
        <f>I147*Q148</f>
        <v>32749.47</v>
      </c>
      <c r="N148" s="32">
        <f t="shared" si="14"/>
        <v>847488.375</v>
      </c>
      <c r="O148" s="633"/>
      <c r="P148" s="32">
        <v>446.31</v>
      </c>
      <c r="Q148" s="59">
        <v>17.940000000000001</v>
      </c>
      <c r="R148" s="14" t="s">
        <v>40</v>
      </c>
      <c r="S148" s="14" t="s">
        <v>41</v>
      </c>
    </row>
    <row r="149" spans="1:19" ht="18" customHeight="1">
      <c r="A149" s="15"/>
      <c r="B149" s="16"/>
      <c r="C149" s="26" t="s">
        <v>141</v>
      </c>
      <c r="D149" s="16"/>
      <c r="E149" s="16"/>
      <c r="F149" s="14"/>
      <c r="G149" s="16"/>
      <c r="H149" s="16"/>
      <c r="I149" s="27">
        <f>SUM(I150:I165)</f>
        <v>5815.2300000000005</v>
      </c>
      <c r="J149" s="31"/>
      <c r="K149" s="22"/>
      <c r="L149" s="27">
        <f>SUM(L150:L165)</f>
        <v>7514453.6608000007</v>
      </c>
      <c r="M149" s="31">
        <f>SUM(M150:M165)</f>
        <v>388978.84579999995</v>
      </c>
      <c r="N149" s="31">
        <f>SUM(N150:N165)</f>
        <v>7903432.5066000018</v>
      </c>
      <c r="O149" s="31">
        <f>SUM(O150:O165)</f>
        <v>7903432.5066</v>
      </c>
      <c r="P149" s="31"/>
      <c r="Q149" s="59"/>
      <c r="R149" s="14"/>
      <c r="S149" s="14"/>
    </row>
    <row r="150" spans="1:19" ht="56.25">
      <c r="A150" s="15">
        <v>1</v>
      </c>
      <c r="B150" s="619">
        <v>1</v>
      </c>
      <c r="C150" s="620" t="s">
        <v>142</v>
      </c>
      <c r="D150" s="619">
        <v>1986</v>
      </c>
      <c r="E150" s="619" t="s">
        <v>37</v>
      </c>
      <c r="F150" s="623" t="s">
        <v>289</v>
      </c>
      <c r="G150" s="619" t="s">
        <v>38</v>
      </c>
      <c r="H150" s="619">
        <v>2</v>
      </c>
      <c r="I150" s="617">
        <v>1270</v>
      </c>
      <c r="J150" s="617">
        <v>783.4</v>
      </c>
      <c r="K150" s="35" t="s">
        <v>88</v>
      </c>
      <c r="L150" s="21">
        <f>I150*P150</f>
        <v>179641.5</v>
      </c>
      <c r="M150" s="32">
        <f>I150*Q150</f>
        <v>19837.399999999998</v>
      </c>
      <c r="N150" s="32">
        <f t="shared" ref="N150:N165" si="15">L150+M150</f>
        <v>199478.9</v>
      </c>
      <c r="O150" s="632">
        <f>N150+N151+N152+N153</f>
        <v>1825371.0000000002</v>
      </c>
      <c r="P150" s="32">
        <v>141.44999999999999</v>
      </c>
      <c r="Q150" s="59">
        <v>15.62</v>
      </c>
      <c r="R150" s="14" t="s">
        <v>40</v>
      </c>
      <c r="S150" s="14" t="s">
        <v>41</v>
      </c>
    </row>
    <row r="151" spans="1:19" ht="56.25">
      <c r="A151" s="15">
        <v>2</v>
      </c>
      <c r="B151" s="619"/>
      <c r="C151" s="620"/>
      <c r="D151" s="619"/>
      <c r="E151" s="619"/>
      <c r="F151" s="623"/>
      <c r="G151" s="619"/>
      <c r="H151" s="619"/>
      <c r="I151" s="617"/>
      <c r="J151" s="617"/>
      <c r="K151" s="35" t="s">
        <v>42</v>
      </c>
      <c r="L151" s="21">
        <f>I150*P151</f>
        <v>44411.9</v>
      </c>
      <c r="M151" s="32">
        <f>Q151*I150</f>
        <v>16929.099999999999</v>
      </c>
      <c r="N151" s="32">
        <f t="shared" si="15"/>
        <v>61341</v>
      </c>
      <c r="O151" s="634"/>
      <c r="P151" s="32">
        <v>34.97</v>
      </c>
      <c r="Q151" s="59">
        <v>13.33</v>
      </c>
      <c r="R151" s="14" t="s">
        <v>40</v>
      </c>
      <c r="S151" s="14" t="s">
        <v>41</v>
      </c>
    </row>
    <row r="152" spans="1:19" ht="56.25">
      <c r="A152" s="15">
        <v>3</v>
      </c>
      <c r="B152" s="619"/>
      <c r="C152" s="620"/>
      <c r="D152" s="619"/>
      <c r="E152" s="619"/>
      <c r="F152" s="623"/>
      <c r="G152" s="619"/>
      <c r="H152" s="619"/>
      <c r="I152" s="617"/>
      <c r="J152" s="617"/>
      <c r="K152" s="35" t="s">
        <v>39</v>
      </c>
      <c r="L152" s="21">
        <f>I150*P152</f>
        <v>71412.099999999991</v>
      </c>
      <c r="M152" s="32">
        <f>Q152*I150</f>
        <v>17513.3</v>
      </c>
      <c r="N152" s="32">
        <f t="shared" si="15"/>
        <v>88925.4</v>
      </c>
      <c r="O152" s="634"/>
      <c r="P152" s="32">
        <v>56.23</v>
      </c>
      <c r="Q152" s="59">
        <v>13.79</v>
      </c>
      <c r="R152" s="14" t="s">
        <v>40</v>
      </c>
      <c r="S152" s="14" t="s">
        <v>41</v>
      </c>
    </row>
    <row r="153" spans="1:19">
      <c r="A153" s="15">
        <v>4</v>
      </c>
      <c r="B153" s="619"/>
      <c r="C153" s="620"/>
      <c r="D153" s="619"/>
      <c r="E153" s="619"/>
      <c r="F153" s="623"/>
      <c r="G153" s="619"/>
      <c r="H153" s="619"/>
      <c r="I153" s="617"/>
      <c r="J153" s="617"/>
      <c r="K153" s="35" t="s">
        <v>52</v>
      </c>
      <c r="L153" s="21">
        <f>I150*P153</f>
        <v>1425854.4000000001</v>
      </c>
      <c r="M153" s="32">
        <f>Q153*I150</f>
        <v>49771.299999999996</v>
      </c>
      <c r="N153" s="32">
        <f t="shared" si="15"/>
        <v>1475625.7000000002</v>
      </c>
      <c r="O153" s="633"/>
      <c r="P153" s="32">
        <v>1122.72</v>
      </c>
      <c r="Q153" s="59">
        <v>39.19</v>
      </c>
      <c r="R153" s="14" t="s">
        <v>40</v>
      </c>
      <c r="S153" s="14" t="s">
        <v>41</v>
      </c>
    </row>
    <row r="154" spans="1:19" ht="56.25">
      <c r="A154" s="15">
        <v>5</v>
      </c>
      <c r="B154" s="619">
        <v>2</v>
      </c>
      <c r="C154" s="620" t="s">
        <v>143</v>
      </c>
      <c r="D154" s="619">
        <v>1985</v>
      </c>
      <c r="E154" s="619" t="s">
        <v>37</v>
      </c>
      <c r="F154" s="623" t="s">
        <v>289</v>
      </c>
      <c r="G154" s="619" t="s">
        <v>38</v>
      </c>
      <c r="H154" s="619">
        <v>2</v>
      </c>
      <c r="I154" s="617">
        <v>1477.4</v>
      </c>
      <c r="J154" s="617">
        <v>867.8</v>
      </c>
      <c r="K154" s="35" t="s">
        <v>88</v>
      </c>
      <c r="L154" s="21">
        <f>I154*P154</f>
        <v>208978.23</v>
      </c>
      <c r="M154" s="32">
        <f>I154*Q154</f>
        <v>23076.988000000001</v>
      </c>
      <c r="N154" s="32">
        <f t="shared" si="15"/>
        <v>232055.21800000002</v>
      </c>
      <c r="O154" s="632">
        <f>N154+N155+N156+N157</f>
        <v>2123467.0200000005</v>
      </c>
      <c r="P154" s="32">
        <v>141.44999999999999</v>
      </c>
      <c r="Q154" s="59">
        <v>15.62</v>
      </c>
      <c r="R154" s="14" t="s">
        <v>40</v>
      </c>
      <c r="S154" s="14" t="s">
        <v>41</v>
      </c>
    </row>
    <row r="155" spans="1:19" ht="56.25">
      <c r="A155" s="15">
        <v>6</v>
      </c>
      <c r="B155" s="619"/>
      <c r="C155" s="620"/>
      <c r="D155" s="619"/>
      <c r="E155" s="619"/>
      <c r="F155" s="623"/>
      <c r="G155" s="619"/>
      <c r="H155" s="619"/>
      <c r="I155" s="617"/>
      <c r="J155" s="617"/>
      <c r="K155" s="35" t="s">
        <v>42</v>
      </c>
      <c r="L155" s="21">
        <f>I154*P155</f>
        <v>51664.678</v>
      </c>
      <c r="M155" s="32">
        <f>Q155*I154</f>
        <v>19693.742000000002</v>
      </c>
      <c r="N155" s="32">
        <f t="shared" si="15"/>
        <v>71358.42</v>
      </c>
      <c r="O155" s="634"/>
      <c r="P155" s="32">
        <v>34.97</v>
      </c>
      <c r="Q155" s="59">
        <v>13.33</v>
      </c>
      <c r="R155" s="14" t="s">
        <v>40</v>
      </c>
      <c r="S155" s="14" t="s">
        <v>41</v>
      </c>
    </row>
    <row r="156" spans="1:19" ht="56.25">
      <c r="A156" s="15">
        <v>7</v>
      </c>
      <c r="B156" s="619"/>
      <c r="C156" s="620"/>
      <c r="D156" s="619"/>
      <c r="E156" s="619"/>
      <c r="F156" s="623"/>
      <c r="G156" s="619"/>
      <c r="H156" s="619"/>
      <c r="I156" s="617"/>
      <c r="J156" s="617"/>
      <c r="K156" s="35" t="s">
        <v>39</v>
      </c>
      <c r="L156" s="21">
        <f>I154*P156</f>
        <v>83074.202000000005</v>
      </c>
      <c r="M156" s="32">
        <f>Q156*I154</f>
        <v>20373.346000000001</v>
      </c>
      <c r="N156" s="32">
        <f t="shared" si="15"/>
        <v>103447.54800000001</v>
      </c>
      <c r="O156" s="634"/>
      <c r="P156" s="32">
        <v>56.23</v>
      </c>
      <c r="Q156" s="59">
        <v>13.79</v>
      </c>
      <c r="R156" s="14" t="s">
        <v>40</v>
      </c>
      <c r="S156" s="14" t="s">
        <v>41</v>
      </c>
    </row>
    <row r="157" spans="1:19">
      <c r="A157" s="15">
        <v>8</v>
      </c>
      <c r="B157" s="619"/>
      <c r="C157" s="620"/>
      <c r="D157" s="619"/>
      <c r="E157" s="619"/>
      <c r="F157" s="623"/>
      <c r="G157" s="619"/>
      <c r="H157" s="619"/>
      <c r="I157" s="617"/>
      <c r="J157" s="617"/>
      <c r="K157" s="35" t="s">
        <v>52</v>
      </c>
      <c r="L157" s="21">
        <f>I154*P157</f>
        <v>1658706.5280000002</v>
      </c>
      <c r="M157" s="32">
        <f>Q157*I154</f>
        <v>57899.305999999997</v>
      </c>
      <c r="N157" s="32">
        <f t="shared" si="15"/>
        <v>1716605.8340000003</v>
      </c>
      <c r="O157" s="633"/>
      <c r="P157" s="32">
        <v>1122.72</v>
      </c>
      <c r="Q157" s="59">
        <v>39.19</v>
      </c>
      <c r="R157" s="14" t="s">
        <v>40</v>
      </c>
      <c r="S157" s="14" t="s">
        <v>41</v>
      </c>
    </row>
    <row r="158" spans="1:19" ht="37.5" customHeight="1">
      <c r="A158" s="15">
        <v>9</v>
      </c>
      <c r="B158" s="619">
        <v>3</v>
      </c>
      <c r="C158" s="620" t="s">
        <v>144</v>
      </c>
      <c r="D158" s="619">
        <v>1990</v>
      </c>
      <c r="E158" s="619" t="s">
        <v>37</v>
      </c>
      <c r="F158" s="623" t="s">
        <v>821</v>
      </c>
      <c r="G158" s="619" t="s">
        <v>38</v>
      </c>
      <c r="H158" s="619">
        <v>4</v>
      </c>
      <c r="I158" s="617">
        <v>1150.03</v>
      </c>
      <c r="J158" s="617">
        <v>764.1</v>
      </c>
      <c r="K158" s="35" t="s">
        <v>52</v>
      </c>
      <c r="L158" s="21">
        <f>I158*P158</f>
        <v>1260835.3905</v>
      </c>
      <c r="M158" s="32">
        <f>I158*Q158</f>
        <v>27451.216100000001</v>
      </c>
      <c r="N158" s="32">
        <f t="shared" si="15"/>
        <v>1288286.6066000001</v>
      </c>
      <c r="O158" s="632">
        <f>N158+N159+N160+N161</f>
        <v>1644335.8946</v>
      </c>
      <c r="P158" s="32">
        <v>1096.3499999999999</v>
      </c>
      <c r="Q158" s="59">
        <v>23.87</v>
      </c>
      <c r="R158" s="14" t="s">
        <v>40</v>
      </c>
      <c r="S158" s="14" t="s">
        <v>41</v>
      </c>
    </row>
    <row r="159" spans="1:19" ht="37.5">
      <c r="A159" s="15">
        <v>10</v>
      </c>
      <c r="B159" s="619"/>
      <c r="C159" s="620"/>
      <c r="D159" s="619"/>
      <c r="E159" s="619"/>
      <c r="F159" s="623"/>
      <c r="G159" s="619"/>
      <c r="H159" s="619"/>
      <c r="I159" s="617"/>
      <c r="J159" s="617"/>
      <c r="K159" s="35" t="s">
        <v>46</v>
      </c>
      <c r="L159" s="21">
        <f>I158*P159</f>
        <v>207626.41619999998</v>
      </c>
      <c r="M159" s="32">
        <f>Q159*I158</f>
        <v>19055.997100000001</v>
      </c>
      <c r="N159" s="32">
        <f t="shared" si="15"/>
        <v>226682.41329999999</v>
      </c>
      <c r="O159" s="634"/>
      <c r="P159" s="32">
        <v>180.54</v>
      </c>
      <c r="Q159" s="59">
        <v>16.57</v>
      </c>
      <c r="R159" s="14" t="s">
        <v>40</v>
      </c>
      <c r="S159" s="14" t="s">
        <v>41</v>
      </c>
    </row>
    <row r="160" spans="1:19" ht="56.25">
      <c r="A160" s="15">
        <v>11</v>
      </c>
      <c r="B160" s="619"/>
      <c r="C160" s="620"/>
      <c r="D160" s="619"/>
      <c r="E160" s="619"/>
      <c r="F160" s="623"/>
      <c r="G160" s="619"/>
      <c r="H160" s="619"/>
      <c r="I160" s="617"/>
      <c r="J160" s="617"/>
      <c r="K160" s="35" t="s">
        <v>42</v>
      </c>
      <c r="L160" s="21">
        <f>I158*P160</f>
        <v>39285.024799999992</v>
      </c>
      <c r="M160" s="32">
        <f>Q160*I158</f>
        <v>12615.829100000001</v>
      </c>
      <c r="N160" s="32">
        <f t="shared" si="15"/>
        <v>51900.853899999995</v>
      </c>
      <c r="O160" s="634"/>
      <c r="P160" s="32">
        <v>34.159999999999997</v>
      </c>
      <c r="Q160" s="59">
        <v>10.97</v>
      </c>
      <c r="R160" s="14" t="s">
        <v>40</v>
      </c>
      <c r="S160" s="14" t="s">
        <v>41</v>
      </c>
    </row>
    <row r="161" spans="1:29" ht="56.25">
      <c r="A161" s="15">
        <v>12</v>
      </c>
      <c r="B161" s="619"/>
      <c r="C161" s="620"/>
      <c r="D161" s="619"/>
      <c r="E161" s="619"/>
      <c r="F161" s="623"/>
      <c r="G161" s="619"/>
      <c r="H161" s="619"/>
      <c r="I161" s="617"/>
      <c r="J161" s="617"/>
      <c r="K161" s="35" t="s">
        <v>39</v>
      </c>
      <c r="L161" s="21">
        <f>I158*P161</f>
        <v>63148.147299999997</v>
      </c>
      <c r="M161" s="32">
        <f>Q161*I158</f>
        <v>14317.8735</v>
      </c>
      <c r="N161" s="32">
        <f t="shared" si="15"/>
        <v>77466.020799999998</v>
      </c>
      <c r="O161" s="633"/>
      <c r="P161" s="32">
        <v>54.91</v>
      </c>
      <c r="Q161" s="59">
        <v>12.45</v>
      </c>
      <c r="R161" s="14" t="s">
        <v>40</v>
      </c>
      <c r="S161" s="14" t="s">
        <v>41</v>
      </c>
    </row>
    <row r="162" spans="1:29" ht="56.25">
      <c r="A162" s="15">
        <v>13</v>
      </c>
      <c r="B162" s="619">
        <v>4</v>
      </c>
      <c r="C162" s="620" t="s">
        <v>145</v>
      </c>
      <c r="D162" s="619">
        <v>1977</v>
      </c>
      <c r="E162" s="619" t="s">
        <v>37</v>
      </c>
      <c r="F162" s="623" t="s">
        <v>331</v>
      </c>
      <c r="G162" s="619" t="s">
        <v>67</v>
      </c>
      <c r="H162" s="619">
        <v>2</v>
      </c>
      <c r="I162" s="617">
        <v>864.67000000000007</v>
      </c>
      <c r="J162" s="617">
        <v>498.7</v>
      </c>
      <c r="K162" s="35" t="s">
        <v>39</v>
      </c>
      <c r="L162" s="21">
        <f>I162*P162</f>
        <v>46640.299800000001</v>
      </c>
      <c r="M162" s="32">
        <f>I162*Q162</f>
        <v>10064.758800000001</v>
      </c>
      <c r="N162" s="32">
        <f t="shared" si="15"/>
        <v>56705.058600000004</v>
      </c>
      <c r="O162" s="632">
        <f>N162+N163</f>
        <v>1041616.0688</v>
      </c>
      <c r="P162" s="32">
        <v>53.94</v>
      </c>
      <c r="Q162" s="59">
        <v>11.64</v>
      </c>
      <c r="R162" s="14" t="s">
        <v>40</v>
      </c>
      <c r="S162" s="14" t="s">
        <v>41</v>
      </c>
    </row>
    <row r="163" spans="1:29">
      <c r="A163" s="15">
        <v>14</v>
      </c>
      <c r="B163" s="619"/>
      <c r="C163" s="620"/>
      <c r="D163" s="619"/>
      <c r="E163" s="619"/>
      <c r="F163" s="623"/>
      <c r="G163" s="619"/>
      <c r="H163" s="619"/>
      <c r="I163" s="617"/>
      <c r="J163" s="617"/>
      <c r="K163" s="35" t="s">
        <v>52</v>
      </c>
      <c r="L163" s="21">
        <f>I162*P163</f>
        <v>954197.93180000002</v>
      </c>
      <c r="M163" s="32">
        <f>Q163*I162</f>
        <v>30713.078400000006</v>
      </c>
      <c r="N163" s="32">
        <f t="shared" si="15"/>
        <v>984911.01020000002</v>
      </c>
      <c r="O163" s="633"/>
      <c r="P163" s="32">
        <v>1103.54</v>
      </c>
      <c r="Q163" s="59">
        <v>35.520000000000003</v>
      </c>
      <c r="R163" s="14" t="s">
        <v>40</v>
      </c>
      <c r="S163" s="14" t="s">
        <v>41</v>
      </c>
    </row>
    <row r="164" spans="1:29" ht="56.25">
      <c r="A164" s="15">
        <v>15</v>
      </c>
      <c r="B164" s="619">
        <v>5</v>
      </c>
      <c r="C164" s="620" t="s">
        <v>146</v>
      </c>
      <c r="D164" s="619">
        <v>1984</v>
      </c>
      <c r="E164" s="619" t="s">
        <v>37</v>
      </c>
      <c r="F164" s="623" t="s">
        <v>331</v>
      </c>
      <c r="G164" s="619" t="s">
        <v>67</v>
      </c>
      <c r="H164" s="619">
        <v>2</v>
      </c>
      <c r="I164" s="617">
        <v>1053.1299999999999</v>
      </c>
      <c r="J164" s="617">
        <v>586.20000000000005</v>
      </c>
      <c r="K164" s="35" t="s">
        <v>39</v>
      </c>
      <c r="L164" s="21">
        <f>I164*P164</f>
        <v>56805.83219999999</v>
      </c>
      <c r="M164" s="32">
        <f>Q164*I164</f>
        <v>12258.433199999999</v>
      </c>
      <c r="N164" s="32">
        <f t="shared" si="15"/>
        <v>69064.265399999989</v>
      </c>
      <c r="O164" s="632">
        <f>N164+N165</f>
        <v>1268642.5231999997</v>
      </c>
      <c r="P164" s="32">
        <v>53.94</v>
      </c>
      <c r="Q164" s="59">
        <v>11.64</v>
      </c>
      <c r="R164" s="14" t="s">
        <v>40</v>
      </c>
      <c r="S164" s="14" t="s">
        <v>41</v>
      </c>
    </row>
    <row r="165" spans="1:29">
      <c r="A165" s="15">
        <v>16</v>
      </c>
      <c r="B165" s="619"/>
      <c r="C165" s="620"/>
      <c r="D165" s="619"/>
      <c r="E165" s="619"/>
      <c r="F165" s="623"/>
      <c r="G165" s="619"/>
      <c r="H165" s="619"/>
      <c r="I165" s="617"/>
      <c r="J165" s="617"/>
      <c r="K165" s="35" t="s">
        <v>52</v>
      </c>
      <c r="L165" s="21">
        <f>I164*P165</f>
        <v>1162171.0801999997</v>
      </c>
      <c r="M165" s="32">
        <f>Q165*I164</f>
        <v>37407.177600000003</v>
      </c>
      <c r="N165" s="32">
        <f t="shared" si="15"/>
        <v>1199578.2577999998</v>
      </c>
      <c r="O165" s="633"/>
      <c r="P165" s="32">
        <v>1103.54</v>
      </c>
      <c r="Q165" s="59">
        <v>35.520000000000003</v>
      </c>
      <c r="R165" s="14" t="s">
        <v>40</v>
      </c>
      <c r="S165" s="14" t="s">
        <v>41</v>
      </c>
    </row>
    <row r="166" spans="1:29" s="445" customFormat="1" ht="21" customHeight="1">
      <c r="A166" s="108"/>
      <c r="B166" s="80"/>
      <c r="C166" s="431" t="s">
        <v>147</v>
      </c>
      <c r="D166" s="80"/>
      <c r="E166" s="80"/>
      <c r="F166" s="79"/>
      <c r="G166" s="80"/>
      <c r="H166" s="80"/>
      <c r="I166" s="430">
        <f>SUM(I167:I191)</f>
        <v>79761.465000000026</v>
      </c>
      <c r="J166" s="85"/>
      <c r="K166" s="133"/>
      <c r="L166" s="430">
        <f>SUM(L167:L191)</f>
        <v>15347023.445149999</v>
      </c>
      <c r="M166" s="85">
        <f>SUM(M167:M191)</f>
        <v>1513982.399</v>
      </c>
      <c r="N166" s="85">
        <f>SUM(N167:N191)</f>
        <v>16861005.844150003</v>
      </c>
      <c r="O166" s="85">
        <f>SUM(O167:O191)</f>
        <v>16861005.844149999</v>
      </c>
      <c r="P166" s="84"/>
      <c r="Q166" s="410"/>
      <c r="R166" s="79"/>
      <c r="S166" s="79"/>
      <c r="T166" s="436">
        <v>15009025.93</v>
      </c>
      <c r="U166" s="436">
        <v>1455474.44</v>
      </c>
      <c r="V166" s="441">
        <v>16464500.369999999</v>
      </c>
      <c r="W166" s="436"/>
      <c r="X166" s="436"/>
      <c r="Y166" s="78"/>
      <c r="Z166" s="436">
        <f>L166-T166</f>
        <v>337997.51514999941</v>
      </c>
      <c r="AA166" s="436">
        <f>M166-U166</f>
        <v>58507.959000000032</v>
      </c>
      <c r="AB166" s="436">
        <f>N166-V166</f>
        <v>396505.47415000387</v>
      </c>
      <c r="AC166" s="470"/>
    </row>
    <row r="167" spans="1:29" s="50" customFormat="1" ht="37.5">
      <c r="A167" s="15">
        <v>1</v>
      </c>
      <c r="B167" s="16">
        <v>1</v>
      </c>
      <c r="C167" s="22" t="s">
        <v>148</v>
      </c>
      <c r="D167" s="14">
        <v>1970</v>
      </c>
      <c r="E167" s="16" t="s">
        <v>37</v>
      </c>
      <c r="F167" s="14" t="s">
        <v>306</v>
      </c>
      <c r="G167" s="14" t="s">
        <v>38</v>
      </c>
      <c r="H167" s="14">
        <v>5</v>
      </c>
      <c r="I167" s="21">
        <v>6313.9500000000007</v>
      </c>
      <c r="J167" s="51">
        <v>3732.62</v>
      </c>
      <c r="K167" s="35" t="s">
        <v>46</v>
      </c>
      <c r="L167" s="52">
        <f t="shared" ref="L167:L172" si="16">I167*P167</f>
        <v>949933.77750000008</v>
      </c>
      <c r="M167" s="32">
        <f t="shared" ref="M167:M172" si="17">I167*Q167</f>
        <v>94456.69200000001</v>
      </c>
      <c r="N167" s="32">
        <f t="shared" ref="N167:N191" si="18">L167+M167</f>
        <v>1044390.4695000001</v>
      </c>
      <c r="O167" s="32">
        <f>N167</f>
        <v>1044390.4695000001</v>
      </c>
      <c r="P167" s="21">
        <v>150.44999999999999</v>
      </c>
      <c r="Q167" s="59">
        <v>14.96</v>
      </c>
      <c r="R167" s="14" t="s">
        <v>40</v>
      </c>
      <c r="S167" s="14" t="s">
        <v>41</v>
      </c>
      <c r="T167" s="435"/>
      <c r="U167" s="435"/>
      <c r="V167" s="438"/>
      <c r="W167" s="435"/>
      <c r="X167" s="435"/>
      <c r="Y167" s="1"/>
      <c r="Z167" s="436"/>
      <c r="AA167" s="436"/>
      <c r="AB167" s="436"/>
      <c r="AC167" s="471"/>
    </row>
    <row r="168" spans="1:29" s="50" customFormat="1" ht="37.5">
      <c r="A168" s="15">
        <v>2</v>
      </c>
      <c r="B168" s="16">
        <v>2</v>
      </c>
      <c r="C168" s="22" t="s">
        <v>149</v>
      </c>
      <c r="D168" s="14">
        <v>1972</v>
      </c>
      <c r="E168" s="16" t="s">
        <v>37</v>
      </c>
      <c r="F168" s="14" t="s">
        <v>306</v>
      </c>
      <c r="G168" s="14" t="s">
        <v>38</v>
      </c>
      <c r="H168" s="14">
        <v>5</v>
      </c>
      <c r="I168" s="21">
        <v>9639.2000000000007</v>
      </c>
      <c r="J168" s="51">
        <v>5762</v>
      </c>
      <c r="K168" s="35" t="s">
        <v>46</v>
      </c>
      <c r="L168" s="52">
        <f t="shared" si="16"/>
        <v>1450217.64</v>
      </c>
      <c r="M168" s="32">
        <f t="shared" si="17"/>
        <v>144202.43200000003</v>
      </c>
      <c r="N168" s="32">
        <f t="shared" si="18"/>
        <v>1594420.0719999999</v>
      </c>
      <c r="O168" s="32">
        <f>N168</f>
        <v>1594420.0719999999</v>
      </c>
      <c r="P168" s="21">
        <v>150.44999999999999</v>
      </c>
      <c r="Q168" s="59">
        <v>14.96</v>
      </c>
      <c r="R168" s="14" t="s">
        <v>40</v>
      </c>
      <c r="S168" s="14" t="s">
        <v>41</v>
      </c>
      <c r="T168" s="435"/>
      <c r="U168" s="435"/>
      <c r="V168" s="438"/>
      <c r="W168" s="435"/>
      <c r="X168" s="435"/>
      <c r="Y168" s="1"/>
      <c r="Z168" s="435"/>
      <c r="AA168" s="435"/>
      <c r="AB168" s="435"/>
      <c r="AC168" s="471"/>
    </row>
    <row r="169" spans="1:29" s="50" customFormat="1" ht="37.5">
      <c r="A169" s="15">
        <v>3</v>
      </c>
      <c r="B169" s="16">
        <v>3</v>
      </c>
      <c r="C169" s="22" t="s">
        <v>150</v>
      </c>
      <c r="D169" s="14">
        <v>1970</v>
      </c>
      <c r="E169" s="16" t="s">
        <v>37</v>
      </c>
      <c r="F169" s="14" t="s">
        <v>306</v>
      </c>
      <c r="G169" s="14" t="s">
        <v>38</v>
      </c>
      <c r="H169" s="14">
        <v>5</v>
      </c>
      <c r="I169" s="21">
        <v>7021.5249999999996</v>
      </c>
      <c r="J169" s="51">
        <v>3872.33</v>
      </c>
      <c r="K169" s="35" t="s">
        <v>46</v>
      </c>
      <c r="L169" s="52">
        <f t="shared" si="16"/>
        <v>1056388.4362499998</v>
      </c>
      <c r="M169" s="32">
        <f t="shared" si="17"/>
        <v>105042.014</v>
      </c>
      <c r="N169" s="32">
        <f t="shared" si="18"/>
        <v>1161430.4502499998</v>
      </c>
      <c r="O169" s="32">
        <f>N169</f>
        <v>1161430.4502499998</v>
      </c>
      <c r="P169" s="21">
        <v>150.44999999999999</v>
      </c>
      <c r="Q169" s="59">
        <v>14.96</v>
      </c>
      <c r="R169" s="14" t="s">
        <v>40</v>
      </c>
      <c r="S169" s="14" t="s">
        <v>41</v>
      </c>
      <c r="T169" s="435"/>
      <c r="U169" s="435"/>
      <c r="V169" s="438"/>
      <c r="W169" s="435"/>
      <c r="X169" s="435"/>
      <c r="Y169" s="1"/>
      <c r="Z169" s="435"/>
      <c r="AA169" s="435"/>
      <c r="AB169" s="435"/>
      <c r="AC169" s="471"/>
    </row>
    <row r="170" spans="1:29" s="50" customFormat="1" ht="37.5">
      <c r="A170" s="15">
        <v>4</v>
      </c>
      <c r="B170" s="16">
        <v>4</v>
      </c>
      <c r="C170" s="22" t="s">
        <v>151</v>
      </c>
      <c r="D170" s="14">
        <v>1966</v>
      </c>
      <c r="E170" s="16" t="s">
        <v>37</v>
      </c>
      <c r="F170" s="14" t="s">
        <v>306</v>
      </c>
      <c r="G170" s="14" t="s">
        <v>38</v>
      </c>
      <c r="H170" s="14">
        <v>3</v>
      </c>
      <c r="I170" s="21">
        <v>2533.1999999999998</v>
      </c>
      <c r="J170" s="53">
        <v>947</v>
      </c>
      <c r="K170" s="35" t="s">
        <v>46</v>
      </c>
      <c r="L170" s="52">
        <f t="shared" si="16"/>
        <v>381119.93999999994</v>
      </c>
      <c r="M170" s="32">
        <f t="shared" si="17"/>
        <v>37896.671999999999</v>
      </c>
      <c r="N170" s="32">
        <f t="shared" si="18"/>
        <v>419016.61199999996</v>
      </c>
      <c r="O170" s="32">
        <f>N170</f>
        <v>419016.61199999996</v>
      </c>
      <c r="P170" s="21">
        <v>150.44999999999999</v>
      </c>
      <c r="Q170" s="59">
        <v>14.96</v>
      </c>
      <c r="R170" s="14" t="s">
        <v>40</v>
      </c>
      <c r="S170" s="14" t="s">
        <v>41</v>
      </c>
      <c r="T170" s="435"/>
      <c r="U170" s="435"/>
      <c r="V170" s="438"/>
      <c r="W170" s="435"/>
      <c r="X170" s="435"/>
      <c r="Y170" s="1"/>
      <c r="Z170" s="435"/>
      <c r="AA170" s="435"/>
      <c r="AB170" s="435"/>
      <c r="AC170" s="471"/>
    </row>
    <row r="171" spans="1:29" s="50" customFormat="1" ht="37.5">
      <c r="A171" s="15">
        <v>5</v>
      </c>
      <c r="B171" s="16">
        <v>5</v>
      </c>
      <c r="C171" s="22" t="s">
        <v>152</v>
      </c>
      <c r="D171" s="14">
        <v>1977</v>
      </c>
      <c r="E171" s="16" t="s">
        <v>37</v>
      </c>
      <c r="F171" s="14" t="s">
        <v>306</v>
      </c>
      <c r="G171" s="16" t="s">
        <v>87</v>
      </c>
      <c r="H171" s="14">
        <v>5</v>
      </c>
      <c r="I171" s="21">
        <v>5127.9599999999991</v>
      </c>
      <c r="J171" s="51">
        <v>3314.4</v>
      </c>
      <c r="K171" s="35" t="s">
        <v>46</v>
      </c>
      <c r="L171" s="52">
        <f t="shared" si="16"/>
        <v>757963.7675999999</v>
      </c>
      <c r="M171" s="32">
        <f t="shared" si="17"/>
        <v>76457.883599999986</v>
      </c>
      <c r="N171" s="32">
        <f t="shared" si="18"/>
        <v>834421.65119999985</v>
      </c>
      <c r="O171" s="32">
        <f>N171</f>
        <v>834421.65119999985</v>
      </c>
      <c r="P171" s="21">
        <v>147.81</v>
      </c>
      <c r="Q171" s="59">
        <v>14.91</v>
      </c>
      <c r="R171" s="32" t="s">
        <v>40</v>
      </c>
      <c r="S171" s="14" t="s">
        <v>41</v>
      </c>
      <c r="Z171" s="471"/>
      <c r="AA171" s="471"/>
      <c r="AB171" s="471"/>
      <c r="AC171" s="471"/>
    </row>
    <row r="172" spans="1:29" s="50" customFormat="1" ht="56.25">
      <c r="A172" s="15">
        <v>6</v>
      </c>
      <c r="B172" s="619">
        <v>6</v>
      </c>
      <c r="C172" s="620" t="s">
        <v>153</v>
      </c>
      <c r="D172" s="619">
        <v>1976</v>
      </c>
      <c r="E172" s="619" t="s">
        <v>37</v>
      </c>
      <c r="F172" s="623" t="s">
        <v>306</v>
      </c>
      <c r="G172" s="619" t="s">
        <v>87</v>
      </c>
      <c r="H172" s="619">
        <v>5</v>
      </c>
      <c r="I172" s="617">
        <v>5102.5</v>
      </c>
      <c r="J172" s="655">
        <v>3230</v>
      </c>
      <c r="K172" s="35" t="s">
        <v>42</v>
      </c>
      <c r="L172" s="21">
        <f t="shared" si="16"/>
        <v>169862.22500000001</v>
      </c>
      <c r="M172" s="32">
        <f t="shared" si="17"/>
        <v>55923.4</v>
      </c>
      <c r="N172" s="32">
        <f t="shared" si="18"/>
        <v>225785.625</v>
      </c>
      <c r="O172" s="632">
        <f>N172+N173+N174+N175+N176+N177</f>
        <v>2733052.0750000002</v>
      </c>
      <c r="P172" s="32">
        <v>33.29</v>
      </c>
      <c r="Q172" s="59">
        <v>10.96</v>
      </c>
      <c r="R172" s="14" t="s">
        <v>40</v>
      </c>
      <c r="S172" s="14" t="s">
        <v>41</v>
      </c>
      <c r="T172" s="435"/>
      <c r="U172" s="435"/>
      <c r="V172" s="438"/>
      <c r="W172" s="435"/>
      <c r="X172" s="435"/>
      <c r="Y172" s="1"/>
      <c r="Z172" s="435"/>
      <c r="AA172" s="435"/>
      <c r="AB172" s="435"/>
      <c r="AC172" s="471"/>
    </row>
    <row r="173" spans="1:29" s="50" customFormat="1" ht="56.25">
      <c r="A173" s="15">
        <v>7</v>
      </c>
      <c r="B173" s="619"/>
      <c r="C173" s="620"/>
      <c r="D173" s="619"/>
      <c r="E173" s="619"/>
      <c r="F173" s="623"/>
      <c r="G173" s="619"/>
      <c r="H173" s="619"/>
      <c r="I173" s="617"/>
      <c r="J173" s="655"/>
      <c r="K173" s="54" t="s">
        <v>39</v>
      </c>
      <c r="L173" s="52">
        <f>I172*P173</f>
        <v>273034.77499999997</v>
      </c>
      <c r="M173" s="32">
        <f>Q173*I172</f>
        <v>63373.05</v>
      </c>
      <c r="N173" s="32">
        <f t="shared" si="18"/>
        <v>336407.82499999995</v>
      </c>
      <c r="O173" s="634"/>
      <c r="P173" s="21">
        <v>53.51</v>
      </c>
      <c r="Q173" s="59">
        <v>12.42</v>
      </c>
      <c r="R173" s="14" t="s">
        <v>40</v>
      </c>
      <c r="S173" s="14" t="s">
        <v>41</v>
      </c>
      <c r="T173" s="435"/>
      <c r="U173" s="435"/>
      <c r="V173" s="438"/>
      <c r="W173" s="435"/>
      <c r="X173" s="435"/>
      <c r="Y173" s="1"/>
      <c r="Z173" s="435"/>
      <c r="AA173" s="435"/>
      <c r="AB173" s="435"/>
      <c r="AC173" s="471"/>
    </row>
    <row r="174" spans="1:29" s="50" customFormat="1">
      <c r="A174" s="15">
        <v>8</v>
      </c>
      <c r="B174" s="619"/>
      <c r="C174" s="620"/>
      <c r="D174" s="619"/>
      <c r="E174" s="619"/>
      <c r="F174" s="623"/>
      <c r="G174" s="619"/>
      <c r="H174" s="619"/>
      <c r="I174" s="617"/>
      <c r="J174" s="655"/>
      <c r="K174" s="22" t="s">
        <v>109</v>
      </c>
      <c r="L174" s="21">
        <f>I172*P174</f>
        <v>195987.02499999999</v>
      </c>
      <c r="M174" s="32">
        <f>Q174*I172</f>
        <v>4184.05</v>
      </c>
      <c r="N174" s="32">
        <f t="shared" si="18"/>
        <v>200171.07499999998</v>
      </c>
      <c r="O174" s="634"/>
      <c r="P174" s="32">
        <v>38.409999999999997</v>
      </c>
      <c r="Q174" s="59">
        <v>0.82</v>
      </c>
      <c r="R174" s="14" t="s">
        <v>40</v>
      </c>
      <c r="S174" s="14" t="s">
        <v>41</v>
      </c>
      <c r="T174" s="435"/>
      <c r="U174" s="435"/>
      <c r="V174" s="438"/>
      <c r="W174" s="435"/>
      <c r="X174" s="435"/>
      <c r="Y174" s="1"/>
      <c r="Z174" s="435"/>
      <c r="AA174" s="435"/>
      <c r="AB174" s="435"/>
      <c r="AC174" s="471"/>
    </row>
    <row r="175" spans="1:29" s="50" customFormat="1" ht="87" customHeight="1">
      <c r="A175" s="15">
        <v>9</v>
      </c>
      <c r="B175" s="619"/>
      <c r="C175" s="620"/>
      <c r="D175" s="619"/>
      <c r="E175" s="619"/>
      <c r="F175" s="623"/>
      <c r="G175" s="619"/>
      <c r="H175" s="619"/>
      <c r="I175" s="617"/>
      <c r="J175" s="655"/>
      <c r="K175" s="69" t="s">
        <v>831</v>
      </c>
      <c r="L175" s="21">
        <f>I172*P175</f>
        <v>365083.875</v>
      </c>
      <c r="M175" s="32">
        <f>Q175*I172</f>
        <v>16328</v>
      </c>
      <c r="N175" s="32">
        <f t="shared" si="18"/>
        <v>381411.875</v>
      </c>
      <c r="O175" s="634"/>
      <c r="P175" s="32">
        <v>71.55</v>
      </c>
      <c r="Q175" s="59">
        <v>3.2</v>
      </c>
      <c r="R175" s="14" t="s">
        <v>40</v>
      </c>
      <c r="S175" s="14" t="s">
        <v>41</v>
      </c>
      <c r="T175" s="435"/>
      <c r="U175" s="435"/>
      <c r="V175" s="438"/>
      <c r="W175" s="435"/>
      <c r="X175" s="435"/>
      <c r="Y175" s="1"/>
      <c r="Z175" s="435"/>
      <c r="AA175" s="435"/>
      <c r="AB175" s="435"/>
      <c r="AC175" s="471"/>
    </row>
    <row r="176" spans="1:29" s="50" customFormat="1" ht="37.5">
      <c r="A176" s="15">
        <v>10</v>
      </c>
      <c r="B176" s="619"/>
      <c r="C176" s="620"/>
      <c r="D176" s="619"/>
      <c r="E176" s="619"/>
      <c r="F176" s="623"/>
      <c r="G176" s="619"/>
      <c r="H176" s="619"/>
      <c r="I176" s="617"/>
      <c r="J176" s="655"/>
      <c r="K176" s="35" t="s">
        <v>46</v>
      </c>
      <c r="L176" s="52">
        <f>I172*P176</f>
        <v>754200.52500000002</v>
      </c>
      <c r="M176" s="32">
        <f>Q176*I172</f>
        <v>76078.274999999994</v>
      </c>
      <c r="N176" s="32">
        <f t="shared" si="18"/>
        <v>830278.8</v>
      </c>
      <c r="O176" s="634"/>
      <c r="P176" s="21">
        <v>147.81</v>
      </c>
      <c r="Q176" s="59">
        <v>14.91</v>
      </c>
      <c r="R176" s="14" t="s">
        <v>40</v>
      </c>
      <c r="S176" s="14" t="s">
        <v>41</v>
      </c>
      <c r="T176" s="435"/>
      <c r="U176" s="435"/>
      <c r="V176" s="438"/>
      <c r="W176" s="435"/>
      <c r="X176" s="435"/>
      <c r="Y176" s="1"/>
      <c r="Z176" s="435"/>
      <c r="AA176" s="435"/>
      <c r="AB176" s="435"/>
      <c r="AC176" s="471"/>
    </row>
    <row r="177" spans="1:29" s="50" customFormat="1" ht="56.25">
      <c r="A177" s="15">
        <v>11</v>
      </c>
      <c r="B177" s="619"/>
      <c r="C177" s="620"/>
      <c r="D177" s="619"/>
      <c r="E177" s="619"/>
      <c r="F177" s="623"/>
      <c r="G177" s="619"/>
      <c r="H177" s="619"/>
      <c r="I177" s="617"/>
      <c r="J177" s="655"/>
      <c r="K177" s="54" t="s">
        <v>88</v>
      </c>
      <c r="L177" s="52">
        <f>I172*P177</f>
        <v>686796.5</v>
      </c>
      <c r="M177" s="32">
        <f>Q177*I172</f>
        <v>72200.375</v>
      </c>
      <c r="N177" s="32">
        <f t="shared" si="18"/>
        <v>758996.875</v>
      </c>
      <c r="O177" s="633"/>
      <c r="P177" s="21">
        <v>134.6</v>
      </c>
      <c r="Q177" s="59">
        <v>14.15</v>
      </c>
      <c r="R177" s="14" t="s">
        <v>40</v>
      </c>
      <c r="S177" s="14" t="s">
        <v>41</v>
      </c>
      <c r="T177" s="435"/>
      <c r="U177" s="435"/>
      <c r="V177" s="438"/>
      <c r="W177" s="435"/>
      <c r="X177" s="435"/>
      <c r="Y177" s="1"/>
      <c r="Z177" s="435"/>
      <c r="AA177" s="435"/>
      <c r="AB177" s="435"/>
      <c r="AC177" s="471"/>
    </row>
    <row r="178" spans="1:29" s="50" customFormat="1" ht="37.5">
      <c r="A178" s="15">
        <v>12</v>
      </c>
      <c r="B178" s="16">
        <v>7</v>
      </c>
      <c r="C178" s="22" t="s">
        <v>154</v>
      </c>
      <c r="D178" s="16">
        <v>1980</v>
      </c>
      <c r="E178" s="16" t="s">
        <v>37</v>
      </c>
      <c r="F178" s="14" t="s">
        <v>306</v>
      </c>
      <c r="G178" s="16" t="s">
        <v>87</v>
      </c>
      <c r="H178" s="16">
        <v>4</v>
      </c>
      <c r="I178" s="21">
        <v>6413.3</v>
      </c>
      <c r="J178" s="52">
        <v>3859.4</v>
      </c>
      <c r="K178" s="35" t="s">
        <v>46</v>
      </c>
      <c r="L178" s="52">
        <f t="shared" ref="L178:L185" si="19">I178*P178</f>
        <v>947949.87300000002</v>
      </c>
      <c r="M178" s="32">
        <f t="shared" ref="M178:M185" si="20">I178*Q178</f>
        <v>95622.303</v>
      </c>
      <c r="N178" s="32">
        <f t="shared" si="18"/>
        <v>1043572.176</v>
      </c>
      <c r="O178" s="32">
        <f t="shared" ref="O178:O191" si="21">N178</f>
        <v>1043572.176</v>
      </c>
      <c r="P178" s="21">
        <v>147.81</v>
      </c>
      <c r="Q178" s="59">
        <v>14.91</v>
      </c>
      <c r="R178" s="14" t="s">
        <v>40</v>
      </c>
      <c r="S178" s="14" t="s">
        <v>41</v>
      </c>
      <c r="T178" s="435"/>
      <c r="U178" s="435"/>
      <c r="V178" s="438"/>
      <c r="W178" s="435"/>
      <c r="X178" s="435"/>
      <c r="Y178" s="1"/>
      <c r="Z178" s="435"/>
      <c r="AA178" s="435"/>
      <c r="AB178" s="435"/>
      <c r="AC178" s="471"/>
    </row>
    <row r="179" spans="1:29" s="50" customFormat="1" ht="37.5">
      <c r="A179" s="15">
        <v>13</v>
      </c>
      <c r="B179" s="16">
        <v>8</v>
      </c>
      <c r="C179" s="22" t="s">
        <v>155</v>
      </c>
      <c r="D179" s="16">
        <v>1981</v>
      </c>
      <c r="E179" s="16" t="s">
        <v>37</v>
      </c>
      <c r="F179" s="14" t="s">
        <v>306</v>
      </c>
      <c r="G179" s="16" t="s">
        <v>87</v>
      </c>
      <c r="H179" s="16">
        <v>4</v>
      </c>
      <c r="I179" s="21">
        <v>6413.3</v>
      </c>
      <c r="J179" s="52">
        <v>3859.4</v>
      </c>
      <c r="K179" s="35" t="s">
        <v>46</v>
      </c>
      <c r="L179" s="52">
        <f t="shared" si="19"/>
        <v>947949.87300000002</v>
      </c>
      <c r="M179" s="32">
        <f t="shared" si="20"/>
        <v>95622.303</v>
      </c>
      <c r="N179" s="32">
        <f t="shared" si="18"/>
        <v>1043572.176</v>
      </c>
      <c r="O179" s="32">
        <f t="shared" si="21"/>
        <v>1043572.176</v>
      </c>
      <c r="P179" s="21">
        <v>147.81</v>
      </c>
      <c r="Q179" s="59">
        <v>14.91</v>
      </c>
      <c r="R179" s="14" t="s">
        <v>40</v>
      </c>
      <c r="S179" s="14" t="s">
        <v>41</v>
      </c>
      <c r="T179" s="435"/>
      <c r="U179" s="435"/>
      <c r="V179" s="438"/>
      <c r="W179" s="435"/>
      <c r="X179" s="435"/>
      <c r="Y179" s="1"/>
      <c r="Z179" s="435"/>
      <c r="AA179" s="435"/>
      <c r="AB179" s="435"/>
      <c r="AC179" s="471"/>
    </row>
    <row r="180" spans="1:29" s="50" customFormat="1" ht="37.5">
      <c r="A180" s="15">
        <v>14</v>
      </c>
      <c r="B180" s="16">
        <v>9</v>
      </c>
      <c r="C180" s="22" t="s">
        <v>156</v>
      </c>
      <c r="D180" s="16">
        <v>1986</v>
      </c>
      <c r="E180" s="16" t="s">
        <v>37</v>
      </c>
      <c r="F180" s="14" t="s">
        <v>306</v>
      </c>
      <c r="G180" s="16" t="s">
        <v>87</v>
      </c>
      <c r="H180" s="16">
        <v>5</v>
      </c>
      <c r="I180" s="21">
        <v>7031.6</v>
      </c>
      <c r="J180" s="52">
        <v>4383.7</v>
      </c>
      <c r="K180" s="35" t="s">
        <v>46</v>
      </c>
      <c r="L180" s="52">
        <f t="shared" si="19"/>
        <v>1039340.7960000001</v>
      </c>
      <c r="M180" s="32">
        <f t="shared" si="20"/>
        <v>104841.156</v>
      </c>
      <c r="N180" s="32">
        <f t="shared" si="18"/>
        <v>1144181.952</v>
      </c>
      <c r="O180" s="32">
        <f t="shared" si="21"/>
        <v>1144181.952</v>
      </c>
      <c r="P180" s="21">
        <v>147.81</v>
      </c>
      <c r="Q180" s="59">
        <v>14.91</v>
      </c>
      <c r="R180" s="14" t="s">
        <v>40</v>
      </c>
      <c r="S180" s="14" t="s">
        <v>41</v>
      </c>
      <c r="T180" s="435"/>
      <c r="U180" s="435"/>
      <c r="V180" s="438"/>
      <c r="W180" s="435"/>
      <c r="X180" s="435"/>
      <c r="Y180" s="1"/>
      <c r="Z180" s="435"/>
      <c r="AA180" s="435"/>
      <c r="AB180" s="435"/>
      <c r="AC180" s="471"/>
    </row>
    <row r="181" spans="1:29" s="50" customFormat="1" ht="37.5">
      <c r="A181" s="15">
        <v>15</v>
      </c>
      <c r="B181" s="16">
        <v>10</v>
      </c>
      <c r="C181" s="22" t="s">
        <v>157</v>
      </c>
      <c r="D181" s="16">
        <v>1978</v>
      </c>
      <c r="E181" s="16" t="s">
        <v>37</v>
      </c>
      <c r="F181" s="14" t="s">
        <v>306</v>
      </c>
      <c r="G181" s="16" t="s">
        <v>38</v>
      </c>
      <c r="H181" s="16">
        <v>5</v>
      </c>
      <c r="I181" s="21">
        <v>6309.1</v>
      </c>
      <c r="J181" s="52">
        <v>3769.3</v>
      </c>
      <c r="K181" s="35" t="s">
        <v>46</v>
      </c>
      <c r="L181" s="52">
        <f t="shared" si="19"/>
        <v>949204.09499999997</v>
      </c>
      <c r="M181" s="32">
        <f t="shared" si="20"/>
        <v>94384.136000000013</v>
      </c>
      <c r="N181" s="32">
        <f t="shared" si="18"/>
        <v>1043588.231</v>
      </c>
      <c r="O181" s="32">
        <f t="shared" si="21"/>
        <v>1043588.231</v>
      </c>
      <c r="P181" s="21">
        <v>150.44999999999999</v>
      </c>
      <c r="Q181" s="59">
        <v>14.96</v>
      </c>
      <c r="R181" s="14" t="s">
        <v>40</v>
      </c>
      <c r="S181" s="14" t="s">
        <v>41</v>
      </c>
      <c r="T181" s="435"/>
      <c r="U181" s="435"/>
      <c r="V181" s="438"/>
      <c r="W181" s="435"/>
      <c r="X181" s="435"/>
      <c r="Y181" s="1"/>
      <c r="Z181" s="435"/>
      <c r="AA181" s="435"/>
      <c r="AB181" s="435"/>
      <c r="AC181" s="471"/>
    </row>
    <row r="182" spans="1:29" s="50" customFormat="1" ht="37.5">
      <c r="A182" s="15">
        <v>16</v>
      </c>
      <c r="B182" s="16">
        <v>11</v>
      </c>
      <c r="C182" s="22" t="s">
        <v>158</v>
      </c>
      <c r="D182" s="16">
        <v>1979</v>
      </c>
      <c r="E182" s="16" t="s">
        <v>37</v>
      </c>
      <c r="F182" s="14" t="s">
        <v>306</v>
      </c>
      <c r="G182" s="16" t="s">
        <v>38</v>
      </c>
      <c r="H182" s="16">
        <v>5</v>
      </c>
      <c r="I182" s="21">
        <v>9461.5</v>
      </c>
      <c r="J182" s="52">
        <v>5674.9</v>
      </c>
      <c r="K182" s="35" t="s">
        <v>46</v>
      </c>
      <c r="L182" s="52">
        <f t="shared" si="19"/>
        <v>1423482.6749999998</v>
      </c>
      <c r="M182" s="32">
        <f t="shared" si="20"/>
        <v>141544.04</v>
      </c>
      <c r="N182" s="32">
        <f t="shared" si="18"/>
        <v>1565026.7149999999</v>
      </c>
      <c r="O182" s="32">
        <f t="shared" si="21"/>
        <v>1565026.7149999999</v>
      </c>
      <c r="P182" s="21">
        <v>150.44999999999999</v>
      </c>
      <c r="Q182" s="59">
        <v>14.96</v>
      </c>
      <c r="R182" s="14" t="s">
        <v>40</v>
      </c>
      <c r="S182" s="14" t="s">
        <v>41</v>
      </c>
      <c r="T182" s="435"/>
      <c r="U182" s="435"/>
      <c r="V182" s="438"/>
      <c r="W182" s="435"/>
      <c r="X182" s="435"/>
      <c r="Y182" s="1"/>
      <c r="Z182" s="435"/>
      <c r="AA182" s="435"/>
      <c r="AB182" s="435"/>
      <c r="AC182" s="471"/>
    </row>
    <row r="183" spans="1:29" s="50" customFormat="1" ht="37.5">
      <c r="A183" s="15">
        <v>17</v>
      </c>
      <c r="B183" s="16">
        <v>12</v>
      </c>
      <c r="C183" s="22" t="s">
        <v>159</v>
      </c>
      <c r="D183" s="14">
        <v>1970</v>
      </c>
      <c r="E183" s="16" t="s">
        <v>37</v>
      </c>
      <c r="F183" s="14" t="s">
        <v>306</v>
      </c>
      <c r="G183" s="14" t="s">
        <v>38</v>
      </c>
      <c r="H183" s="14">
        <v>4</v>
      </c>
      <c r="I183" s="21">
        <v>3625</v>
      </c>
      <c r="J183" s="51">
        <v>2160.6</v>
      </c>
      <c r="K183" s="35" t="s">
        <v>46</v>
      </c>
      <c r="L183" s="52">
        <f t="shared" si="19"/>
        <v>545381.25</v>
      </c>
      <c r="M183" s="32">
        <f t="shared" si="20"/>
        <v>54230</v>
      </c>
      <c r="N183" s="32">
        <f t="shared" si="18"/>
        <v>599611.25</v>
      </c>
      <c r="O183" s="32">
        <f t="shared" si="21"/>
        <v>599611.25</v>
      </c>
      <c r="P183" s="21">
        <v>150.44999999999999</v>
      </c>
      <c r="Q183" s="59">
        <v>14.96</v>
      </c>
      <c r="R183" s="14" t="s">
        <v>40</v>
      </c>
      <c r="S183" s="14" t="s">
        <v>41</v>
      </c>
      <c r="T183" s="435"/>
      <c r="U183" s="435"/>
      <c r="V183" s="438"/>
      <c r="W183" s="435"/>
      <c r="X183" s="435"/>
      <c r="Y183" s="1"/>
      <c r="Z183" s="435"/>
      <c r="AA183" s="435"/>
      <c r="AB183" s="435"/>
      <c r="AC183" s="471"/>
    </row>
    <row r="184" spans="1:29" s="50" customFormat="1" ht="56.25">
      <c r="A184" s="15">
        <v>18</v>
      </c>
      <c r="B184" s="16">
        <v>13</v>
      </c>
      <c r="C184" s="22" t="s">
        <v>160</v>
      </c>
      <c r="D184" s="16">
        <v>1958</v>
      </c>
      <c r="E184" s="16" t="s">
        <v>37</v>
      </c>
      <c r="F184" s="14" t="s">
        <v>285</v>
      </c>
      <c r="G184" s="16" t="s">
        <v>60</v>
      </c>
      <c r="H184" s="16">
        <v>2</v>
      </c>
      <c r="I184" s="21">
        <v>813.56999999999994</v>
      </c>
      <c r="J184" s="21">
        <v>479.67</v>
      </c>
      <c r="K184" s="54" t="s">
        <v>39</v>
      </c>
      <c r="L184" s="52">
        <f t="shared" si="19"/>
        <v>43883.965799999998</v>
      </c>
      <c r="M184" s="32">
        <f t="shared" si="20"/>
        <v>11178.451799999999</v>
      </c>
      <c r="N184" s="32">
        <f t="shared" si="18"/>
        <v>55062.417600000001</v>
      </c>
      <c r="O184" s="32">
        <f t="shared" si="21"/>
        <v>55062.417600000001</v>
      </c>
      <c r="P184" s="32">
        <v>53.94</v>
      </c>
      <c r="Q184" s="59">
        <v>13.74</v>
      </c>
      <c r="R184" s="14" t="s">
        <v>40</v>
      </c>
      <c r="S184" s="14" t="s">
        <v>41</v>
      </c>
      <c r="T184" s="435"/>
      <c r="U184" s="435"/>
      <c r="V184" s="438"/>
      <c r="W184" s="435"/>
      <c r="X184" s="435"/>
      <c r="Y184" s="1"/>
      <c r="Z184" s="435"/>
      <c r="AA184" s="435"/>
      <c r="AB184" s="435"/>
      <c r="AC184" s="471"/>
    </row>
    <row r="185" spans="1:29" s="50" customFormat="1" ht="56.25" customHeight="1">
      <c r="A185" s="15">
        <v>19</v>
      </c>
      <c r="B185" s="619">
        <v>14</v>
      </c>
      <c r="C185" s="620" t="s">
        <v>161</v>
      </c>
      <c r="D185" s="619">
        <v>1958</v>
      </c>
      <c r="E185" s="619" t="s">
        <v>37</v>
      </c>
      <c r="F185" s="623" t="s">
        <v>285</v>
      </c>
      <c r="G185" s="619" t="s">
        <v>94</v>
      </c>
      <c r="H185" s="619">
        <v>2</v>
      </c>
      <c r="I185" s="617">
        <v>823.3599999999999</v>
      </c>
      <c r="J185" s="21">
        <v>457.06</v>
      </c>
      <c r="K185" s="35" t="s">
        <v>52</v>
      </c>
      <c r="L185" s="449">
        <f t="shared" si="19"/>
        <v>1235039.9999999998</v>
      </c>
      <c r="M185" s="114">
        <f t="shared" si="20"/>
        <v>90157.919999999984</v>
      </c>
      <c r="N185" s="114">
        <f t="shared" si="18"/>
        <v>1325197.9199999997</v>
      </c>
      <c r="O185" s="660">
        <f>N185+N186</f>
        <v>1472752.2655999996</v>
      </c>
      <c r="P185" s="420">
        <v>1500</v>
      </c>
      <c r="Q185" s="416">
        <v>109.5</v>
      </c>
      <c r="R185" s="14" t="s">
        <v>40</v>
      </c>
      <c r="S185" s="14" t="s">
        <v>41</v>
      </c>
      <c r="T185" s="435">
        <v>897042.48639999994</v>
      </c>
      <c r="U185" s="435">
        <v>31649.958399999996</v>
      </c>
      <c r="V185" s="438">
        <v>928692.44479999994</v>
      </c>
      <c r="W185" s="435">
        <v>1089.49</v>
      </c>
      <c r="X185" s="435">
        <v>38.44</v>
      </c>
      <c r="Y185" s="1"/>
      <c r="Z185" s="435">
        <f>L185-T185</f>
        <v>337997.51359999983</v>
      </c>
      <c r="AA185" s="435">
        <f>M185-U185</f>
        <v>58507.961599999988</v>
      </c>
      <c r="AB185" s="435">
        <f>N185-V185</f>
        <v>396505.47519999975</v>
      </c>
      <c r="AC185" s="471"/>
    </row>
    <row r="186" spans="1:29" s="50" customFormat="1" ht="37.5">
      <c r="A186" s="15">
        <v>20</v>
      </c>
      <c r="B186" s="619"/>
      <c r="C186" s="620"/>
      <c r="D186" s="619"/>
      <c r="E186" s="619"/>
      <c r="F186" s="623"/>
      <c r="G186" s="619"/>
      <c r="H186" s="619"/>
      <c r="I186" s="617"/>
      <c r="J186" s="21"/>
      <c r="K186" s="35" t="s">
        <v>46</v>
      </c>
      <c r="L186" s="52">
        <f>I185*P186</f>
        <v>135031.03999999998</v>
      </c>
      <c r="M186" s="32">
        <f>Q186*I185</f>
        <v>12523.3056</v>
      </c>
      <c r="N186" s="32">
        <f t="shared" si="18"/>
        <v>147554.34559999997</v>
      </c>
      <c r="O186" s="661"/>
      <c r="P186" s="32">
        <v>164</v>
      </c>
      <c r="Q186" s="59">
        <v>15.21</v>
      </c>
      <c r="R186" s="14" t="s">
        <v>40</v>
      </c>
      <c r="S186" s="14" t="s">
        <v>41</v>
      </c>
      <c r="T186" s="435"/>
      <c r="U186" s="435"/>
      <c r="V186" s="438"/>
      <c r="W186" s="435"/>
      <c r="X186" s="435"/>
      <c r="Y186" s="1"/>
      <c r="Z186" s="435"/>
      <c r="AA186" s="435"/>
      <c r="AB186" s="435"/>
      <c r="AC186" s="471"/>
    </row>
    <row r="187" spans="1:29" s="50" customFormat="1" ht="56.25">
      <c r="A187" s="15">
        <v>21</v>
      </c>
      <c r="B187" s="16">
        <v>15</v>
      </c>
      <c r="C187" s="22" t="s">
        <v>162</v>
      </c>
      <c r="D187" s="16">
        <v>1958</v>
      </c>
      <c r="E187" s="16" t="s">
        <v>37</v>
      </c>
      <c r="F187" s="14" t="s">
        <v>285</v>
      </c>
      <c r="G187" s="16" t="s">
        <v>94</v>
      </c>
      <c r="H187" s="16">
        <v>2</v>
      </c>
      <c r="I187" s="21">
        <v>865.09999999999991</v>
      </c>
      <c r="J187" s="21">
        <v>483.7</v>
      </c>
      <c r="K187" s="54" t="s">
        <v>39</v>
      </c>
      <c r="L187" s="52">
        <f>I187*P187</f>
        <v>46663.493999999992</v>
      </c>
      <c r="M187" s="32">
        <f>I187*Q187</f>
        <v>11886.473999999998</v>
      </c>
      <c r="N187" s="32">
        <f t="shared" si="18"/>
        <v>58549.967999999993</v>
      </c>
      <c r="O187" s="32">
        <f t="shared" si="21"/>
        <v>58549.967999999993</v>
      </c>
      <c r="P187" s="32">
        <v>53.94</v>
      </c>
      <c r="Q187" s="59">
        <v>13.74</v>
      </c>
      <c r="R187" s="14" t="s">
        <v>40</v>
      </c>
      <c r="S187" s="14" t="s">
        <v>41</v>
      </c>
      <c r="T187" s="435"/>
      <c r="U187" s="435"/>
      <c r="V187" s="438"/>
      <c r="W187" s="435"/>
      <c r="X187" s="435"/>
      <c r="Y187" s="1"/>
      <c r="Z187" s="435"/>
      <c r="AA187" s="435"/>
      <c r="AB187" s="435"/>
      <c r="AC187" s="471"/>
    </row>
    <row r="188" spans="1:29" s="50" customFormat="1" ht="56.25">
      <c r="A188" s="15">
        <v>22</v>
      </c>
      <c r="B188" s="16">
        <v>16</v>
      </c>
      <c r="C188" s="22" t="s">
        <v>163</v>
      </c>
      <c r="D188" s="16">
        <v>1983</v>
      </c>
      <c r="E188" s="16" t="s">
        <v>37</v>
      </c>
      <c r="F188" s="14" t="s">
        <v>285</v>
      </c>
      <c r="G188" s="16" t="s">
        <v>38</v>
      </c>
      <c r="H188" s="16">
        <v>2</v>
      </c>
      <c r="I188" s="21">
        <v>724.30000000000007</v>
      </c>
      <c r="J188" s="21">
        <v>412</v>
      </c>
      <c r="K188" s="54" t="s">
        <v>39</v>
      </c>
      <c r="L188" s="52">
        <f>I188*P188</f>
        <v>40727.389000000003</v>
      </c>
      <c r="M188" s="32">
        <f>I188*Q188</f>
        <v>9988.0969999999998</v>
      </c>
      <c r="N188" s="32">
        <f t="shared" si="18"/>
        <v>50715.486000000004</v>
      </c>
      <c r="O188" s="32">
        <f t="shared" si="21"/>
        <v>50715.486000000004</v>
      </c>
      <c r="P188" s="32">
        <v>56.23</v>
      </c>
      <c r="Q188" s="59">
        <v>13.79</v>
      </c>
      <c r="R188" s="14" t="s">
        <v>40</v>
      </c>
      <c r="S188" s="14" t="s">
        <v>41</v>
      </c>
      <c r="T188" s="435"/>
      <c r="U188" s="435"/>
      <c r="V188" s="438"/>
      <c r="W188" s="435"/>
      <c r="X188" s="435"/>
      <c r="Y188" s="1"/>
      <c r="Z188" s="435"/>
      <c r="AA188" s="435"/>
      <c r="AB188" s="435"/>
      <c r="AC188" s="471"/>
    </row>
    <row r="189" spans="1:29" s="50" customFormat="1" ht="37.5" customHeight="1">
      <c r="A189" s="15">
        <v>23</v>
      </c>
      <c r="B189" s="619">
        <v>17</v>
      </c>
      <c r="C189" s="620" t="s">
        <v>164</v>
      </c>
      <c r="D189" s="619">
        <v>1986</v>
      </c>
      <c r="E189" s="619" t="s">
        <v>37</v>
      </c>
      <c r="F189" s="623" t="s">
        <v>285</v>
      </c>
      <c r="G189" s="619" t="s">
        <v>38</v>
      </c>
      <c r="H189" s="619">
        <v>2</v>
      </c>
      <c r="I189" s="617">
        <v>695.9</v>
      </c>
      <c r="J189" s="617">
        <v>401.5</v>
      </c>
      <c r="K189" s="35" t="s">
        <v>52</v>
      </c>
      <c r="L189" s="52">
        <f>I189*P189</f>
        <v>790194.45</v>
      </c>
      <c r="M189" s="32">
        <v>23602.18</v>
      </c>
      <c r="N189" s="32">
        <f t="shared" si="18"/>
        <v>813796.63</v>
      </c>
      <c r="O189" s="632">
        <f>N189+N190</f>
        <v>938327.93500000006</v>
      </c>
      <c r="P189" s="32">
        <v>1135.5</v>
      </c>
      <c r="Q189" s="59">
        <v>39.19</v>
      </c>
      <c r="R189" s="14" t="s">
        <v>40</v>
      </c>
      <c r="S189" s="14" t="s">
        <v>41</v>
      </c>
      <c r="T189" s="435"/>
      <c r="U189" s="435"/>
      <c r="V189" s="438"/>
      <c r="W189" s="435"/>
      <c r="X189" s="435"/>
      <c r="Y189" s="1"/>
      <c r="Z189" s="435"/>
      <c r="AA189" s="435"/>
      <c r="AB189" s="435"/>
      <c r="AC189" s="471"/>
    </row>
    <row r="190" spans="1:29" s="50" customFormat="1" ht="37.5">
      <c r="A190" s="15">
        <v>24</v>
      </c>
      <c r="B190" s="619"/>
      <c r="C190" s="620"/>
      <c r="D190" s="619"/>
      <c r="E190" s="619"/>
      <c r="F190" s="623"/>
      <c r="G190" s="619"/>
      <c r="H190" s="619"/>
      <c r="I190" s="617"/>
      <c r="J190" s="617"/>
      <c r="K190" s="35" t="s">
        <v>46</v>
      </c>
      <c r="L190" s="21">
        <f>I189*P190</f>
        <v>113953.625</v>
      </c>
      <c r="M190" s="32">
        <f>Q190*I189</f>
        <v>10577.679999999998</v>
      </c>
      <c r="N190" s="32">
        <f t="shared" si="18"/>
        <v>124531.30499999999</v>
      </c>
      <c r="O190" s="633"/>
      <c r="P190" s="32">
        <v>163.75</v>
      </c>
      <c r="Q190" s="59">
        <v>15.2</v>
      </c>
      <c r="R190" s="14" t="s">
        <v>40</v>
      </c>
      <c r="S190" s="14" t="s">
        <v>41</v>
      </c>
      <c r="T190" s="435"/>
      <c r="U190" s="435"/>
      <c r="V190" s="438"/>
      <c r="W190" s="435"/>
      <c r="X190" s="435"/>
      <c r="Y190" s="1"/>
      <c r="Z190" s="435"/>
      <c r="AA190" s="435"/>
      <c r="AB190" s="435"/>
      <c r="AC190" s="471"/>
    </row>
    <row r="191" spans="1:29" s="50" customFormat="1" ht="56.25">
      <c r="A191" s="15">
        <v>25</v>
      </c>
      <c r="B191" s="16">
        <v>18</v>
      </c>
      <c r="C191" s="22" t="s">
        <v>165</v>
      </c>
      <c r="D191" s="16">
        <v>1958</v>
      </c>
      <c r="E191" s="16" t="s">
        <v>37</v>
      </c>
      <c r="F191" s="14" t="s">
        <v>285</v>
      </c>
      <c r="G191" s="16" t="s">
        <v>38</v>
      </c>
      <c r="H191" s="16">
        <v>2</v>
      </c>
      <c r="I191" s="21">
        <v>847.1</v>
      </c>
      <c r="J191" s="21">
        <v>416.7</v>
      </c>
      <c r="K191" s="54" t="s">
        <v>39</v>
      </c>
      <c r="L191" s="52">
        <f>I191*P191</f>
        <v>47632.432999999997</v>
      </c>
      <c r="M191" s="32">
        <f>I191*Q191</f>
        <v>11681.509</v>
      </c>
      <c r="N191" s="32">
        <f t="shared" si="18"/>
        <v>59313.941999999995</v>
      </c>
      <c r="O191" s="32">
        <f t="shared" si="21"/>
        <v>59313.941999999995</v>
      </c>
      <c r="P191" s="21">
        <v>56.23</v>
      </c>
      <c r="Q191" s="59">
        <v>13.79</v>
      </c>
      <c r="R191" s="14" t="s">
        <v>40</v>
      </c>
      <c r="S191" s="14" t="s">
        <v>41</v>
      </c>
      <c r="T191" s="435"/>
      <c r="U191" s="435"/>
      <c r="V191" s="438"/>
      <c r="W191" s="435"/>
      <c r="X191" s="435"/>
      <c r="Y191" s="1"/>
      <c r="Z191" s="435"/>
      <c r="AA191" s="435"/>
      <c r="AB191" s="435"/>
      <c r="AC191" s="471"/>
    </row>
    <row r="192" spans="1:29" s="78" customFormat="1">
      <c r="A192" s="108"/>
      <c r="B192" s="80"/>
      <c r="C192" s="431" t="s">
        <v>166</v>
      </c>
      <c r="D192" s="80"/>
      <c r="E192" s="80"/>
      <c r="F192" s="79"/>
      <c r="G192" s="80"/>
      <c r="H192" s="80"/>
      <c r="I192" s="430">
        <f>SUM(I193:I199)</f>
        <v>5630.76</v>
      </c>
      <c r="J192" s="85"/>
      <c r="K192" s="133"/>
      <c r="L192" s="430">
        <f>SUM(L193:L199)</f>
        <v>1734854.0544</v>
      </c>
      <c r="M192" s="85">
        <f>SUM(M193:M199)</f>
        <v>108991.85010000003</v>
      </c>
      <c r="N192" s="85">
        <f>SUM(N193:N199)</f>
        <v>1843845.9045000002</v>
      </c>
      <c r="O192" s="85">
        <f>SUM(O193:O199)</f>
        <v>1843845.9045000002</v>
      </c>
      <c r="P192" s="84"/>
      <c r="Q192" s="410"/>
      <c r="R192" s="79"/>
      <c r="S192" s="79"/>
      <c r="T192" s="436">
        <v>1319862.82</v>
      </c>
      <c r="U192" s="436">
        <v>95804.46</v>
      </c>
      <c r="V192" s="441">
        <v>1415667.28</v>
      </c>
      <c r="W192" s="436"/>
      <c r="X192" s="436"/>
      <c r="Z192" s="436">
        <f>L192-T192</f>
        <v>414991.23439999996</v>
      </c>
      <c r="AA192" s="436">
        <f>M192-U192</f>
        <v>13187.390100000019</v>
      </c>
      <c r="AB192" s="436">
        <f>N192-V192</f>
        <v>428178.62450000015</v>
      </c>
      <c r="AC192" s="468"/>
    </row>
    <row r="193" spans="1:29" ht="37.5">
      <c r="A193" s="15">
        <v>1</v>
      </c>
      <c r="B193" s="619">
        <v>1</v>
      </c>
      <c r="C193" s="620" t="s">
        <v>167</v>
      </c>
      <c r="D193" s="619">
        <v>1970</v>
      </c>
      <c r="E193" s="619" t="s">
        <v>37</v>
      </c>
      <c r="F193" s="623" t="s">
        <v>323</v>
      </c>
      <c r="G193" s="619" t="s">
        <v>67</v>
      </c>
      <c r="H193" s="619">
        <v>2</v>
      </c>
      <c r="I193" s="617">
        <v>558</v>
      </c>
      <c r="J193" s="617">
        <v>327.39999999999998</v>
      </c>
      <c r="K193" s="35" t="s">
        <v>46</v>
      </c>
      <c r="L193" s="21">
        <f>I193*P193</f>
        <v>69549.119999999995</v>
      </c>
      <c r="M193" s="32">
        <f>I193*Q193</f>
        <v>8509.5</v>
      </c>
      <c r="N193" s="32">
        <f t="shared" ref="N193:N199" si="22">L193+M193</f>
        <v>78058.62</v>
      </c>
      <c r="O193" s="632">
        <f>N193+N194</f>
        <v>563049.9</v>
      </c>
      <c r="P193" s="32">
        <v>124.64</v>
      </c>
      <c r="Q193" s="59">
        <v>15.25</v>
      </c>
      <c r="R193" s="14" t="s">
        <v>40</v>
      </c>
      <c r="S193" s="14" t="s">
        <v>41</v>
      </c>
      <c r="Z193" s="435">
        <f>Z196+Z197+Z198+Z199</f>
        <v>414991.23220000014</v>
      </c>
      <c r="AA193" s="435">
        <f>AA196+AA197+AA198+AA199</f>
        <v>13187.391600000014</v>
      </c>
      <c r="AB193" s="435">
        <f>AB196+AB197+AB198+AB199</f>
        <v>428178.62380000018</v>
      </c>
    </row>
    <row r="194" spans="1:29">
      <c r="A194" s="15">
        <v>2</v>
      </c>
      <c r="B194" s="619"/>
      <c r="C194" s="620"/>
      <c r="D194" s="619"/>
      <c r="E194" s="619"/>
      <c r="F194" s="623"/>
      <c r="G194" s="619"/>
      <c r="H194" s="619"/>
      <c r="I194" s="617"/>
      <c r="J194" s="617"/>
      <c r="K194" s="35" t="s">
        <v>52</v>
      </c>
      <c r="L194" s="21">
        <f>I193*P194</f>
        <v>474830.10000000003</v>
      </c>
      <c r="M194" s="32">
        <f>Q194*I193</f>
        <v>10161.18</v>
      </c>
      <c r="N194" s="32">
        <f t="shared" si="22"/>
        <v>484991.28</v>
      </c>
      <c r="O194" s="633"/>
      <c r="P194" s="32">
        <v>850.95</v>
      </c>
      <c r="Q194" s="59">
        <v>18.21</v>
      </c>
      <c r="R194" s="14" t="s">
        <v>40</v>
      </c>
      <c r="S194" s="14" t="s">
        <v>41</v>
      </c>
    </row>
    <row r="195" spans="1:29" ht="37.5">
      <c r="A195" s="15">
        <v>3</v>
      </c>
      <c r="B195" s="16">
        <v>2</v>
      </c>
      <c r="C195" s="22" t="s">
        <v>168</v>
      </c>
      <c r="D195" s="16">
        <v>1968</v>
      </c>
      <c r="E195" s="16" t="s">
        <v>37</v>
      </c>
      <c r="F195" s="14" t="s">
        <v>323</v>
      </c>
      <c r="G195" s="16" t="s">
        <v>67</v>
      </c>
      <c r="H195" s="16">
        <v>2</v>
      </c>
      <c r="I195" s="21">
        <v>556.53000000000009</v>
      </c>
      <c r="J195" s="21">
        <v>331</v>
      </c>
      <c r="K195" s="35" t="s">
        <v>46</v>
      </c>
      <c r="L195" s="21">
        <f>I195*P195</f>
        <v>69365.899200000014</v>
      </c>
      <c r="M195" s="32">
        <f>I195*Q195</f>
        <v>8487.0825000000004</v>
      </c>
      <c r="N195" s="32">
        <f t="shared" si="22"/>
        <v>77852.981700000018</v>
      </c>
      <c r="O195" s="32">
        <f>N195</f>
        <v>77852.981700000018</v>
      </c>
      <c r="P195" s="32">
        <v>124.64</v>
      </c>
      <c r="Q195" s="59">
        <v>15.25</v>
      </c>
      <c r="R195" s="14" t="s">
        <v>40</v>
      </c>
      <c r="S195" s="14" t="s">
        <v>41</v>
      </c>
    </row>
    <row r="196" spans="1:29" ht="37.5">
      <c r="A196" s="15">
        <v>4</v>
      </c>
      <c r="B196" s="16">
        <v>3</v>
      </c>
      <c r="C196" s="22" t="s">
        <v>169</v>
      </c>
      <c r="D196" s="16">
        <v>1970</v>
      </c>
      <c r="E196" s="16" t="s">
        <v>37</v>
      </c>
      <c r="F196" s="14" t="s">
        <v>331</v>
      </c>
      <c r="G196" s="16" t="s">
        <v>38</v>
      </c>
      <c r="H196" s="16">
        <v>2</v>
      </c>
      <c r="I196" s="21">
        <v>635.82000000000005</v>
      </c>
      <c r="J196" s="21">
        <v>344.2</v>
      </c>
      <c r="K196" s="35" t="s">
        <v>46</v>
      </c>
      <c r="L196" s="115">
        <f>I196*P196</f>
        <v>157835.95680000001</v>
      </c>
      <c r="M196" s="114">
        <f>I196*Q196</f>
        <v>11521.058400000002</v>
      </c>
      <c r="N196" s="114">
        <f t="shared" si="22"/>
        <v>169357.01520000002</v>
      </c>
      <c r="O196" s="114">
        <f>N196</f>
        <v>169357.01520000002</v>
      </c>
      <c r="P196" s="415">
        <v>248.24</v>
      </c>
      <c r="Q196" s="416">
        <v>18.12</v>
      </c>
      <c r="R196" s="14" t="s">
        <v>40</v>
      </c>
      <c r="S196" s="14" t="s">
        <v>41</v>
      </c>
      <c r="T196" s="435">
        <v>104102.8086</v>
      </c>
      <c r="U196" s="435">
        <v>9664.4639999999999</v>
      </c>
      <c r="V196" s="438">
        <v>113767.2726</v>
      </c>
      <c r="W196" s="435">
        <v>163.72999999999999</v>
      </c>
      <c r="X196" s="435">
        <v>15.2</v>
      </c>
      <c r="Z196" s="435">
        <f t="shared" ref="Z196:AB199" si="23">L196-T196</f>
        <v>53733.148200000011</v>
      </c>
      <c r="AA196" s="435">
        <f t="shared" si="23"/>
        <v>1856.5944000000018</v>
      </c>
      <c r="AB196" s="435">
        <f t="shared" si="23"/>
        <v>55589.742600000027</v>
      </c>
    </row>
    <row r="197" spans="1:29" ht="37.5">
      <c r="A197" s="15">
        <v>5</v>
      </c>
      <c r="B197" s="16">
        <v>4</v>
      </c>
      <c r="C197" s="22" t="s">
        <v>170</v>
      </c>
      <c r="D197" s="16">
        <v>1972</v>
      </c>
      <c r="E197" s="16" t="s">
        <v>37</v>
      </c>
      <c r="F197" s="14" t="s">
        <v>291</v>
      </c>
      <c r="G197" s="16" t="s">
        <v>38</v>
      </c>
      <c r="H197" s="16">
        <v>2</v>
      </c>
      <c r="I197" s="21">
        <v>1835.8</v>
      </c>
      <c r="J197" s="21">
        <v>738</v>
      </c>
      <c r="K197" s="35" t="s">
        <v>46</v>
      </c>
      <c r="L197" s="115">
        <f>I197*P197</f>
        <v>455718.99200000003</v>
      </c>
      <c r="M197" s="114">
        <f>I197*Q197</f>
        <v>33264.696000000004</v>
      </c>
      <c r="N197" s="114">
        <f t="shared" si="22"/>
        <v>488983.68800000002</v>
      </c>
      <c r="O197" s="114">
        <f>N197</f>
        <v>488983.68800000002</v>
      </c>
      <c r="P197" s="415">
        <v>248.24</v>
      </c>
      <c r="Q197" s="416">
        <v>18.12</v>
      </c>
      <c r="R197" s="14" t="s">
        <v>40</v>
      </c>
      <c r="S197" s="14" t="s">
        <v>41</v>
      </c>
      <c r="T197" s="435">
        <v>281630.07799999998</v>
      </c>
      <c r="U197" s="435">
        <v>27904.159999999996</v>
      </c>
      <c r="V197" s="438">
        <v>309534.23799999995</v>
      </c>
      <c r="W197" s="435">
        <v>153.41</v>
      </c>
      <c r="X197" s="435">
        <v>15.2</v>
      </c>
      <c r="Z197" s="435">
        <f t="shared" si="23"/>
        <v>174088.91400000005</v>
      </c>
      <c r="AA197" s="435">
        <f t="shared" si="23"/>
        <v>5360.5360000000073</v>
      </c>
      <c r="AB197" s="435">
        <f t="shared" si="23"/>
        <v>179449.45000000007</v>
      </c>
    </row>
    <row r="198" spans="1:29" ht="37.5">
      <c r="A198" s="15">
        <v>6</v>
      </c>
      <c r="B198" s="16">
        <v>5</v>
      </c>
      <c r="C198" s="22" t="s">
        <v>171</v>
      </c>
      <c r="D198" s="16">
        <v>1988</v>
      </c>
      <c r="E198" s="16" t="s">
        <v>37</v>
      </c>
      <c r="F198" s="14" t="s">
        <v>291</v>
      </c>
      <c r="G198" s="16" t="s">
        <v>38</v>
      </c>
      <c r="H198" s="16">
        <v>2</v>
      </c>
      <c r="I198" s="21">
        <v>1400.2000000000003</v>
      </c>
      <c r="J198" s="21">
        <v>549.5</v>
      </c>
      <c r="K198" s="35" t="s">
        <v>46</v>
      </c>
      <c r="L198" s="115">
        <f>I198*P198</f>
        <v>347585.6480000001</v>
      </c>
      <c r="M198" s="114">
        <f>I198*Q198</f>
        <v>25371.624000000007</v>
      </c>
      <c r="N198" s="114">
        <f t="shared" si="22"/>
        <v>372957.27200000011</v>
      </c>
      <c r="O198" s="114">
        <f>N198</f>
        <v>372957.27200000011</v>
      </c>
      <c r="P198" s="415">
        <v>248.24</v>
      </c>
      <c r="Q198" s="416">
        <v>18.12</v>
      </c>
      <c r="R198" s="14" t="s">
        <v>40</v>
      </c>
      <c r="S198" s="14" t="s">
        <v>41</v>
      </c>
      <c r="T198" s="435">
        <v>214804.68200000003</v>
      </c>
      <c r="U198" s="435">
        <v>21283.040000000005</v>
      </c>
      <c r="V198" s="438">
        <v>236087.72200000004</v>
      </c>
      <c r="W198" s="435">
        <v>153.41</v>
      </c>
      <c r="X198" s="435">
        <v>15.2</v>
      </c>
      <c r="Z198" s="435">
        <f t="shared" si="23"/>
        <v>132780.96600000007</v>
      </c>
      <c r="AA198" s="435">
        <f t="shared" si="23"/>
        <v>4088.5840000000026</v>
      </c>
      <c r="AB198" s="435">
        <f t="shared" si="23"/>
        <v>136869.55000000008</v>
      </c>
    </row>
    <row r="199" spans="1:29" ht="37.5">
      <c r="A199" s="15">
        <v>7</v>
      </c>
      <c r="B199" s="16">
        <v>6</v>
      </c>
      <c r="C199" s="22" t="s">
        <v>172</v>
      </c>
      <c r="D199" s="16">
        <v>1972</v>
      </c>
      <c r="E199" s="16" t="s">
        <v>37</v>
      </c>
      <c r="F199" s="14" t="s">
        <v>289</v>
      </c>
      <c r="G199" s="16" t="s">
        <v>38</v>
      </c>
      <c r="H199" s="16">
        <v>2</v>
      </c>
      <c r="I199" s="21">
        <v>644.41000000000008</v>
      </c>
      <c r="J199" s="21">
        <v>351.8</v>
      </c>
      <c r="K199" s="35" t="s">
        <v>46</v>
      </c>
      <c r="L199" s="115">
        <f>I199*P199</f>
        <v>159968.33840000004</v>
      </c>
      <c r="M199" s="114">
        <f>I199*Q199</f>
        <v>11676.709200000003</v>
      </c>
      <c r="N199" s="114">
        <f t="shared" si="22"/>
        <v>171645.04760000005</v>
      </c>
      <c r="O199" s="114">
        <f>N199</f>
        <v>171645.04760000005</v>
      </c>
      <c r="P199" s="415">
        <v>248.24</v>
      </c>
      <c r="Q199" s="416">
        <v>18.12</v>
      </c>
      <c r="R199" s="14" t="s">
        <v>40</v>
      </c>
      <c r="S199" s="14" t="s">
        <v>41</v>
      </c>
      <c r="T199" s="435">
        <v>105580.13440000001</v>
      </c>
      <c r="U199" s="435">
        <v>9795.0320000000011</v>
      </c>
      <c r="V199" s="438">
        <v>115375.16640000002</v>
      </c>
      <c r="W199" s="435">
        <v>163.84</v>
      </c>
      <c r="X199" s="435">
        <v>15.2</v>
      </c>
      <c r="Z199" s="435">
        <f t="shared" si="23"/>
        <v>54388.204000000027</v>
      </c>
      <c r="AA199" s="435">
        <f t="shared" si="23"/>
        <v>1881.6772000000019</v>
      </c>
      <c r="AB199" s="435">
        <f t="shared" si="23"/>
        <v>56269.881200000033</v>
      </c>
    </row>
    <row r="200" spans="1:29">
      <c r="A200" s="15"/>
      <c r="B200" s="16"/>
      <c r="C200" s="26" t="s">
        <v>173</v>
      </c>
      <c r="D200" s="16"/>
      <c r="E200" s="16"/>
      <c r="F200" s="14"/>
      <c r="G200" s="16"/>
      <c r="H200" s="16"/>
      <c r="I200" s="27">
        <f>SUM(I201:I202)</f>
        <v>1210.1999999999998</v>
      </c>
      <c r="J200" s="27"/>
      <c r="K200" s="22"/>
      <c r="L200" s="27">
        <f>SUM(L201:L202)</f>
        <v>994819.26199999987</v>
      </c>
      <c r="M200" s="31">
        <f>SUM(M201:M202)</f>
        <v>33218.680999999997</v>
      </c>
      <c r="N200" s="31">
        <f>SUM(N201:N202)</f>
        <v>1028037.9429999999</v>
      </c>
      <c r="O200" s="31"/>
      <c r="P200" s="32"/>
      <c r="Q200" s="59"/>
      <c r="R200" s="14"/>
      <c r="S200" s="14"/>
    </row>
    <row r="201" spans="1:29" ht="37.5">
      <c r="A201" s="15">
        <v>1</v>
      </c>
      <c r="B201" s="16">
        <v>1</v>
      </c>
      <c r="C201" s="22" t="s">
        <v>174</v>
      </c>
      <c r="D201" s="16">
        <v>1976</v>
      </c>
      <c r="E201" s="16" t="s">
        <v>37</v>
      </c>
      <c r="F201" s="14" t="s">
        <v>329</v>
      </c>
      <c r="G201" s="16" t="s">
        <v>38</v>
      </c>
      <c r="H201" s="16">
        <v>2</v>
      </c>
      <c r="I201" s="21">
        <v>647.9</v>
      </c>
      <c r="J201" s="21">
        <v>350.7</v>
      </c>
      <c r="K201" s="35" t="s">
        <v>52</v>
      </c>
      <c r="L201" s="21">
        <f>I201*P201</f>
        <v>754064.89399999985</v>
      </c>
      <c r="M201" s="32">
        <f>I201*Q201</f>
        <v>23350.315999999999</v>
      </c>
      <c r="N201" s="32">
        <f>L201+M201</f>
        <v>777415.20999999985</v>
      </c>
      <c r="O201" s="32">
        <f>N201</f>
        <v>777415.20999999985</v>
      </c>
      <c r="P201" s="32">
        <v>1163.8599999999999</v>
      </c>
      <c r="Q201" s="59">
        <v>36.04</v>
      </c>
      <c r="R201" s="14" t="s">
        <v>40</v>
      </c>
      <c r="S201" s="14" t="s">
        <v>41</v>
      </c>
    </row>
    <row r="202" spans="1:29" ht="37.5">
      <c r="A202" s="15">
        <v>2</v>
      </c>
      <c r="B202" s="16">
        <v>2</v>
      </c>
      <c r="C202" s="22" t="s">
        <v>176</v>
      </c>
      <c r="D202" s="16">
        <v>1968</v>
      </c>
      <c r="E202" s="16" t="s">
        <v>37</v>
      </c>
      <c r="F202" s="14" t="s">
        <v>329</v>
      </c>
      <c r="G202" s="16" t="s">
        <v>67</v>
      </c>
      <c r="H202" s="16">
        <v>2</v>
      </c>
      <c r="I202" s="21">
        <v>562.29999999999995</v>
      </c>
      <c r="J202" s="21">
        <v>324.2</v>
      </c>
      <c r="K202" s="35" t="s">
        <v>49</v>
      </c>
      <c r="L202" s="21">
        <f>I202*P202</f>
        <v>240754.36799999999</v>
      </c>
      <c r="M202" s="32">
        <f>I202*Q202</f>
        <v>9868.3649999999998</v>
      </c>
      <c r="N202" s="32">
        <f>L202+M202</f>
        <v>250622.73299999998</v>
      </c>
      <c r="O202" s="32">
        <f>N202</f>
        <v>250622.73299999998</v>
      </c>
      <c r="P202" s="32">
        <v>428.16</v>
      </c>
      <c r="Q202" s="59">
        <v>17.55</v>
      </c>
      <c r="R202" s="14" t="s">
        <v>40</v>
      </c>
      <c r="S202" s="14" t="s">
        <v>41</v>
      </c>
    </row>
    <row r="203" spans="1:29" s="78" customFormat="1">
      <c r="A203" s="108"/>
      <c r="B203" s="80"/>
      <c r="C203" s="431" t="s">
        <v>177</v>
      </c>
      <c r="D203" s="429"/>
      <c r="E203" s="429"/>
      <c r="F203" s="79"/>
      <c r="G203" s="429"/>
      <c r="H203" s="429"/>
      <c r="I203" s="479">
        <f>SUM(I204:I294)</f>
        <v>373473.1399999999</v>
      </c>
      <c r="J203" s="430"/>
      <c r="K203" s="431"/>
      <c r="L203" s="479">
        <f>SUM(L204:L294)</f>
        <v>326471530.08979988</v>
      </c>
      <c r="M203" s="479">
        <f>SUM(M204:M294)</f>
        <v>8095537.9549000021</v>
      </c>
      <c r="N203" s="479">
        <f>SUM(N204:N294)</f>
        <v>334567068.04470003</v>
      </c>
      <c r="O203" s="479">
        <f>SUM(O204:O294)</f>
        <v>334567068.04470003</v>
      </c>
      <c r="P203" s="429"/>
      <c r="Q203" s="410"/>
      <c r="R203" s="79"/>
      <c r="S203" s="79"/>
      <c r="T203" s="436">
        <v>326674494.69</v>
      </c>
      <c r="U203" s="436">
        <v>8099891.0499999998</v>
      </c>
      <c r="V203" s="441">
        <v>334774385.74000001</v>
      </c>
      <c r="W203" s="436"/>
      <c r="X203" s="436"/>
      <c r="Z203" s="436">
        <f>L203-T203</f>
        <v>-202964.60020011663</v>
      </c>
      <c r="AA203" s="436">
        <f>M203-U203</f>
        <v>-4353.0950999977067</v>
      </c>
      <c r="AB203" s="436">
        <f>N203-V203</f>
        <v>-207317.69529998302</v>
      </c>
      <c r="AC203" s="468" t="s">
        <v>1125</v>
      </c>
    </row>
    <row r="204" spans="1:29" ht="77.25" customHeight="1">
      <c r="A204" s="15">
        <v>1</v>
      </c>
      <c r="B204" s="16">
        <v>1</v>
      </c>
      <c r="C204" s="68" t="s">
        <v>178</v>
      </c>
      <c r="D204" s="16">
        <v>1989</v>
      </c>
      <c r="E204" s="16" t="s">
        <v>37</v>
      </c>
      <c r="F204" s="14" t="s">
        <v>474</v>
      </c>
      <c r="G204" s="16" t="s">
        <v>87</v>
      </c>
      <c r="H204" s="16">
        <v>9</v>
      </c>
      <c r="I204" s="21">
        <v>19139.100000000002</v>
      </c>
      <c r="J204" s="21">
        <v>12360.7</v>
      </c>
      <c r="K204" s="22" t="s">
        <v>179</v>
      </c>
      <c r="L204" s="52">
        <f>I204*P204</f>
        <v>14780744.148000002</v>
      </c>
      <c r="M204" s="32">
        <f>I204*Q204</f>
        <v>316369.32300000003</v>
      </c>
      <c r="N204" s="32">
        <f t="shared" ref="N204:N267" si="24">L204+M204</f>
        <v>15097113.471000003</v>
      </c>
      <c r="O204" s="32">
        <f>N204</f>
        <v>15097113.471000003</v>
      </c>
      <c r="P204" s="21">
        <v>772.28</v>
      </c>
      <c r="Q204" s="59">
        <v>16.53</v>
      </c>
      <c r="R204" s="14" t="s">
        <v>40</v>
      </c>
      <c r="S204" s="14" t="s">
        <v>41</v>
      </c>
    </row>
    <row r="205" spans="1:29" ht="37.5">
      <c r="A205" s="15">
        <v>2</v>
      </c>
      <c r="B205" s="619">
        <v>2</v>
      </c>
      <c r="C205" s="620" t="s">
        <v>180</v>
      </c>
      <c r="D205" s="619">
        <v>1959</v>
      </c>
      <c r="E205" s="619" t="s">
        <v>37</v>
      </c>
      <c r="F205" s="623" t="s">
        <v>323</v>
      </c>
      <c r="G205" s="619" t="s">
        <v>67</v>
      </c>
      <c r="H205" s="619">
        <v>2</v>
      </c>
      <c r="I205" s="617">
        <v>523.70000000000005</v>
      </c>
      <c r="J205" s="617">
        <v>304.2</v>
      </c>
      <c r="K205" s="22" t="s">
        <v>46</v>
      </c>
      <c r="L205" s="52">
        <f>I205*P205</f>
        <v>65273.968000000008</v>
      </c>
      <c r="M205" s="32">
        <f>I205*Q205</f>
        <v>7986.4250000000011</v>
      </c>
      <c r="N205" s="32">
        <f t="shared" si="24"/>
        <v>73260.393000000011</v>
      </c>
      <c r="O205" s="632">
        <f>N205+N206</f>
        <v>528439.4850000001</v>
      </c>
      <c r="P205" s="21">
        <v>124.64</v>
      </c>
      <c r="Q205" s="59">
        <v>15.25</v>
      </c>
      <c r="R205" s="14" t="s">
        <v>40</v>
      </c>
      <c r="S205" s="14" t="s">
        <v>41</v>
      </c>
    </row>
    <row r="206" spans="1:29">
      <c r="A206" s="15">
        <v>3</v>
      </c>
      <c r="B206" s="619"/>
      <c r="C206" s="620"/>
      <c r="D206" s="619"/>
      <c r="E206" s="619"/>
      <c r="F206" s="623"/>
      <c r="G206" s="619"/>
      <c r="H206" s="619"/>
      <c r="I206" s="617"/>
      <c r="J206" s="617"/>
      <c r="K206" s="22" t="s">
        <v>52</v>
      </c>
      <c r="L206" s="52">
        <f>I205*P206</f>
        <v>445642.51500000007</v>
      </c>
      <c r="M206" s="32">
        <f>I205*Q206</f>
        <v>9536.5770000000011</v>
      </c>
      <c r="N206" s="32">
        <f t="shared" si="24"/>
        <v>455179.09200000006</v>
      </c>
      <c r="O206" s="633"/>
      <c r="P206" s="21">
        <v>850.95</v>
      </c>
      <c r="Q206" s="59">
        <v>18.21</v>
      </c>
      <c r="R206" s="14" t="s">
        <v>40</v>
      </c>
      <c r="S206" s="14" t="s">
        <v>41</v>
      </c>
    </row>
    <row r="207" spans="1:29" ht="37.5">
      <c r="A207" s="15">
        <v>4</v>
      </c>
      <c r="B207" s="619">
        <v>3</v>
      </c>
      <c r="C207" s="620" t="s">
        <v>181</v>
      </c>
      <c r="D207" s="619">
        <v>1960</v>
      </c>
      <c r="E207" s="619" t="s">
        <v>37</v>
      </c>
      <c r="F207" s="623" t="s">
        <v>323</v>
      </c>
      <c r="G207" s="619" t="s">
        <v>67</v>
      </c>
      <c r="H207" s="619">
        <v>2</v>
      </c>
      <c r="I207" s="617">
        <v>504.38</v>
      </c>
      <c r="J207" s="617">
        <v>297.7</v>
      </c>
      <c r="K207" s="22" t="s">
        <v>46</v>
      </c>
      <c r="L207" s="52">
        <f>I207*P207</f>
        <v>62865.923199999997</v>
      </c>
      <c r="M207" s="32">
        <f>I207*Q207</f>
        <v>7691.7950000000001</v>
      </c>
      <c r="N207" s="32">
        <f t="shared" si="24"/>
        <v>70557.718200000003</v>
      </c>
      <c r="O207" s="632">
        <f>N207+N208</f>
        <v>508944.63900000002</v>
      </c>
      <c r="P207" s="21">
        <v>124.64</v>
      </c>
      <c r="Q207" s="59">
        <v>15.25</v>
      </c>
      <c r="R207" s="14" t="s">
        <v>40</v>
      </c>
      <c r="S207" s="14" t="s">
        <v>41</v>
      </c>
    </row>
    <row r="208" spans="1:29">
      <c r="A208" s="15">
        <v>5</v>
      </c>
      <c r="B208" s="619"/>
      <c r="C208" s="620"/>
      <c r="D208" s="619"/>
      <c r="E208" s="619"/>
      <c r="F208" s="623"/>
      <c r="G208" s="619"/>
      <c r="H208" s="619"/>
      <c r="I208" s="617"/>
      <c r="J208" s="617"/>
      <c r="K208" s="22" t="s">
        <v>52</v>
      </c>
      <c r="L208" s="52">
        <f>I207*P208</f>
        <v>429202.16100000002</v>
      </c>
      <c r="M208" s="32">
        <f>I207*Q208</f>
        <v>9184.7597999999998</v>
      </c>
      <c r="N208" s="32">
        <f t="shared" si="24"/>
        <v>438386.92080000002</v>
      </c>
      <c r="O208" s="633"/>
      <c r="P208" s="21">
        <v>850.95</v>
      </c>
      <c r="Q208" s="59">
        <v>18.21</v>
      </c>
      <c r="R208" s="14" t="s">
        <v>40</v>
      </c>
      <c r="S208" s="14" t="s">
        <v>41</v>
      </c>
    </row>
    <row r="209" spans="1:19" ht="37.5">
      <c r="A209" s="15">
        <v>6</v>
      </c>
      <c r="B209" s="16">
        <v>4</v>
      </c>
      <c r="C209" s="22" t="s">
        <v>182</v>
      </c>
      <c r="D209" s="16">
        <v>1967</v>
      </c>
      <c r="E209" s="16" t="s">
        <v>37</v>
      </c>
      <c r="F209" s="14" t="s">
        <v>306</v>
      </c>
      <c r="G209" s="16" t="s">
        <v>87</v>
      </c>
      <c r="H209" s="16">
        <v>5</v>
      </c>
      <c r="I209" s="21">
        <v>4169.8</v>
      </c>
      <c r="J209" s="21">
        <v>2608.8000000000002</v>
      </c>
      <c r="K209" s="58" t="s">
        <v>52</v>
      </c>
      <c r="L209" s="52">
        <f t="shared" ref="L209:L222" si="25">I209*P209</f>
        <v>4228760.9720000001</v>
      </c>
      <c r="M209" s="32">
        <f t="shared" ref="M209:M222" si="26">I209*Q209</f>
        <v>90484.66</v>
      </c>
      <c r="N209" s="32">
        <f t="shared" si="24"/>
        <v>4319245.6320000002</v>
      </c>
      <c r="O209" s="32">
        <f>N209</f>
        <v>4319245.6320000002</v>
      </c>
      <c r="P209" s="59">
        <v>1014.14</v>
      </c>
      <c r="Q209" s="59">
        <v>21.7</v>
      </c>
      <c r="R209" s="14" t="s">
        <v>40</v>
      </c>
      <c r="S209" s="14" t="s">
        <v>41</v>
      </c>
    </row>
    <row r="210" spans="1:19" ht="37.5">
      <c r="A210" s="15">
        <v>7</v>
      </c>
      <c r="B210" s="16">
        <v>5</v>
      </c>
      <c r="C210" s="22" t="s">
        <v>183</v>
      </c>
      <c r="D210" s="16">
        <v>1966</v>
      </c>
      <c r="E210" s="16" t="s">
        <v>37</v>
      </c>
      <c r="F210" s="14" t="s">
        <v>306</v>
      </c>
      <c r="G210" s="16" t="s">
        <v>38</v>
      </c>
      <c r="H210" s="16">
        <v>4</v>
      </c>
      <c r="I210" s="21">
        <v>3529.7</v>
      </c>
      <c r="J210" s="21">
        <v>1968.6</v>
      </c>
      <c r="K210" s="58" t="s">
        <v>52</v>
      </c>
      <c r="L210" s="52">
        <f t="shared" si="25"/>
        <v>3672935.2259999993</v>
      </c>
      <c r="M210" s="32">
        <f t="shared" si="26"/>
        <v>78606.418999999994</v>
      </c>
      <c r="N210" s="32">
        <f t="shared" si="24"/>
        <v>3751541.6449999996</v>
      </c>
      <c r="O210" s="32">
        <f t="shared" ref="O210:O272" si="27">N210</f>
        <v>3751541.6449999996</v>
      </c>
      <c r="P210" s="59">
        <v>1040.58</v>
      </c>
      <c r="Q210" s="59">
        <v>22.27</v>
      </c>
      <c r="R210" s="14" t="s">
        <v>40</v>
      </c>
      <c r="S210" s="14" t="s">
        <v>41</v>
      </c>
    </row>
    <row r="211" spans="1:19" ht="37.5">
      <c r="A211" s="15">
        <v>8</v>
      </c>
      <c r="B211" s="16">
        <v>6</v>
      </c>
      <c r="C211" s="22" t="s">
        <v>184</v>
      </c>
      <c r="D211" s="16">
        <v>1967</v>
      </c>
      <c r="E211" s="16" t="s">
        <v>37</v>
      </c>
      <c r="F211" s="14" t="s">
        <v>306</v>
      </c>
      <c r="G211" s="16" t="s">
        <v>38</v>
      </c>
      <c r="H211" s="16">
        <v>4</v>
      </c>
      <c r="I211" s="21">
        <v>3509.6</v>
      </c>
      <c r="J211" s="21">
        <v>1965</v>
      </c>
      <c r="K211" s="58" t="s">
        <v>52</v>
      </c>
      <c r="L211" s="52">
        <f t="shared" si="25"/>
        <v>3652019.5679999995</v>
      </c>
      <c r="M211" s="32">
        <f t="shared" si="26"/>
        <v>78158.792000000001</v>
      </c>
      <c r="N211" s="32">
        <f t="shared" si="24"/>
        <v>3730178.3599999994</v>
      </c>
      <c r="O211" s="32">
        <f t="shared" si="27"/>
        <v>3730178.3599999994</v>
      </c>
      <c r="P211" s="59">
        <v>1040.58</v>
      </c>
      <c r="Q211" s="59">
        <v>22.27</v>
      </c>
      <c r="R211" s="14" t="s">
        <v>40</v>
      </c>
      <c r="S211" s="14" t="s">
        <v>41</v>
      </c>
    </row>
    <row r="212" spans="1:19" ht="37.5">
      <c r="A212" s="15">
        <v>9</v>
      </c>
      <c r="B212" s="16">
        <v>7</v>
      </c>
      <c r="C212" s="22" t="s">
        <v>185</v>
      </c>
      <c r="D212" s="14">
        <v>1985</v>
      </c>
      <c r="E212" s="16" t="s">
        <v>37</v>
      </c>
      <c r="F212" s="14" t="s">
        <v>306</v>
      </c>
      <c r="G212" s="14" t="s">
        <v>87</v>
      </c>
      <c r="H212" s="14">
        <v>5</v>
      </c>
      <c r="I212" s="21">
        <v>4800.2</v>
      </c>
      <c r="J212" s="32">
        <v>2847.1</v>
      </c>
      <c r="K212" s="58" t="s">
        <v>52</v>
      </c>
      <c r="L212" s="52">
        <f t="shared" si="25"/>
        <v>4868074.8279999997</v>
      </c>
      <c r="M212" s="32">
        <f t="shared" si="26"/>
        <v>104164.34</v>
      </c>
      <c r="N212" s="32">
        <f t="shared" si="24"/>
        <v>4972239.1679999996</v>
      </c>
      <c r="O212" s="32">
        <f t="shared" si="27"/>
        <v>4972239.1679999996</v>
      </c>
      <c r="P212" s="14">
        <v>1014.14</v>
      </c>
      <c r="Q212" s="59">
        <v>21.7</v>
      </c>
      <c r="R212" s="14" t="s">
        <v>40</v>
      </c>
      <c r="S212" s="14" t="s">
        <v>41</v>
      </c>
    </row>
    <row r="213" spans="1:19" ht="37.5">
      <c r="A213" s="15">
        <v>10</v>
      </c>
      <c r="B213" s="16">
        <v>8</v>
      </c>
      <c r="C213" s="22" t="s">
        <v>186</v>
      </c>
      <c r="D213" s="14">
        <v>1965</v>
      </c>
      <c r="E213" s="16" t="s">
        <v>37</v>
      </c>
      <c r="F213" s="14" t="s">
        <v>306</v>
      </c>
      <c r="G213" s="14" t="s">
        <v>38</v>
      </c>
      <c r="H213" s="14">
        <v>5</v>
      </c>
      <c r="I213" s="21">
        <v>4410.7</v>
      </c>
      <c r="J213" s="32">
        <v>3014.3</v>
      </c>
      <c r="K213" s="58" t="s">
        <v>52</v>
      </c>
      <c r="L213" s="52">
        <f t="shared" si="25"/>
        <v>4589686.2059999993</v>
      </c>
      <c r="M213" s="32">
        <f t="shared" si="26"/>
        <v>98226.28899999999</v>
      </c>
      <c r="N213" s="32">
        <f t="shared" si="24"/>
        <v>4687912.4949999992</v>
      </c>
      <c r="O213" s="32">
        <f t="shared" si="27"/>
        <v>4687912.4949999992</v>
      </c>
      <c r="P213" s="59">
        <v>1040.58</v>
      </c>
      <c r="Q213" s="59">
        <v>22.27</v>
      </c>
      <c r="R213" s="14" t="s">
        <v>40</v>
      </c>
      <c r="S213" s="14" t="s">
        <v>41</v>
      </c>
    </row>
    <row r="214" spans="1:19" ht="37.5">
      <c r="A214" s="15">
        <v>11</v>
      </c>
      <c r="B214" s="16">
        <v>9</v>
      </c>
      <c r="C214" s="22" t="s">
        <v>187</v>
      </c>
      <c r="D214" s="14">
        <v>1967</v>
      </c>
      <c r="E214" s="16" t="s">
        <v>37</v>
      </c>
      <c r="F214" s="14" t="s">
        <v>306</v>
      </c>
      <c r="G214" s="14" t="s">
        <v>38</v>
      </c>
      <c r="H214" s="14">
        <v>5</v>
      </c>
      <c r="I214" s="21">
        <v>5258.7</v>
      </c>
      <c r="J214" s="32">
        <f>3282.9+333.2+451.4</f>
        <v>4067.5</v>
      </c>
      <c r="K214" s="58" t="s">
        <v>52</v>
      </c>
      <c r="L214" s="52">
        <f t="shared" si="25"/>
        <v>5472098.0459999992</v>
      </c>
      <c r="M214" s="32">
        <f t="shared" si="26"/>
        <v>117111.249</v>
      </c>
      <c r="N214" s="32">
        <f t="shared" si="24"/>
        <v>5589209.294999999</v>
      </c>
      <c r="O214" s="32">
        <f t="shared" si="27"/>
        <v>5589209.294999999</v>
      </c>
      <c r="P214" s="59">
        <v>1040.58</v>
      </c>
      <c r="Q214" s="59">
        <v>22.27</v>
      </c>
      <c r="R214" s="14" t="s">
        <v>40</v>
      </c>
      <c r="S214" s="14" t="s">
        <v>41</v>
      </c>
    </row>
    <row r="215" spans="1:19" ht="37.5">
      <c r="A215" s="15">
        <v>12</v>
      </c>
      <c r="B215" s="16">
        <v>10</v>
      </c>
      <c r="C215" s="22" t="s">
        <v>188</v>
      </c>
      <c r="D215" s="14">
        <v>1967</v>
      </c>
      <c r="E215" s="16" t="s">
        <v>37</v>
      </c>
      <c r="F215" s="14" t="s">
        <v>306</v>
      </c>
      <c r="G215" s="14" t="s">
        <v>87</v>
      </c>
      <c r="H215" s="14">
        <v>5</v>
      </c>
      <c r="I215" s="21">
        <v>5540.6</v>
      </c>
      <c r="J215" s="32">
        <f>3561.5+389.9+404.1</f>
        <v>4355.5</v>
      </c>
      <c r="K215" s="58" t="s">
        <v>52</v>
      </c>
      <c r="L215" s="52">
        <f t="shared" si="25"/>
        <v>5618944.0840000007</v>
      </c>
      <c r="M215" s="32">
        <f t="shared" si="26"/>
        <v>120231.02</v>
      </c>
      <c r="N215" s="32">
        <f t="shared" si="24"/>
        <v>5739175.1040000003</v>
      </c>
      <c r="O215" s="32">
        <f t="shared" si="27"/>
        <v>5739175.1040000003</v>
      </c>
      <c r="P215" s="14">
        <v>1014.14</v>
      </c>
      <c r="Q215" s="59">
        <v>21.7</v>
      </c>
      <c r="R215" s="14" t="s">
        <v>40</v>
      </c>
      <c r="S215" s="14" t="s">
        <v>41</v>
      </c>
    </row>
    <row r="216" spans="1:19" ht="37.5">
      <c r="A216" s="15">
        <v>13</v>
      </c>
      <c r="B216" s="16">
        <v>11</v>
      </c>
      <c r="C216" s="22" t="s">
        <v>189</v>
      </c>
      <c r="D216" s="16">
        <v>1988</v>
      </c>
      <c r="E216" s="16" t="s">
        <v>37</v>
      </c>
      <c r="F216" s="14" t="s">
        <v>306</v>
      </c>
      <c r="G216" s="16" t="s">
        <v>38</v>
      </c>
      <c r="H216" s="16">
        <v>5</v>
      </c>
      <c r="I216" s="21">
        <v>5550.2</v>
      </c>
      <c r="J216" s="32">
        <f>3182.7+752.2+359.5</f>
        <v>4294.3999999999996</v>
      </c>
      <c r="K216" s="58" t="s">
        <v>52</v>
      </c>
      <c r="L216" s="52">
        <f t="shared" si="25"/>
        <v>5775427.1159999995</v>
      </c>
      <c r="M216" s="32">
        <f t="shared" si="26"/>
        <v>123602.954</v>
      </c>
      <c r="N216" s="32">
        <f t="shared" si="24"/>
        <v>5899030.0699999994</v>
      </c>
      <c r="O216" s="32">
        <f t="shared" si="27"/>
        <v>5899030.0699999994</v>
      </c>
      <c r="P216" s="59">
        <v>1040.58</v>
      </c>
      <c r="Q216" s="59">
        <v>22.27</v>
      </c>
      <c r="R216" s="14" t="s">
        <v>40</v>
      </c>
      <c r="S216" s="14" t="s">
        <v>41</v>
      </c>
    </row>
    <row r="217" spans="1:19" ht="37.5">
      <c r="A217" s="15">
        <v>14</v>
      </c>
      <c r="B217" s="16">
        <v>12</v>
      </c>
      <c r="C217" s="22" t="s">
        <v>190</v>
      </c>
      <c r="D217" s="16">
        <v>1969</v>
      </c>
      <c r="E217" s="16" t="s">
        <v>37</v>
      </c>
      <c r="F217" s="14" t="s">
        <v>306</v>
      </c>
      <c r="G217" s="16" t="s">
        <v>38</v>
      </c>
      <c r="H217" s="16">
        <v>4</v>
      </c>
      <c r="I217" s="21">
        <v>5116</v>
      </c>
      <c r="J217" s="32">
        <f>1907.6+715.9</f>
        <v>2623.5</v>
      </c>
      <c r="K217" s="22" t="s">
        <v>52</v>
      </c>
      <c r="L217" s="52">
        <f t="shared" si="25"/>
        <v>5323607.2799999993</v>
      </c>
      <c r="M217" s="32">
        <f t="shared" si="26"/>
        <v>113933.31999999999</v>
      </c>
      <c r="N217" s="32">
        <f t="shared" si="24"/>
        <v>5437540.5999999996</v>
      </c>
      <c r="O217" s="32">
        <f t="shared" si="27"/>
        <v>5437540.5999999996</v>
      </c>
      <c r="P217" s="59">
        <v>1040.58</v>
      </c>
      <c r="Q217" s="59">
        <v>22.27</v>
      </c>
      <c r="R217" s="14" t="s">
        <v>40</v>
      </c>
      <c r="S217" s="14" t="s">
        <v>41</v>
      </c>
    </row>
    <row r="218" spans="1:19" ht="37.5">
      <c r="A218" s="15">
        <v>15</v>
      </c>
      <c r="B218" s="16">
        <v>13</v>
      </c>
      <c r="C218" s="22" t="s">
        <v>191</v>
      </c>
      <c r="D218" s="16">
        <v>1952</v>
      </c>
      <c r="E218" s="16" t="s">
        <v>37</v>
      </c>
      <c r="F218" s="14" t="s">
        <v>306</v>
      </c>
      <c r="G218" s="16" t="s">
        <v>38</v>
      </c>
      <c r="H218" s="16">
        <v>4</v>
      </c>
      <c r="I218" s="21">
        <v>4694.8</v>
      </c>
      <c r="J218" s="21">
        <f>1460.9+834.2</f>
        <v>2295.1000000000004</v>
      </c>
      <c r="K218" s="58" t="s">
        <v>52</v>
      </c>
      <c r="L218" s="52">
        <f t="shared" si="25"/>
        <v>4885314.9840000002</v>
      </c>
      <c r="M218" s="32">
        <f t="shared" si="26"/>
        <v>104553.196</v>
      </c>
      <c r="N218" s="32">
        <f t="shared" si="24"/>
        <v>4989868.18</v>
      </c>
      <c r="O218" s="32">
        <f t="shared" si="27"/>
        <v>4989868.18</v>
      </c>
      <c r="P218" s="59">
        <v>1040.58</v>
      </c>
      <c r="Q218" s="59">
        <v>22.27</v>
      </c>
      <c r="R218" s="14" t="s">
        <v>40</v>
      </c>
      <c r="S218" s="14" t="s">
        <v>41</v>
      </c>
    </row>
    <row r="219" spans="1:19" ht="37.5">
      <c r="A219" s="15">
        <v>16</v>
      </c>
      <c r="B219" s="16">
        <v>14</v>
      </c>
      <c r="C219" s="22" t="s">
        <v>192</v>
      </c>
      <c r="D219" s="16">
        <v>1964</v>
      </c>
      <c r="E219" s="16" t="s">
        <v>37</v>
      </c>
      <c r="F219" s="14" t="s">
        <v>306</v>
      </c>
      <c r="G219" s="16" t="s">
        <v>38</v>
      </c>
      <c r="H219" s="16">
        <v>5</v>
      </c>
      <c r="I219" s="21">
        <v>8311.7999999999993</v>
      </c>
      <c r="J219" s="21">
        <v>3646.4</v>
      </c>
      <c r="K219" s="58" t="s">
        <v>52</v>
      </c>
      <c r="L219" s="52">
        <f t="shared" si="25"/>
        <v>8649092.8439999986</v>
      </c>
      <c r="M219" s="32">
        <f t="shared" si="26"/>
        <v>185103.78599999999</v>
      </c>
      <c r="N219" s="32">
        <f t="shared" si="24"/>
        <v>8834196.629999999</v>
      </c>
      <c r="O219" s="32">
        <f t="shared" si="27"/>
        <v>8834196.629999999</v>
      </c>
      <c r="P219" s="59">
        <v>1040.58</v>
      </c>
      <c r="Q219" s="59">
        <v>22.27</v>
      </c>
      <c r="R219" s="14" t="s">
        <v>40</v>
      </c>
      <c r="S219" s="14" t="s">
        <v>41</v>
      </c>
    </row>
    <row r="220" spans="1:19" ht="37.5">
      <c r="A220" s="15">
        <v>17</v>
      </c>
      <c r="B220" s="16">
        <v>15</v>
      </c>
      <c r="C220" s="22" t="s">
        <v>193</v>
      </c>
      <c r="D220" s="16">
        <v>1940</v>
      </c>
      <c r="E220" s="16" t="s">
        <v>37</v>
      </c>
      <c r="F220" s="14" t="s">
        <v>306</v>
      </c>
      <c r="G220" s="16" t="s">
        <v>38</v>
      </c>
      <c r="H220" s="16">
        <v>4</v>
      </c>
      <c r="I220" s="21">
        <v>2569.8000000000002</v>
      </c>
      <c r="J220" s="21">
        <v>1339.3</v>
      </c>
      <c r="K220" s="58" t="s">
        <v>52</v>
      </c>
      <c r="L220" s="52">
        <f t="shared" si="25"/>
        <v>2674082.4840000002</v>
      </c>
      <c r="M220" s="32">
        <f t="shared" si="26"/>
        <v>57229.446000000004</v>
      </c>
      <c r="N220" s="32">
        <f t="shared" si="24"/>
        <v>2731311.93</v>
      </c>
      <c r="O220" s="32">
        <f t="shared" si="27"/>
        <v>2731311.93</v>
      </c>
      <c r="P220" s="59">
        <v>1040.58</v>
      </c>
      <c r="Q220" s="59">
        <v>22.27</v>
      </c>
      <c r="R220" s="14" t="s">
        <v>40</v>
      </c>
      <c r="S220" s="14" t="s">
        <v>41</v>
      </c>
    </row>
    <row r="221" spans="1:19" ht="37.5">
      <c r="A221" s="15">
        <v>18</v>
      </c>
      <c r="B221" s="16">
        <v>16</v>
      </c>
      <c r="C221" s="22" t="s">
        <v>194</v>
      </c>
      <c r="D221" s="16">
        <v>1937</v>
      </c>
      <c r="E221" s="16" t="s">
        <v>37</v>
      </c>
      <c r="F221" s="14" t="s">
        <v>291</v>
      </c>
      <c r="G221" s="16" t="s">
        <v>38</v>
      </c>
      <c r="H221" s="16">
        <v>2</v>
      </c>
      <c r="I221" s="21">
        <v>2366.9</v>
      </c>
      <c r="J221" s="21">
        <v>996.4</v>
      </c>
      <c r="K221" s="58" t="s">
        <v>52</v>
      </c>
      <c r="L221" s="52">
        <f t="shared" si="25"/>
        <v>2529411.3540000003</v>
      </c>
      <c r="M221" s="32">
        <f t="shared" si="26"/>
        <v>92758.811000000002</v>
      </c>
      <c r="N221" s="32">
        <f t="shared" si="24"/>
        <v>2622170.1650000005</v>
      </c>
      <c r="O221" s="32">
        <f t="shared" si="27"/>
        <v>2622170.1650000005</v>
      </c>
      <c r="P221" s="59">
        <v>1068.6600000000001</v>
      </c>
      <c r="Q221" s="59">
        <v>39.19</v>
      </c>
      <c r="R221" s="14" t="s">
        <v>40</v>
      </c>
      <c r="S221" s="14" t="s">
        <v>41</v>
      </c>
    </row>
    <row r="222" spans="1:19" ht="37.5">
      <c r="A222" s="15">
        <v>19</v>
      </c>
      <c r="B222" s="619">
        <v>17</v>
      </c>
      <c r="C222" s="620" t="s">
        <v>195</v>
      </c>
      <c r="D222" s="619">
        <v>1984</v>
      </c>
      <c r="E222" s="619" t="s">
        <v>37</v>
      </c>
      <c r="F222" s="623" t="s">
        <v>306</v>
      </c>
      <c r="G222" s="619" t="s">
        <v>87</v>
      </c>
      <c r="H222" s="619">
        <v>5</v>
      </c>
      <c r="I222" s="617">
        <v>7093.8</v>
      </c>
      <c r="J222" s="617">
        <v>3989.5</v>
      </c>
      <c r="K222" s="22" t="s">
        <v>49</v>
      </c>
      <c r="L222" s="52">
        <f t="shared" si="25"/>
        <v>2829149.3160000001</v>
      </c>
      <c r="M222" s="32">
        <f t="shared" si="26"/>
        <v>111443.59800000001</v>
      </c>
      <c r="N222" s="32">
        <f t="shared" si="24"/>
        <v>2940592.9140000003</v>
      </c>
      <c r="O222" s="632">
        <f>N222+N223</f>
        <v>3995795.6640000003</v>
      </c>
      <c r="P222" s="59">
        <v>398.82</v>
      </c>
      <c r="Q222" s="59">
        <v>15.71</v>
      </c>
      <c r="R222" s="14" t="s">
        <v>40</v>
      </c>
      <c r="S222" s="14" t="s">
        <v>41</v>
      </c>
    </row>
    <row r="223" spans="1:19" ht="56.25">
      <c r="A223" s="15">
        <v>20</v>
      </c>
      <c r="B223" s="619"/>
      <c r="C223" s="620"/>
      <c r="D223" s="619"/>
      <c r="E223" s="619"/>
      <c r="F223" s="623"/>
      <c r="G223" s="619"/>
      <c r="H223" s="619"/>
      <c r="I223" s="617"/>
      <c r="J223" s="617"/>
      <c r="K223" s="22" t="s">
        <v>88</v>
      </c>
      <c r="L223" s="52">
        <f>I222*P223</f>
        <v>954825.48</v>
      </c>
      <c r="M223" s="32">
        <f>I222*Q223</f>
        <v>100377.27</v>
      </c>
      <c r="N223" s="32">
        <f t="shared" si="24"/>
        <v>1055202.75</v>
      </c>
      <c r="O223" s="633"/>
      <c r="P223" s="59">
        <v>134.6</v>
      </c>
      <c r="Q223" s="59">
        <v>14.15</v>
      </c>
      <c r="R223" s="14" t="s">
        <v>40</v>
      </c>
      <c r="S223" s="14" t="s">
        <v>41</v>
      </c>
    </row>
    <row r="224" spans="1:19" ht="56.25">
      <c r="A224" s="15">
        <v>21</v>
      </c>
      <c r="B224" s="16">
        <v>18</v>
      </c>
      <c r="C224" s="22" t="s">
        <v>196</v>
      </c>
      <c r="D224" s="16">
        <v>1987</v>
      </c>
      <c r="E224" s="16" t="s">
        <v>37</v>
      </c>
      <c r="F224" s="14" t="s">
        <v>474</v>
      </c>
      <c r="G224" s="16" t="s">
        <v>87</v>
      </c>
      <c r="H224" s="16">
        <v>9</v>
      </c>
      <c r="I224" s="21">
        <v>9104.7999999999993</v>
      </c>
      <c r="J224" s="21">
        <f>5803.5+726.9</f>
        <v>6530.4</v>
      </c>
      <c r="K224" s="22" t="s">
        <v>179</v>
      </c>
      <c r="L224" s="52">
        <f t="shared" ref="L224:L258" si="28">I224*P224</f>
        <v>7031454.9439999992</v>
      </c>
      <c r="M224" s="32">
        <f t="shared" ref="M224:M258" si="29">I224*Q224</f>
        <v>150502.34400000001</v>
      </c>
      <c r="N224" s="32">
        <f t="shared" si="24"/>
        <v>7181957.2879999988</v>
      </c>
      <c r="O224" s="32">
        <f t="shared" si="27"/>
        <v>7181957.2879999988</v>
      </c>
      <c r="P224" s="21">
        <v>772.28</v>
      </c>
      <c r="Q224" s="59">
        <v>16.53</v>
      </c>
      <c r="R224" s="14" t="s">
        <v>40</v>
      </c>
      <c r="S224" s="14" t="s">
        <v>41</v>
      </c>
    </row>
    <row r="225" spans="1:20" ht="56.25">
      <c r="A225" s="15">
        <v>22</v>
      </c>
      <c r="B225" s="16">
        <v>19</v>
      </c>
      <c r="C225" s="22" t="s">
        <v>197</v>
      </c>
      <c r="D225" s="16">
        <v>1987</v>
      </c>
      <c r="E225" s="16" t="s">
        <v>37</v>
      </c>
      <c r="F225" s="14" t="s">
        <v>474</v>
      </c>
      <c r="G225" s="16" t="s">
        <v>87</v>
      </c>
      <c r="H225" s="16">
        <v>9</v>
      </c>
      <c r="I225" s="21">
        <v>11316.899999999998</v>
      </c>
      <c r="J225" s="21">
        <v>5816.1</v>
      </c>
      <c r="K225" s="22" t="s">
        <v>179</v>
      </c>
      <c r="L225" s="52">
        <f t="shared" si="28"/>
        <v>8739815.5319999978</v>
      </c>
      <c r="M225" s="32">
        <f t="shared" si="29"/>
        <v>187068.35699999999</v>
      </c>
      <c r="N225" s="32">
        <f t="shared" si="24"/>
        <v>8926883.8889999986</v>
      </c>
      <c r="O225" s="32">
        <f t="shared" si="27"/>
        <v>8926883.8889999986</v>
      </c>
      <c r="P225" s="21">
        <v>772.28</v>
      </c>
      <c r="Q225" s="59">
        <v>16.53</v>
      </c>
      <c r="R225" s="14" t="s">
        <v>40</v>
      </c>
      <c r="S225" s="14" t="s">
        <v>41</v>
      </c>
    </row>
    <row r="226" spans="1:20" ht="56.25">
      <c r="A226" s="15">
        <v>23</v>
      </c>
      <c r="B226" s="16">
        <v>20</v>
      </c>
      <c r="C226" s="22" t="s">
        <v>198</v>
      </c>
      <c r="D226" s="16">
        <v>1987</v>
      </c>
      <c r="E226" s="16" t="s">
        <v>37</v>
      </c>
      <c r="F226" s="14" t="s">
        <v>474</v>
      </c>
      <c r="G226" s="16" t="s">
        <v>87</v>
      </c>
      <c r="H226" s="16">
        <v>9</v>
      </c>
      <c r="I226" s="21">
        <v>11324.9</v>
      </c>
      <c r="J226" s="21">
        <v>6001.8</v>
      </c>
      <c r="K226" s="22" t="s">
        <v>179</v>
      </c>
      <c r="L226" s="52">
        <f t="shared" si="28"/>
        <v>8745993.7719999999</v>
      </c>
      <c r="M226" s="32">
        <f t="shared" si="29"/>
        <v>187200.59700000001</v>
      </c>
      <c r="N226" s="32">
        <f t="shared" si="24"/>
        <v>8933194.368999999</v>
      </c>
      <c r="O226" s="32">
        <f t="shared" si="27"/>
        <v>8933194.368999999</v>
      </c>
      <c r="P226" s="21">
        <v>772.28</v>
      </c>
      <c r="Q226" s="59">
        <v>16.53</v>
      </c>
      <c r="R226" s="14" t="s">
        <v>40</v>
      </c>
      <c r="S226" s="14" t="s">
        <v>41</v>
      </c>
    </row>
    <row r="227" spans="1:20" ht="37.5">
      <c r="A227" s="15">
        <v>24</v>
      </c>
      <c r="B227" s="16">
        <v>21</v>
      </c>
      <c r="C227" s="22" t="s">
        <v>199</v>
      </c>
      <c r="D227" s="16">
        <v>1930</v>
      </c>
      <c r="E227" s="16" t="s">
        <v>37</v>
      </c>
      <c r="F227" s="14" t="s">
        <v>323</v>
      </c>
      <c r="G227" s="16" t="s">
        <v>67</v>
      </c>
      <c r="H227" s="16">
        <v>2</v>
      </c>
      <c r="I227" s="21">
        <v>785</v>
      </c>
      <c r="J227" s="21">
        <v>423.9</v>
      </c>
      <c r="K227" s="22" t="s">
        <v>52</v>
      </c>
      <c r="L227" s="52">
        <f t="shared" si="28"/>
        <v>667995.75</v>
      </c>
      <c r="M227" s="32">
        <f t="shared" si="29"/>
        <v>14294.85</v>
      </c>
      <c r="N227" s="32">
        <f t="shared" si="24"/>
        <v>682290.6</v>
      </c>
      <c r="O227" s="32">
        <f t="shared" si="27"/>
        <v>682290.6</v>
      </c>
      <c r="P227" s="21">
        <v>850.95</v>
      </c>
      <c r="Q227" s="59">
        <v>18.21</v>
      </c>
      <c r="R227" s="14" t="s">
        <v>40</v>
      </c>
      <c r="S227" s="14" t="s">
        <v>41</v>
      </c>
    </row>
    <row r="228" spans="1:20" ht="37.5">
      <c r="A228" s="15">
        <v>25</v>
      </c>
      <c r="B228" s="16">
        <v>22</v>
      </c>
      <c r="C228" s="22" t="s">
        <v>200</v>
      </c>
      <c r="D228" s="14">
        <v>1963</v>
      </c>
      <c r="E228" s="16" t="s">
        <v>37</v>
      </c>
      <c r="F228" s="14" t="s">
        <v>306</v>
      </c>
      <c r="G228" s="14" t="s">
        <v>38</v>
      </c>
      <c r="H228" s="14">
        <v>5</v>
      </c>
      <c r="I228" s="21">
        <v>4095.74</v>
      </c>
      <c r="J228" s="32">
        <v>2482.1999999999998</v>
      </c>
      <c r="K228" s="58" t="s">
        <v>52</v>
      </c>
      <c r="L228" s="52">
        <f t="shared" si="28"/>
        <v>4261945.1291999994</v>
      </c>
      <c r="M228" s="32">
        <f t="shared" si="29"/>
        <v>91212.129799999995</v>
      </c>
      <c r="N228" s="32">
        <f t="shared" si="24"/>
        <v>4353157.2589999996</v>
      </c>
      <c r="O228" s="32">
        <f t="shared" si="27"/>
        <v>4353157.2589999996</v>
      </c>
      <c r="P228" s="59">
        <v>1040.58</v>
      </c>
      <c r="Q228" s="59">
        <v>22.27</v>
      </c>
      <c r="R228" s="14" t="s">
        <v>40</v>
      </c>
      <c r="S228" s="14" t="s">
        <v>41</v>
      </c>
    </row>
    <row r="229" spans="1:20" ht="37.5">
      <c r="A229" s="15">
        <v>26</v>
      </c>
      <c r="B229" s="16">
        <v>23</v>
      </c>
      <c r="C229" s="22" t="s">
        <v>201</v>
      </c>
      <c r="D229" s="16">
        <v>1959</v>
      </c>
      <c r="E229" s="16" t="s">
        <v>37</v>
      </c>
      <c r="F229" s="14" t="s">
        <v>269</v>
      </c>
      <c r="G229" s="16" t="s">
        <v>38</v>
      </c>
      <c r="H229" s="16">
        <v>2</v>
      </c>
      <c r="I229" s="21">
        <v>1539.8000000000002</v>
      </c>
      <c r="J229" s="21">
        <v>675.7</v>
      </c>
      <c r="K229" s="58" t="s">
        <v>52</v>
      </c>
      <c r="L229" s="52">
        <f t="shared" si="28"/>
        <v>1645522.6680000003</v>
      </c>
      <c r="M229" s="32">
        <f t="shared" si="29"/>
        <v>60344.762000000002</v>
      </c>
      <c r="N229" s="32">
        <f t="shared" si="24"/>
        <v>1705867.4300000004</v>
      </c>
      <c r="O229" s="32">
        <f t="shared" si="27"/>
        <v>1705867.4300000004</v>
      </c>
      <c r="P229" s="59">
        <v>1068.6600000000001</v>
      </c>
      <c r="Q229" s="59">
        <v>39.19</v>
      </c>
      <c r="R229" s="14" t="s">
        <v>40</v>
      </c>
      <c r="S229" s="14" t="s">
        <v>41</v>
      </c>
    </row>
    <row r="230" spans="1:20" ht="37.5">
      <c r="A230" s="15">
        <v>27</v>
      </c>
      <c r="B230" s="16">
        <v>24</v>
      </c>
      <c r="C230" s="22" t="s">
        <v>202</v>
      </c>
      <c r="D230" s="16">
        <v>1971</v>
      </c>
      <c r="E230" s="16" t="s">
        <v>37</v>
      </c>
      <c r="F230" s="14" t="s">
        <v>306</v>
      </c>
      <c r="G230" s="16" t="s">
        <v>38</v>
      </c>
      <c r="H230" s="16">
        <v>5</v>
      </c>
      <c r="I230" s="21">
        <v>7764.9</v>
      </c>
      <c r="J230" s="21">
        <v>4387</v>
      </c>
      <c r="K230" s="58" t="s">
        <v>52</v>
      </c>
      <c r="L230" s="52">
        <f t="shared" si="28"/>
        <v>8079999.6419999991</v>
      </c>
      <c r="M230" s="32">
        <f t="shared" si="29"/>
        <v>172924.32299999997</v>
      </c>
      <c r="N230" s="32">
        <f t="shared" si="24"/>
        <v>8252923.9649999989</v>
      </c>
      <c r="O230" s="32">
        <f t="shared" si="27"/>
        <v>8252923.9649999989</v>
      </c>
      <c r="P230" s="59">
        <v>1040.58</v>
      </c>
      <c r="Q230" s="59">
        <v>22.27</v>
      </c>
      <c r="R230" s="14" t="s">
        <v>40</v>
      </c>
      <c r="S230" s="14" t="s">
        <v>41</v>
      </c>
    </row>
    <row r="231" spans="1:20" ht="37.5">
      <c r="A231" s="15">
        <v>28</v>
      </c>
      <c r="B231" s="16">
        <v>25</v>
      </c>
      <c r="C231" s="22" t="s">
        <v>203</v>
      </c>
      <c r="D231" s="16">
        <v>1977</v>
      </c>
      <c r="E231" s="16" t="s">
        <v>37</v>
      </c>
      <c r="F231" s="14" t="s">
        <v>306</v>
      </c>
      <c r="G231" s="16" t="s">
        <v>38</v>
      </c>
      <c r="H231" s="16">
        <v>5</v>
      </c>
      <c r="I231" s="21">
        <v>7842.0999999999995</v>
      </c>
      <c r="J231" s="21">
        <v>4606.8</v>
      </c>
      <c r="K231" s="58" t="s">
        <v>52</v>
      </c>
      <c r="L231" s="52">
        <f t="shared" si="28"/>
        <v>8160332.4179999987</v>
      </c>
      <c r="M231" s="32">
        <f t="shared" si="29"/>
        <v>174643.56699999998</v>
      </c>
      <c r="N231" s="32">
        <f t="shared" si="24"/>
        <v>8334975.9849999985</v>
      </c>
      <c r="O231" s="32">
        <f t="shared" si="27"/>
        <v>8334975.9849999985</v>
      </c>
      <c r="P231" s="59">
        <v>1040.58</v>
      </c>
      <c r="Q231" s="59">
        <v>22.27</v>
      </c>
      <c r="R231" s="14" t="s">
        <v>40</v>
      </c>
      <c r="S231" s="14" t="s">
        <v>41</v>
      </c>
    </row>
    <row r="232" spans="1:20" ht="37.5">
      <c r="A232" s="15">
        <v>29</v>
      </c>
      <c r="B232" s="16">
        <v>26</v>
      </c>
      <c r="C232" s="22" t="s">
        <v>204</v>
      </c>
      <c r="D232" s="14">
        <v>1958</v>
      </c>
      <c r="E232" s="16" t="s">
        <v>37</v>
      </c>
      <c r="F232" s="14" t="s">
        <v>306</v>
      </c>
      <c r="G232" s="14" t="s">
        <v>38</v>
      </c>
      <c r="H232" s="14">
        <v>5</v>
      </c>
      <c r="I232" s="21">
        <v>5280.2000000000007</v>
      </c>
      <c r="J232" s="32">
        <v>2909.5</v>
      </c>
      <c r="K232" s="58" t="s">
        <v>52</v>
      </c>
      <c r="L232" s="52">
        <f t="shared" si="28"/>
        <v>5494470.5160000008</v>
      </c>
      <c r="M232" s="32">
        <f t="shared" si="29"/>
        <v>117590.05400000002</v>
      </c>
      <c r="N232" s="32">
        <f t="shared" si="24"/>
        <v>5612060.5700000012</v>
      </c>
      <c r="O232" s="32">
        <f t="shared" si="27"/>
        <v>5612060.5700000012</v>
      </c>
      <c r="P232" s="59">
        <v>1040.58</v>
      </c>
      <c r="Q232" s="59">
        <v>22.27</v>
      </c>
      <c r="R232" s="14" t="s">
        <v>40</v>
      </c>
      <c r="S232" s="14" t="s">
        <v>41</v>
      </c>
    </row>
    <row r="233" spans="1:20" ht="37.5">
      <c r="A233" s="15">
        <v>30</v>
      </c>
      <c r="B233" s="16">
        <v>27</v>
      </c>
      <c r="C233" s="22" t="s">
        <v>205</v>
      </c>
      <c r="D233" s="14">
        <v>1965</v>
      </c>
      <c r="E233" s="16" t="s">
        <v>37</v>
      </c>
      <c r="F233" s="14" t="s">
        <v>306</v>
      </c>
      <c r="G233" s="14" t="s">
        <v>38</v>
      </c>
      <c r="H233" s="14">
        <v>5</v>
      </c>
      <c r="I233" s="21">
        <v>4069</v>
      </c>
      <c r="J233" s="32">
        <v>2352.6999999999998</v>
      </c>
      <c r="K233" s="58" t="s">
        <v>52</v>
      </c>
      <c r="L233" s="52">
        <f t="shared" si="28"/>
        <v>4234120.0199999996</v>
      </c>
      <c r="M233" s="32">
        <f t="shared" si="29"/>
        <v>90616.63</v>
      </c>
      <c r="N233" s="32">
        <f t="shared" si="24"/>
        <v>4324736.6499999994</v>
      </c>
      <c r="O233" s="32">
        <f t="shared" si="27"/>
        <v>4324736.6499999994</v>
      </c>
      <c r="P233" s="59">
        <v>1040.58</v>
      </c>
      <c r="Q233" s="59">
        <v>22.27</v>
      </c>
      <c r="R233" s="14" t="s">
        <v>40</v>
      </c>
      <c r="S233" s="14" t="s">
        <v>41</v>
      </c>
    </row>
    <row r="234" spans="1:20" ht="37.5">
      <c r="A234" s="15">
        <v>31</v>
      </c>
      <c r="B234" s="16">
        <v>28</v>
      </c>
      <c r="C234" s="22" t="s">
        <v>206</v>
      </c>
      <c r="D234" s="14">
        <v>1953</v>
      </c>
      <c r="E234" s="16" t="s">
        <v>37</v>
      </c>
      <c r="F234" s="14" t="s">
        <v>289</v>
      </c>
      <c r="G234" s="14" t="s">
        <v>38</v>
      </c>
      <c r="H234" s="14">
        <v>2</v>
      </c>
      <c r="I234" s="21">
        <v>1450.8</v>
      </c>
      <c r="J234" s="32">
        <v>793.7</v>
      </c>
      <c r="K234" s="58" t="s">
        <v>52</v>
      </c>
      <c r="L234" s="52">
        <f t="shared" si="28"/>
        <v>1628842.176</v>
      </c>
      <c r="M234" s="32">
        <f t="shared" si="29"/>
        <v>56856.851999999992</v>
      </c>
      <c r="N234" s="32">
        <f t="shared" si="24"/>
        <v>1685699.0279999999</v>
      </c>
      <c r="O234" s="32">
        <f t="shared" si="27"/>
        <v>1685699.0279999999</v>
      </c>
      <c r="P234" s="14">
        <v>1122.72</v>
      </c>
      <c r="Q234" s="59">
        <v>39.19</v>
      </c>
      <c r="R234" s="14" t="s">
        <v>40</v>
      </c>
      <c r="S234" s="14" t="s">
        <v>41</v>
      </c>
    </row>
    <row r="235" spans="1:20" ht="37.5">
      <c r="A235" s="15">
        <v>32</v>
      </c>
      <c r="B235" s="16">
        <v>29</v>
      </c>
      <c r="C235" s="22" t="s">
        <v>207</v>
      </c>
      <c r="D235" s="14">
        <v>1952</v>
      </c>
      <c r="E235" s="16" t="s">
        <v>37</v>
      </c>
      <c r="F235" s="14" t="s">
        <v>289</v>
      </c>
      <c r="G235" s="14" t="s">
        <v>38</v>
      </c>
      <c r="H235" s="14">
        <v>2</v>
      </c>
      <c r="I235" s="21">
        <v>1272.1000000000001</v>
      </c>
      <c r="J235" s="32">
        <v>689.3</v>
      </c>
      <c r="K235" s="58" t="s">
        <v>52</v>
      </c>
      <c r="L235" s="52">
        <f t="shared" si="28"/>
        <v>1428212.1120000002</v>
      </c>
      <c r="M235" s="32">
        <f t="shared" si="29"/>
        <v>49853.599000000002</v>
      </c>
      <c r="N235" s="32">
        <f t="shared" si="24"/>
        <v>1478065.7110000001</v>
      </c>
      <c r="O235" s="32">
        <f t="shared" si="27"/>
        <v>1478065.7110000001</v>
      </c>
      <c r="P235" s="14">
        <v>1122.72</v>
      </c>
      <c r="Q235" s="59">
        <v>39.19</v>
      </c>
      <c r="R235" s="14" t="s">
        <v>40</v>
      </c>
      <c r="S235" s="14" t="s">
        <v>41</v>
      </c>
    </row>
    <row r="236" spans="1:20" ht="37.5">
      <c r="A236" s="15">
        <v>33</v>
      </c>
      <c r="B236" s="16">
        <v>30</v>
      </c>
      <c r="C236" s="22" t="s">
        <v>208</v>
      </c>
      <c r="D236" s="14">
        <v>1958</v>
      </c>
      <c r="E236" s="16" t="s">
        <v>37</v>
      </c>
      <c r="F236" s="14" t="s">
        <v>289</v>
      </c>
      <c r="G236" s="14" t="s">
        <v>38</v>
      </c>
      <c r="H236" s="14">
        <v>2</v>
      </c>
      <c r="I236" s="21">
        <v>1525.3</v>
      </c>
      <c r="J236" s="32">
        <v>840.9</v>
      </c>
      <c r="K236" s="58" t="s">
        <v>52</v>
      </c>
      <c r="L236" s="52">
        <f t="shared" si="28"/>
        <v>1712484.8159999999</v>
      </c>
      <c r="M236" s="32">
        <f t="shared" si="29"/>
        <v>59776.506999999998</v>
      </c>
      <c r="N236" s="32">
        <f t="shared" si="24"/>
        <v>1772261.3229999999</v>
      </c>
      <c r="O236" s="32">
        <f t="shared" si="27"/>
        <v>1772261.3229999999</v>
      </c>
      <c r="P236" s="14">
        <v>1122.72</v>
      </c>
      <c r="Q236" s="59">
        <v>39.19</v>
      </c>
      <c r="R236" s="14" t="s">
        <v>40</v>
      </c>
      <c r="S236" s="14" t="s">
        <v>41</v>
      </c>
    </row>
    <row r="237" spans="1:20" ht="37.5">
      <c r="A237" s="15">
        <v>34</v>
      </c>
      <c r="B237" s="16">
        <v>31</v>
      </c>
      <c r="C237" s="22" t="s">
        <v>209</v>
      </c>
      <c r="D237" s="16">
        <v>1939</v>
      </c>
      <c r="E237" s="16" t="s">
        <v>37</v>
      </c>
      <c r="F237" s="14" t="s">
        <v>291</v>
      </c>
      <c r="G237" s="16" t="s">
        <v>67</v>
      </c>
      <c r="H237" s="16">
        <v>2</v>
      </c>
      <c r="I237" s="21">
        <v>1033.7</v>
      </c>
      <c r="J237" s="21">
        <v>599.79999999999995</v>
      </c>
      <c r="K237" s="22" t="s">
        <v>52</v>
      </c>
      <c r="L237" s="52">
        <f t="shared" si="28"/>
        <v>1100652.7490000001</v>
      </c>
      <c r="M237" s="32">
        <f t="shared" si="29"/>
        <v>39973.179000000004</v>
      </c>
      <c r="N237" s="32">
        <f t="shared" si="24"/>
        <v>1140625.9280000001</v>
      </c>
      <c r="O237" s="32">
        <f t="shared" si="27"/>
        <v>1140625.9280000001</v>
      </c>
      <c r="P237" s="32">
        <v>1064.77</v>
      </c>
      <c r="Q237" s="59">
        <v>38.67</v>
      </c>
      <c r="R237" s="14" t="s">
        <v>40</v>
      </c>
      <c r="S237" s="14" t="s">
        <v>41</v>
      </c>
      <c r="T237" s="435" t="s">
        <v>1175</v>
      </c>
    </row>
    <row r="238" spans="1:20" ht="37.5">
      <c r="A238" s="15">
        <v>35</v>
      </c>
      <c r="B238" s="16">
        <v>32</v>
      </c>
      <c r="C238" s="22" t="s">
        <v>210</v>
      </c>
      <c r="D238" s="16">
        <v>1965</v>
      </c>
      <c r="E238" s="16" t="s">
        <v>37</v>
      </c>
      <c r="F238" s="14" t="s">
        <v>306</v>
      </c>
      <c r="G238" s="16" t="s">
        <v>38</v>
      </c>
      <c r="H238" s="16">
        <v>4</v>
      </c>
      <c r="I238" s="21">
        <v>2253.6000000000004</v>
      </c>
      <c r="J238" s="21">
        <v>1171.0999999999999</v>
      </c>
      <c r="K238" s="22" t="s">
        <v>52</v>
      </c>
      <c r="L238" s="52">
        <f t="shared" si="28"/>
        <v>2345051.088</v>
      </c>
      <c r="M238" s="32">
        <f t="shared" si="29"/>
        <v>50187.672000000006</v>
      </c>
      <c r="N238" s="32">
        <f t="shared" si="24"/>
        <v>2395238.7599999998</v>
      </c>
      <c r="O238" s="32">
        <f t="shared" si="27"/>
        <v>2395238.7599999998</v>
      </c>
      <c r="P238" s="59">
        <v>1040.58</v>
      </c>
      <c r="Q238" s="59">
        <v>22.27</v>
      </c>
      <c r="R238" s="14" t="s">
        <v>40</v>
      </c>
      <c r="S238" s="14" t="s">
        <v>41</v>
      </c>
    </row>
    <row r="239" spans="1:20" ht="37.5">
      <c r="A239" s="15">
        <v>36</v>
      </c>
      <c r="B239" s="16">
        <v>33</v>
      </c>
      <c r="C239" s="22" t="s">
        <v>211</v>
      </c>
      <c r="D239" s="16">
        <v>1963</v>
      </c>
      <c r="E239" s="16" t="s">
        <v>37</v>
      </c>
      <c r="F239" s="14" t="s">
        <v>306</v>
      </c>
      <c r="G239" s="16" t="s">
        <v>38</v>
      </c>
      <c r="H239" s="60">
        <v>5</v>
      </c>
      <c r="I239" s="21">
        <v>2640.2000000000003</v>
      </c>
      <c r="J239" s="21">
        <v>1568.2</v>
      </c>
      <c r="K239" s="22" t="s">
        <v>52</v>
      </c>
      <c r="L239" s="52">
        <f t="shared" si="28"/>
        <v>2747339.3160000001</v>
      </c>
      <c r="M239" s="32">
        <f t="shared" si="29"/>
        <v>58797.254000000008</v>
      </c>
      <c r="N239" s="32">
        <f t="shared" si="24"/>
        <v>2806136.5700000003</v>
      </c>
      <c r="O239" s="32">
        <f t="shared" si="27"/>
        <v>2806136.5700000003</v>
      </c>
      <c r="P239" s="59">
        <v>1040.58</v>
      </c>
      <c r="Q239" s="59">
        <v>22.27</v>
      </c>
      <c r="R239" s="14" t="s">
        <v>40</v>
      </c>
      <c r="S239" s="14" t="s">
        <v>41</v>
      </c>
    </row>
    <row r="240" spans="1:20" ht="37.5">
      <c r="A240" s="15">
        <v>37</v>
      </c>
      <c r="B240" s="16">
        <v>31</v>
      </c>
      <c r="C240" s="22" t="s">
        <v>212</v>
      </c>
      <c r="D240" s="14">
        <v>1987</v>
      </c>
      <c r="E240" s="16" t="s">
        <v>37</v>
      </c>
      <c r="F240" s="14" t="s">
        <v>306</v>
      </c>
      <c r="G240" s="16" t="s">
        <v>87</v>
      </c>
      <c r="H240" s="14">
        <v>5</v>
      </c>
      <c r="I240" s="21">
        <v>7010.6</v>
      </c>
      <c r="J240" s="21">
        <v>4225.6000000000004</v>
      </c>
      <c r="K240" s="22" t="s">
        <v>52</v>
      </c>
      <c r="L240" s="52">
        <f t="shared" si="28"/>
        <v>7109729.8840000005</v>
      </c>
      <c r="M240" s="32">
        <f t="shared" si="29"/>
        <v>152130.01999999999</v>
      </c>
      <c r="N240" s="32">
        <f t="shared" si="24"/>
        <v>7261859.9040000001</v>
      </c>
      <c r="O240" s="32">
        <f t="shared" si="27"/>
        <v>7261859.9040000001</v>
      </c>
      <c r="P240" s="59">
        <v>1014.14</v>
      </c>
      <c r="Q240" s="59">
        <v>21.7</v>
      </c>
      <c r="R240" s="14" t="s">
        <v>40</v>
      </c>
      <c r="S240" s="14" t="s">
        <v>41</v>
      </c>
    </row>
    <row r="241" spans="1:19" ht="56.25">
      <c r="A241" s="15">
        <v>38</v>
      </c>
      <c r="B241" s="16">
        <v>35</v>
      </c>
      <c r="C241" s="22" t="s">
        <v>213</v>
      </c>
      <c r="D241" s="16">
        <v>1988</v>
      </c>
      <c r="E241" s="16" t="s">
        <v>37</v>
      </c>
      <c r="F241" s="14" t="s">
        <v>474</v>
      </c>
      <c r="G241" s="16" t="s">
        <v>87</v>
      </c>
      <c r="H241" s="16">
        <v>9</v>
      </c>
      <c r="I241" s="21">
        <v>15345.800000000001</v>
      </c>
      <c r="J241" s="61">
        <v>10316.6</v>
      </c>
      <c r="K241" s="22" t="s">
        <v>179</v>
      </c>
      <c r="L241" s="52">
        <f t="shared" si="28"/>
        <v>11851254.424000001</v>
      </c>
      <c r="M241" s="32">
        <f t="shared" si="29"/>
        <v>253666.07400000002</v>
      </c>
      <c r="N241" s="32">
        <f t="shared" si="24"/>
        <v>12104920.498</v>
      </c>
      <c r="O241" s="32">
        <f t="shared" si="27"/>
        <v>12104920.498</v>
      </c>
      <c r="P241" s="14">
        <v>772.28</v>
      </c>
      <c r="Q241" s="59">
        <v>16.53</v>
      </c>
      <c r="R241" s="14" t="s">
        <v>40</v>
      </c>
      <c r="S241" s="14" t="s">
        <v>41</v>
      </c>
    </row>
    <row r="242" spans="1:19" ht="56.25">
      <c r="A242" s="15">
        <v>39</v>
      </c>
      <c r="B242" s="16">
        <v>36</v>
      </c>
      <c r="C242" s="22" t="s">
        <v>214</v>
      </c>
      <c r="D242" s="16">
        <v>1991</v>
      </c>
      <c r="E242" s="16" t="s">
        <v>37</v>
      </c>
      <c r="F242" s="14" t="s">
        <v>467</v>
      </c>
      <c r="G242" s="16" t="s">
        <v>87</v>
      </c>
      <c r="H242" s="16">
        <v>10</v>
      </c>
      <c r="I242" s="21">
        <v>9662.1</v>
      </c>
      <c r="J242" s="61">
        <v>6846.6</v>
      </c>
      <c r="K242" s="22" t="s">
        <v>179</v>
      </c>
      <c r="L242" s="52">
        <f t="shared" si="28"/>
        <v>6997679.3040000005</v>
      </c>
      <c r="M242" s="32">
        <f t="shared" si="29"/>
        <v>149762.55000000002</v>
      </c>
      <c r="N242" s="32">
        <f t="shared" si="24"/>
        <v>7147441.8540000003</v>
      </c>
      <c r="O242" s="32">
        <f t="shared" si="27"/>
        <v>7147441.8540000003</v>
      </c>
      <c r="P242" s="14">
        <v>724.24</v>
      </c>
      <c r="Q242" s="59">
        <v>15.5</v>
      </c>
      <c r="R242" s="14" t="s">
        <v>40</v>
      </c>
      <c r="S242" s="14" t="s">
        <v>41</v>
      </c>
    </row>
    <row r="243" spans="1:19" ht="37.5">
      <c r="A243" s="15">
        <v>40</v>
      </c>
      <c r="B243" s="16">
        <v>37</v>
      </c>
      <c r="C243" s="22" t="s">
        <v>215</v>
      </c>
      <c r="D243" s="14">
        <v>1957</v>
      </c>
      <c r="E243" s="16" t="s">
        <v>37</v>
      </c>
      <c r="F243" s="14" t="s">
        <v>306</v>
      </c>
      <c r="G243" s="14" t="s">
        <v>38</v>
      </c>
      <c r="H243" s="14">
        <v>4</v>
      </c>
      <c r="I243" s="21">
        <v>6473.9</v>
      </c>
      <c r="J243" s="32">
        <v>3241</v>
      </c>
      <c r="K243" s="22" t="s">
        <v>52</v>
      </c>
      <c r="L243" s="52">
        <f t="shared" si="28"/>
        <v>6736610.8619999988</v>
      </c>
      <c r="M243" s="32">
        <f t="shared" si="29"/>
        <v>144173.753</v>
      </c>
      <c r="N243" s="32">
        <f t="shared" si="24"/>
        <v>6880784.6149999984</v>
      </c>
      <c r="O243" s="32">
        <f t="shared" si="27"/>
        <v>6880784.6149999984</v>
      </c>
      <c r="P243" s="59">
        <v>1040.58</v>
      </c>
      <c r="Q243" s="59">
        <v>22.27</v>
      </c>
      <c r="R243" s="14" t="s">
        <v>40</v>
      </c>
      <c r="S243" s="14" t="s">
        <v>41</v>
      </c>
    </row>
    <row r="244" spans="1:19" ht="37.5">
      <c r="A244" s="15">
        <v>41</v>
      </c>
      <c r="B244" s="16">
        <v>38</v>
      </c>
      <c r="C244" s="22" t="s">
        <v>216</v>
      </c>
      <c r="D244" s="16">
        <v>1987</v>
      </c>
      <c r="E244" s="16" t="s">
        <v>37</v>
      </c>
      <c r="F244" s="14" t="s">
        <v>306</v>
      </c>
      <c r="G244" s="16" t="s">
        <v>38</v>
      </c>
      <c r="H244" s="16">
        <v>5</v>
      </c>
      <c r="I244" s="21">
        <v>5281.8</v>
      </c>
      <c r="J244" s="21">
        <v>3141.4</v>
      </c>
      <c r="K244" s="22" t="s">
        <v>52</v>
      </c>
      <c r="L244" s="52">
        <f t="shared" si="28"/>
        <v>5496135.4440000001</v>
      </c>
      <c r="M244" s="32">
        <f t="shared" si="29"/>
        <v>117625.686</v>
      </c>
      <c r="N244" s="32">
        <f t="shared" si="24"/>
        <v>5613761.1299999999</v>
      </c>
      <c r="O244" s="32">
        <f t="shared" si="27"/>
        <v>5613761.1299999999</v>
      </c>
      <c r="P244" s="59">
        <v>1040.58</v>
      </c>
      <c r="Q244" s="59">
        <v>22.27</v>
      </c>
      <c r="R244" s="14" t="s">
        <v>40</v>
      </c>
      <c r="S244" s="14" t="s">
        <v>41</v>
      </c>
    </row>
    <row r="245" spans="1:19" ht="37.5">
      <c r="A245" s="15">
        <v>42</v>
      </c>
      <c r="B245" s="16">
        <v>39</v>
      </c>
      <c r="C245" s="22" t="s">
        <v>217</v>
      </c>
      <c r="D245" s="16">
        <v>1990</v>
      </c>
      <c r="E245" s="16" t="s">
        <v>37</v>
      </c>
      <c r="F245" s="14" t="s">
        <v>306</v>
      </c>
      <c r="G245" s="16" t="s">
        <v>38</v>
      </c>
      <c r="H245" s="16">
        <v>5</v>
      </c>
      <c r="I245" s="21">
        <v>6598</v>
      </c>
      <c r="J245" s="21">
        <v>3860.1</v>
      </c>
      <c r="K245" s="22" t="s">
        <v>52</v>
      </c>
      <c r="L245" s="52">
        <f t="shared" si="28"/>
        <v>6865746.8399999999</v>
      </c>
      <c r="M245" s="32">
        <f t="shared" si="29"/>
        <v>146937.46</v>
      </c>
      <c r="N245" s="32">
        <f t="shared" si="24"/>
        <v>7012684.2999999998</v>
      </c>
      <c r="O245" s="32">
        <f t="shared" si="27"/>
        <v>7012684.2999999998</v>
      </c>
      <c r="P245" s="59">
        <v>1040.58</v>
      </c>
      <c r="Q245" s="59">
        <v>22.27</v>
      </c>
      <c r="R245" s="14" t="s">
        <v>40</v>
      </c>
      <c r="S245" s="14" t="s">
        <v>41</v>
      </c>
    </row>
    <row r="246" spans="1:19" ht="37.5">
      <c r="A246" s="15">
        <v>43</v>
      </c>
      <c r="B246" s="16">
        <v>40</v>
      </c>
      <c r="C246" s="22" t="s">
        <v>218</v>
      </c>
      <c r="D246" s="16">
        <v>1983</v>
      </c>
      <c r="E246" s="16" t="s">
        <v>37</v>
      </c>
      <c r="F246" s="14" t="s">
        <v>306</v>
      </c>
      <c r="G246" s="14" t="s">
        <v>38</v>
      </c>
      <c r="H246" s="16">
        <v>5</v>
      </c>
      <c r="I246" s="21">
        <v>5095</v>
      </c>
      <c r="J246" s="21">
        <v>3884.9</v>
      </c>
      <c r="K246" s="22" t="s">
        <v>52</v>
      </c>
      <c r="L246" s="52">
        <f t="shared" si="28"/>
        <v>5301755.0999999996</v>
      </c>
      <c r="M246" s="32">
        <f t="shared" si="29"/>
        <v>113465.65</v>
      </c>
      <c r="N246" s="32">
        <f t="shared" si="24"/>
        <v>5415220.75</v>
      </c>
      <c r="O246" s="32">
        <f t="shared" si="27"/>
        <v>5415220.75</v>
      </c>
      <c r="P246" s="59">
        <v>1040.58</v>
      </c>
      <c r="Q246" s="59">
        <v>22.27</v>
      </c>
      <c r="R246" s="14" t="s">
        <v>40</v>
      </c>
      <c r="S246" s="14" t="s">
        <v>41</v>
      </c>
    </row>
    <row r="247" spans="1:19" ht="37.5">
      <c r="A247" s="15">
        <v>44</v>
      </c>
      <c r="B247" s="16">
        <v>41</v>
      </c>
      <c r="C247" s="22" t="s">
        <v>221</v>
      </c>
      <c r="D247" s="16">
        <v>1986</v>
      </c>
      <c r="E247" s="16" t="s">
        <v>37</v>
      </c>
      <c r="F247" s="14" t="s">
        <v>306</v>
      </c>
      <c r="G247" s="14" t="s">
        <v>38</v>
      </c>
      <c r="H247" s="16">
        <v>5</v>
      </c>
      <c r="I247" s="21">
        <v>7990.2</v>
      </c>
      <c r="J247" s="21">
        <v>5798.5</v>
      </c>
      <c r="K247" s="22" t="s">
        <v>52</v>
      </c>
      <c r="L247" s="52">
        <f t="shared" si="28"/>
        <v>8314442.3159999996</v>
      </c>
      <c r="M247" s="32">
        <f t="shared" si="29"/>
        <v>177941.75399999999</v>
      </c>
      <c r="N247" s="32">
        <f t="shared" si="24"/>
        <v>8492384.0700000003</v>
      </c>
      <c r="O247" s="32">
        <f t="shared" si="27"/>
        <v>8492384.0700000003</v>
      </c>
      <c r="P247" s="59">
        <v>1040.58</v>
      </c>
      <c r="Q247" s="59">
        <v>22.27</v>
      </c>
      <c r="R247" s="14" t="s">
        <v>40</v>
      </c>
      <c r="S247" s="14" t="s">
        <v>41</v>
      </c>
    </row>
    <row r="248" spans="1:19" ht="37.5">
      <c r="A248" s="15">
        <v>45</v>
      </c>
      <c r="B248" s="16">
        <v>42</v>
      </c>
      <c r="C248" s="22" t="s">
        <v>222</v>
      </c>
      <c r="D248" s="16">
        <v>1988</v>
      </c>
      <c r="E248" s="16" t="s">
        <v>37</v>
      </c>
      <c r="F248" s="14" t="s">
        <v>306</v>
      </c>
      <c r="G248" s="14" t="s">
        <v>38</v>
      </c>
      <c r="H248" s="16">
        <v>5</v>
      </c>
      <c r="I248" s="21">
        <v>5331.3</v>
      </c>
      <c r="J248" s="21">
        <v>3923.5</v>
      </c>
      <c r="K248" s="22" t="s">
        <v>52</v>
      </c>
      <c r="L248" s="52">
        <f t="shared" si="28"/>
        <v>5547644.1540000001</v>
      </c>
      <c r="M248" s="32">
        <f t="shared" si="29"/>
        <v>118728.05100000001</v>
      </c>
      <c r="N248" s="32">
        <f t="shared" si="24"/>
        <v>5666372.2050000001</v>
      </c>
      <c r="O248" s="32">
        <f t="shared" si="27"/>
        <v>5666372.2050000001</v>
      </c>
      <c r="P248" s="59">
        <v>1040.58</v>
      </c>
      <c r="Q248" s="59">
        <v>22.27</v>
      </c>
      <c r="R248" s="14" t="s">
        <v>40</v>
      </c>
      <c r="S248" s="14" t="s">
        <v>41</v>
      </c>
    </row>
    <row r="249" spans="1:19" ht="37.5">
      <c r="A249" s="15">
        <v>46</v>
      </c>
      <c r="B249" s="16">
        <v>43</v>
      </c>
      <c r="C249" s="22" t="s">
        <v>223</v>
      </c>
      <c r="D249" s="16">
        <v>1961</v>
      </c>
      <c r="E249" s="16" t="s">
        <v>37</v>
      </c>
      <c r="F249" s="14" t="s">
        <v>291</v>
      </c>
      <c r="G249" s="16" t="s">
        <v>38</v>
      </c>
      <c r="H249" s="16">
        <v>2</v>
      </c>
      <c r="I249" s="21">
        <v>1286.7</v>
      </c>
      <c r="J249" s="21">
        <v>622.20000000000005</v>
      </c>
      <c r="K249" s="22" t="s">
        <v>52</v>
      </c>
      <c r="L249" s="52">
        <f t="shared" si="28"/>
        <v>1375044.8220000002</v>
      </c>
      <c r="M249" s="32">
        <f t="shared" si="29"/>
        <v>50425.773000000001</v>
      </c>
      <c r="N249" s="32">
        <f t="shared" si="24"/>
        <v>1425470.5950000002</v>
      </c>
      <c r="O249" s="32">
        <f t="shared" si="27"/>
        <v>1425470.5950000002</v>
      </c>
      <c r="P249" s="59">
        <v>1068.6600000000001</v>
      </c>
      <c r="Q249" s="59">
        <v>39.19</v>
      </c>
      <c r="R249" s="14" t="s">
        <v>40</v>
      </c>
      <c r="S249" s="14" t="s">
        <v>41</v>
      </c>
    </row>
    <row r="250" spans="1:19" ht="37.5">
      <c r="A250" s="15">
        <v>47</v>
      </c>
      <c r="B250" s="16">
        <v>44</v>
      </c>
      <c r="C250" s="22" t="s">
        <v>224</v>
      </c>
      <c r="D250" s="16">
        <v>1961</v>
      </c>
      <c r="E250" s="16" t="s">
        <v>37</v>
      </c>
      <c r="F250" s="14" t="s">
        <v>291</v>
      </c>
      <c r="G250" s="16" t="s">
        <v>38</v>
      </c>
      <c r="H250" s="16">
        <v>2</v>
      </c>
      <c r="I250" s="21">
        <v>1270.6000000000001</v>
      </c>
      <c r="J250" s="21">
        <v>626.5</v>
      </c>
      <c r="K250" s="58" t="s">
        <v>52</v>
      </c>
      <c r="L250" s="52">
        <f t="shared" si="28"/>
        <v>1357839.3960000002</v>
      </c>
      <c r="M250" s="32">
        <f t="shared" si="29"/>
        <v>49794.814000000006</v>
      </c>
      <c r="N250" s="32">
        <f t="shared" si="24"/>
        <v>1407634.2100000002</v>
      </c>
      <c r="O250" s="32">
        <f t="shared" si="27"/>
        <v>1407634.2100000002</v>
      </c>
      <c r="P250" s="59">
        <v>1068.6600000000001</v>
      </c>
      <c r="Q250" s="59">
        <v>39.19</v>
      </c>
      <c r="R250" s="14" t="s">
        <v>40</v>
      </c>
      <c r="S250" s="14" t="s">
        <v>41</v>
      </c>
    </row>
    <row r="251" spans="1:19" ht="37.5">
      <c r="A251" s="15">
        <v>48</v>
      </c>
      <c r="B251" s="16">
        <v>45</v>
      </c>
      <c r="C251" s="22" t="s">
        <v>225</v>
      </c>
      <c r="D251" s="16">
        <v>1958</v>
      </c>
      <c r="E251" s="16" t="s">
        <v>37</v>
      </c>
      <c r="F251" s="14" t="s">
        <v>291</v>
      </c>
      <c r="G251" s="16" t="s">
        <v>38</v>
      </c>
      <c r="H251" s="16">
        <v>2</v>
      </c>
      <c r="I251" s="21">
        <v>1480.3000000000002</v>
      </c>
      <c r="J251" s="21">
        <v>631.20000000000005</v>
      </c>
      <c r="K251" s="58" t="s">
        <v>52</v>
      </c>
      <c r="L251" s="52">
        <f t="shared" si="28"/>
        <v>1581937.3980000003</v>
      </c>
      <c r="M251" s="32">
        <f t="shared" si="29"/>
        <v>58012.957000000002</v>
      </c>
      <c r="N251" s="32">
        <f t="shared" si="24"/>
        <v>1639950.3550000002</v>
      </c>
      <c r="O251" s="32">
        <f t="shared" si="27"/>
        <v>1639950.3550000002</v>
      </c>
      <c r="P251" s="59">
        <v>1068.6600000000001</v>
      </c>
      <c r="Q251" s="59">
        <v>39.19</v>
      </c>
      <c r="R251" s="14" t="s">
        <v>40</v>
      </c>
      <c r="S251" s="14" t="s">
        <v>41</v>
      </c>
    </row>
    <row r="252" spans="1:19" ht="37.5">
      <c r="A252" s="15">
        <v>49</v>
      </c>
      <c r="B252" s="16">
        <v>46</v>
      </c>
      <c r="C252" s="22" t="s">
        <v>226</v>
      </c>
      <c r="D252" s="14">
        <v>1958</v>
      </c>
      <c r="E252" s="16" t="s">
        <v>37</v>
      </c>
      <c r="F252" s="14" t="s">
        <v>291</v>
      </c>
      <c r="G252" s="14" t="s">
        <v>38</v>
      </c>
      <c r="H252" s="14">
        <v>2</v>
      </c>
      <c r="I252" s="21">
        <v>1434.1999999999998</v>
      </c>
      <c r="J252" s="32">
        <v>636.9</v>
      </c>
      <c r="K252" s="58" t="s">
        <v>52</v>
      </c>
      <c r="L252" s="52">
        <f t="shared" si="28"/>
        <v>1532672.172</v>
      </c>
      <c r="M252" s="32">
        <f t="shared" si="29"/>
        <v>56206.297999999988</v>
      </c>
      <c r="N252" s="32">
        <f t="shared" si="24"/>
        <v>1588878.47</v>
      </c>
      <c r="O252" s="32">
        <f t="shared" si="27"/>
        <v>1588878.47</v>
      </c>
      <c r="P252" s="59">
        <v>1068.6600000000001</v>
      </c>
      <c r="Q252" s="59">
        <v>39.19</v>
      </c>
      <c r="R252" s="14" t="s">
        <v>40</v>
      </c>
      <c r="S252" s="14" t="s">
        <v>41</v>
      </c>
    </row>
    <row r="253" spans="1:19" ht="37.5">
      <c r="A253" s="15">
        <v>50</v>
      </c>
      <c r="B253" s="16">
        <v>47</v>
      </c>
      <c r="C253" s="22" t="s">
        <v>227</v>
      </c>
      <c r="D253" s="14">
        <v>1960</v>
      </c>
      <c r="E253" s="16" t="s">
        <v>37</v>
      </c>
      <c r="F253" s="14" t="s">
        <v>287</v>
      </c>
      <c r="G253" s="14" t="s">
        <v>38</v>
      </c>
      <c r="H253" s="14">
        <v>4</v>
      </c>
      <c r="I253" s="21">
        <v>2236.9</v>
      </c>
      <c r="J253" s="32">
        <f>149.8+1351.8</f>
        <v>1501.6</v>
      </c>
      <c r="K253" s="58" t="s">
        <v>52</v>
      </c>
      <c r="L253" s="52">
        <f t="shared" si="28"/>
        <v>2438668.3800000004</v>
      </c>
      <c r="M253" s="32">
        <f t="shared" si="29"/>
        <v>53439.541000000005</v>
      </c>
      <c r="N253" s="32">
        <f t="shared" si="24"/>
        <v>2492107.9210000006</v>
      </c>
      <c r="O253" s="32">
        <f t="shared" si="27"/>
        <v>2492107.9210000006</v>
      </c>
      <c r="P253" s="59">
        <v>1090.2</v>
      </c>
      <c r="Q253" s="59">
        <v>23.89</v>
      </c>
      <c r="R253" s="14" t="s">
        <v>40</v>
      </c>
      <c r="S253" s="14" t="s">
        <v>41</v>
      </c>
    </row>
    <row r="254" spans="1:19" ht="37.5">
      <c r="A254" s="15">
        <v>51</v>
      </c>
      <c r="B254" s="16">
        <v>48</v>
      </c>
      <c r="C254" s="22" t="s">
        <v>228</v>
      </c>
      <c r="D254" s="14">
        <v>1940</v>
      </c>
      <c r="E254" s="16" t="s">
        <v>37</v>
      </c>
      <c r="F254" s="14" t="s">
        <v>306</v>
      </c>
      <c r="G254" s="14" t="s">
        <v>38</v>
      </c>
      <c r="H254" s="14">
        <v>4</v>
      </c>
      <c r="I254" s="21">
        <v>4375.8999999999996</v>
      </c>
      <c r="J254" s="32">
        <v>1967</v>
      </c>
      <c r="K254" s="58" t="s">
        <v>52</v>
      </c>
      <c r="L254" s="52">
        <f t="shared" si="28"/>
        <v>4553474.0219999989</v>
      </c>
      <c r="M254" s="32">
        <f t="shared" si="29"/>
        <v>97451.292999999991</v>
      </c>
      <c r="N254" s="32">
        <f t="shared" si="24"/>
        <v>4650925.3149999985</v>
      </c>
      <c r="O254" s="32">
        <f t="shared" si="27"/>
        <v>4650925.3149999985</v>
      </c>
      <c r="P254" s="59">
        <v>1040.58</v>
      </c>
      <c r="Q254" s="59">
        <v>22.27</v>
      </c>
      <c r="R254" s="14" t="s">
        <v>40</v>
      </c>
      <c r="S254" s="14" t="s">
        <v>41</v>
      </c>
    </row>
    <row r="255" spans="1:19" ht="37.5">
      <c r="A255" s="15">
        <v>52</v>
      </c>
      <c r="B255" s="16">
        <v>49</v>
      </c>
      <c r="C255" s="22" t="s">
        <v>229</v>
      </c>
      <c r="D255" s="14">
        <v>1964</v>
      </c>
      <c r="E255" s="16" t="s">
        <v>37</v>
      </c>
      <c r="F255" s="14" t="s">
        <v>306</v>
      </c>
      <c r="G255" s="14" t="s">
        <v>38</v>
      </c>
      <c r="H255" s="14">
        <v>4</v>
      </c>
      <c r="I255" s="21">
        <v>2323.1</v>
      </c>
      <c r="J255" s="32">
        <v>1292.7</v>
      </c>
      <c r="K255" s="58" t="s">
        <v>52</v>
      </c>
      <c r="L255" s="52">
        <f t="shared" si="28"/>
        <v>2417371.3979999996</v>
      </c>
      <c r="M255" s="32">
        <f t="shared" si="29"/>
        <v>51735.436999999998</v>
      </c>
      <c r="N255" s="32">
        <f t="shared" si="24"/>
        <v>2469106.8349999995</v>
      </c>
      <c r="O255" s="32">
        <f t="shared" si="27"/>
        <v>2469106.8349999995</v>
      </c>
      <c r="P255" s="59">
        <v>1040.58</v>
      </c>
      <c r="Q255" s="59">
        <v>22.27</v>
      </c>
      <c r="R255" s="14" t="s">
        <v>40</v>
      </c>
      <c r="S255" s="14" t="s">
        <v>41</v>
      </c>
    </row>
    <row r="256" spans="1:19" ht="37.5">
      <c r="A256" s="15">
        <v>53</v>
      </c>
      <c r="B256" s="16">
        <v>50</v>
      </c>
      <c r="C256" s="22" t="s">
        <v>230</v>
      </c>
      <c r="D256" s="16">
        <v>1970</v>
      </c>
      <c r="E256" s="16" t="s">
        <v>37</v>
      </c>
      <c r="F256" s="14" t="s">
        <v>306</v>
      </c>
      <c r="G256" s="14" t="s">
        <v>38</v>
      </c>
      <c r="H256" s="16">
        <v>5</v>
      </c>
      <c r="I256" s="21">
        <v>6095.4</v>
      </c>
      <c r="J256" s="21">
        <v>8319.5</v>
      </c>
      <c r="K256" s="58" t="s">
        <v>52</v>
      </c>
      <c r="L256" s="52">
        <f t="shared" si="28"/>
        <v>6342751.3319999995</v>
      </c>
      <c r="M256" s="32">
        <f t="shared" si="29"/>
        <v>135744.55799999999</v>
      </c>
      <c r="N256" s="32">
        <f t="shared" si="24"/>
        <v>6478495.8899999997</v>
      </c>
      <c r="O256" s="32">
        <f t="shared" si="27"/>
        <v>6478495.8899999997</v>
      </c>
      <c r="P256" s="59">
        <v>1040.58</v>
      </c>
      <c r="Q256" s="59">
        <v>22.27</v>
      </c>
      <c r="R256" s="14" t="s">
        <v>40</v>
      </c>
      <c r="S256" s="14" t="s">
        <v>41</v>
      </c>
    </row>
    <row r="257" spans="1:20" ht="37.5">
      <c r="A257" s="15">
        <v>54</v>
      </c>
      <c r="B257" s="16">
        <v>51</v>
      </c>
      <c r="C257" s="22" t="s">
        <v>231</v>
      </c>
      <c r="D257" s="14">
        <v>1961</v>
      </c>
      <c r="E257" s="16" t="s">
        <v>37</v>
      </c>
      <c r="F257" s="14" t="s">
        <v>306</v>
      </c>
      <c r="G257" s="14" t="s">
        <v>38</v>
      </c>
      <c r="H257" s="14">
        <v>5</v>
      </c>
      <c r="I257" s="21">
        <v>2620</v>
      </c>
      <c r="J257" s="32">
        <v>1577.8</v>
      </c>
      <c r="K257" s="58" t="s">
        <v>52</v>
      </c>
      <c r="L257" s="52">
        <f t="shared" si="28"/>
        <v>2726319.5999999996</v>
      </c>
      <c r="M257" s="32">
        <f t="shared" si="29"/>
        <v>58347.4</v>
      </c>
      <c r="N257" s="32">
        <f t="shared" si="24"/>
        <v>2784666.9999999995</v>
      </c>
      <c r="O257" s="32">
        <f t="shared" si="27"/>
        <v>2784666.9999999995</v>
      </c>
      <c r="P257" s="59">
        <v>1040.58</v>
      </c>
      <c r="Q257" s="59">
        <v>22.27</v>
      </c>
      <c r="R257" s="14" t="s">
        <v>40</v>
      </c>
      <c r="S257" s="14" t="s">
        <v>41</v>
      </c>
    </row>
    <row r="258" spans="1:20" ht="37.5">
      <c r="A258" s="15">
        <v>55</v>
      </c>
      <c r="B258" s="619">
        <v>52</v>
      </c>
      <c r="C258" s="620" t="s">
        <v>232</v>
      </c>
      <c r="D258" s="623">
        <v>1966</v>
      </c>
      <c r="E258" s="619" t="s">
        <v>37</v>
      </c>
      <c r="F258" s="623" t="s">
        <v>306</v>
      </c>
      <c r="G258" s="623" t="s">
        <v>38</v>
      </c>
      <c r="H258" s="623">
        <v>4</v>
      </c>
      <c r="I258" s="617">
        <v>3350</v>
      </c>
      <c r="J258" s="624">
        <v>1318.1</v>
      </c>
      <c r="K258" s="22" t="s">
        <v>49</v>
      </c>
      <c r="L258" s="52">
        <f t="shared" si="28"/>
        <v>1372227</v>
      </c>
      <c r="M258" s="32">
        <f t="shared" si="29"/>
        <v>53399</v>
      </c>
      <c r="N258" s="32">
        <f t="shared" si="24"/>
        <v>1425626</v>
      </c>
      <c r="O258" s="632">
        <f>N258+N259</f>
        <v>1936065.5</v>
      </c>
      <c r="P258" s="59">
        <v>409.62</v>
      </c>
      <c r="Q258" s="59">
        <v>15.94</v>
      </c>
      <c r="R258" s="14" t="s">
        <v>40</v>
      </c>
      <c r="S258" s="14" t="s">
        <v>41</v>
      </c>
    </row>
    <row r="259" spans="1:20" ht="56.25">
      <c r="A259" s="15">
        <v>56</v>
      </c>
      <c r="B259" s="619"/>
      <c r="C259" s="620"/>
      <c r="D259" s="623"/>
      <c r="E259" s="619"/>
      <c r="F259" s="623"/>
      <c r="G259" s="623"/>
      <c r="H259" s="623"/>
      <c r="I259" s="617"/>
      <c r="J259" s="624"/>
      <c r="K259" s="22" t="s">
        <v>88</v>
      </c>
      <c r="L259" s="52">
        <f>I258*P259</f>
        <v>462768.99999999994</v>
      </c>
      <c r="M259" s="32">
        <f>I258*Q259</f>
        <v>47670.5</v>
      </c>
      <c r="N259" s="32">
        <f t="shared" si="24"/>
        <v>510439.49999999994</v>
      </c>
      <c r="O259" s="633"/>
      <c r="P259" s="32">
        <v>138.13999999999999</v>
      </c>
      <c r="Q259" s="59">
        <v>14.23</v>
      </c>
      <c r="R259" s="14" t="s">
        <v>40</v>
      </c>
      <c r="S259" s="14" t="s">
        <v>41</v>
      </c>
      <c r="T259" s="439"/>
    </row>
    <row r="260" spans="1:20" ht="37.5">
      <c r="A260" s="15">
        <v>57</v>
      </c>
      <c r="B260" s="16">
        <v>53</v>
      </c>
      <c r="C260" s="22" t="s">
        <v>233</v>
      </c>
      <c r="D260" s="16">
        <v>1957</v>
      </c>
      <c r="E260" s="16" t="s">
        <v>37</v>
      </c>
      <c r="F260" s="14" t="s">
        <v>306</v>
      </c>
      <c r="G260" s="14" t="s">
        <v>38</v>
      </c>
      <c r="H260" s="60">
        <v>3</v>
      </c>
      <c r="I260" s="21">
        <v>3187.9</v>
      </c>
      <c r="J260" s="21">
        <v>1535</v>
      </c>
      <c r="K260" s="22" t="s">
        <v>234</v>
      </c>
      <c r="L260" s="52">
        <f>P260*I260</f>
        <v>3317264.9819999998</v>
      </c>
      <c r="M260" s="32">
        <f>Q260*I260</f>
        <v>70994.532999999996</v>
      </c>
      <c r="N260" s="32">
        <f t="shared" si="24"/>
        <v>3388259.5149999997</v>
      </c>
      <c r="O260" s="32">
        <f t="shared" si="27"/>
        <v>3388259.5149999997</v>
      </c>
      <c r="P260" s="59">
        <v>1040.58</v>
      </c>
      <c r="Q260" s="59">
        <v>22.27</v>
      </c>
      <c r="R260" s="14" t="s">
        <v>40</v>
      </c>
      <c r="S260" s="14" t="s">
        <v>41</v>
      </c>
      <c r="T260" s="439"/>
    </row>
    <row r="261" spans="1:20" ht="37.5">
      <c r="A261" s="15">
        <v>58</v>
      </c>
      <c r="B261" s="16">
        <v>54</v>
      </c>
      <c r="C261" s="22" t="s">
        <v>235</v>
      </c>
      <c r="D261" s="16">
        <v>1963</v>
      </c>
      <c r="E261" s="16" t="s">
        <v>37</v>
      </c>
      <c r="F261" s="14" t="s">
        <v>306</v>
      </c>
      <c r="G261" s="62" t="s">
        <v>38</v>
      </c>
      <c r="H261" s="60">
        <v>5</v>
      </c>
      <c r="I261" s="21">
        <v>4147.5999999999995</v>
      </c>
      <c r="J261" s="21">
        <v>2505.6999999999998</v>
      </c>
      <c r="K261" s="22" t="s">
        <v>52</v>
      </c>
      <c r="L261" s="52">
        <f t="shared" ref="L261:L270" si="30">I261*P261</f>
        <v>4315909.6079999991</v>
      </c>
      <c r="M261" s="32">
        <f t="shared" ref="M261:M270" si="31">I261*Q261</f>
        <v>92367.051999999981</v>
      </c>
      <c r="N261" s="32">
        <f t="shared" si="24"/>
        <v>4408276.6599999992</v>
      </c>
      <c r="O261" s="32">
        <f t="shared" si="27"/>
        <v>4408276.6599999992</v>
      </c>
      <c r="P261" s="59">
        <v>1040.58</v>
      </c>
      <c r="Q261" s="59">
        <v>22.27</v>
      </c>
      <c r="R261" s="14" t="s">
        <v>40</v>
      </c>
      <c r="S261" s="14" t="s">
        <v>41</v>
      </c>
    </row>
    <row r="262" spans="1:20" ht="37.5">
      <c r="A262" s="15">
        <v>59</v>
      </c>
      <c r="B262" s="16">
        <v>55</v>
      </c>
      <c r="C262" s="22" t="s">
        <v>236</v>
      </c>
      <c r="D262" s="16">
        <v>1935</v>
      </c>
      <c r="E262" s="16" t="s">
        <v>37</v>
      </c>
      <c r="F262" s="14" t="s">
        <v>329</v>
      </c>
      <c r="G262" s="62" t="s">
        <v>67</v>
      </c>
      <c r="H262" s="60">
        <v>2</v>
      </c>
      <c r="I262" s="21">
        <v>1102.3</v>
      </c>
      <c r="J262" s="21">
        <v>600.5</v>
      </c>
      <c r="K262" s="22" t="s">
        <v>52</v>
      </c>
      <c r="L262" s="52">
        <f t="shared" si="30"/>
        <v>1228116.5220000001</v>
      </c>
      <c r="M262" s="32">
        <f t="shared" si="31"/>
        <v>39153.696000000004</v>
      </c>
      <c r="N262" s="32">
        <f t="shared" si="24"/>
        <v>1267270.2180000001</v>
      </c>
      <c r="O262" s="32">
        <f t="shared" si="27"/>
        <v>1267270.2180000001</v>
      </c>
      <c r="P262" s="32">
        <v>1114.1400000000001</v>
      </c>
      <c r="Q262" s="59">
        <v>35.520000000000003</v>
      </c>
      <c r="R262" s="14" t="s">
        <v>40</v>
      </c>
      <c r="S262" s="14" t="s">
        <v>41</v>
      </c>
    </row>
    <row r="263" spans="1:20" ht="37.5">
      <c r="A263" s="15">
        <v>60</v>
      </c>
      <c r="B263" s="16">
        <v>56</v>
      </c>
      <c r="C263" s="22" t="s">
        <v>237</v>
      </c>
      <c r="D263" s="16">
        <v>1978</v>
      </c>
      <c r="E263" s="16" t="s">
        <v>37</v>
      </c>
      <c r="F263" s="14" t="s">
        <v>306</v>
      </c>
      <c r="G263" s="62" t="s">
        <v>38</v>
      </c>
      <c r="H263" s="60">
        <v>5</v>
      </c>
      <c r="I263" s="21">
        <v>9617.2000000000007</v>
      </c>
      <c r="J263" s="21">
        <v>5809.9</v>
      </c>
      <c r="K263" s="22" t="s">
        <v>46</v>
      </c>
      <c r="L263" s="52">
        <f t="shared" si="30"/>
        <v>1446907.74</v>
      </c>
      <c r="M263" s="32">
        <f t="shared" si="31"/>
        <v>143873.31200000001</v>
      </c>
      <c r="N263" s="32">
        <f t="shared" si="24"/>
        <v>1590781.0519999999</v>
      </c>
      <c r="O263" s="32">
        <f t="shared" si="27"/>
        <v>1590781.0519999999</v>
      </c>
      <c r="P263" s="16">
        <v>150.44999999999999</v>
      </c>
      <c r="Q263" s="59">
        <v>14.96</v>
      </c>
      <c r="R263" s="14" t="s">
        <v>40</v>
      </c>
      <c r="S263" s="14" t="s">
        <v>41</v>
      </c>
    </row>
    <row r="264" spans="1:20" ht="37.5">
      <c r="A264" s="15">
        <v>61</v>
      </c>
      <c r="B264" s="16">
        <v>57</v>
      </c>
      <c r="C264" s="22" t="s">
        <v>238</v>
      </c>
      <c r="D264" s="14">
        <v>1960</v>
      </c>
      <c r="E264" s="16" t="s">
        <v>37</v>
      </c>
      <c r="F264" s="14" t="s">
        <v>306</v>
      </c>
      <c r="G264" s="14" t="s">
        <v>38</v>
      </c>
      <c r="H264" s="14">
        <v>4</v>
      </c>
      <c r="I264" s="21">
        <v>2284.1</v>
      </c>
      <c r="J264" s="32">
        <v>1249.5999999999999</v>
      </c>
      <c r="K264" s="58" t="s">
        <v>52</v>
      </c>
      <c r="L264" s="52">
        <f t="shared" si="30"/>
        <v>2376788.7779999999</v>
      </c>
      <c r="M264" s="32">
        <f t="shared" si="31"/>
        <v>50866.906999999999</v>
      </c>
      <c r="N264" s="32">
        <f t="shared" si="24"/>
        <v>2427655.6850000001</v>
      </c>
      <c r="O264" s="32">
        <f t="shared" si="27"/>
        <v>2427655.6850000001</v>
      </c>
      <c r="P264" s="59">
        <v>1040.58</v>
      </c>
      <c r="Q264" s="59">
        <v>22.27</v>
      </c>
      <c r="R264" s="14" t="s">
        <v>40</v>
      </c>
      <c r="S264" s="14" t="s">
        <v>41</v>
      </c>
    </row>
    <row r="265" spans="1:20" ht="37.5">
      <c r="A265" s="15">
        <v>62</v>
      </c>
      <c r="B265" s="16">
        <v>58</v>
      </c>
      <c r="C265" s="22" t="s">
        <v>239</v>
      </c>
      <c r="D265" s="14">
        <v>1947</v>
      </c>
      <c r="E265" s="16" t="s">
        <v>37</v>
      </c>
      <c r="F265" s="14" t="s">
        <v>323</v>
      </c>
      <c r="G265" s="14" t="s">
        <v>67</v>
      </c>
      <c r="H265" s="14">
        <v>2</v>
      </c>
      <c r="I265" s="21">
        <v>1105.4000000000001</v>
      </c>
      <c r="J265" s="32">
        <v>618</v>
      </c>
      <c r="K265" s="58" t="s">
        <v>52</v>
      </c>
      <c r="L265" s="52">
        <f t="shared" si="30"/>
        <v>940640.13000000012</v>
      </c>
      <c r="M265" s="32">
        <f t="shared" si="31"/>
        <v>20129.334000000003</v>
      </c>
      <c r="N265" s="32">
        <f t="shared" si="24"/>
        <v>960769.46400000015</v>
      </c>
      <c r="O265" s="32">
        <f t="shared" si="27"/>
        <v>960769.46400000015</v>
      </c>
      <c r="P265" s="59">
        <v>850.95</v>
      </c>
      <c r="Q265" s="59">
        <v>18.21</v>
      </c>
      <c r="R265" s="14" t="s">
        <v>40</v>
      </c>
      <c r="S265" s="14" t="s">
        <v>41</v>
      </c>
    </row>
    <row r="266" spans="1:20" ht="37.5">
      <c r="A266" s="15">
        <v>63</v>
      </c>
      <c r="B266" s="16">
        <v>59</v>
      </c>
      <c r="C266" s="22" t="s">
        <v>240</v>
      </c>
      <c r="D266" s="16">
        <v>1934</v>
      </c>
      <c r="E266" s="16" t="s">
        <v>37</v>
      </c>
      <c r="F266" s="14" t="s">
        <v>323</v>
      </c>
      <c r="G266" s="16" t="s">
        <v>67</v>
      </c>
      <c r="H266" s="16">
        <v>2</v>
      </c>
      <c r="I266" s="21">
        <v>936.6</v>
      </c>
      <c r="J266" s="32">
        <v>499.37</v>
      </c>
      <c r="K266" s="58" t="s">
        <v>52</v>
      </c>
      <c r="L266" s="52">
        <f t="shared" si="30"/>
        <v>796999.77</v>
      </c>
      <c r="M266" s="32">
        <f t="shared" si="31"/>
        <v>17055.486000000001</v>
      </c>
      <c r="N266" s="32">
        <f t="shared" si="24"/>
        <v>814055.25600000005</v>
      </c>
      <c r="O266" s="32">
        <f t="shared" si="27"/>
        <v>814055.25600000005</v>
      </c>
      <c r="P266" s="21">
        <v>850.95</v>
      </c>
      <c r="Q266" s="59">
        <v>18.21</v>
      </c>
      <c r="R266" s="14" t="s">
        <v>40</v>
      </c>
      <c r="S266" s="14" t="s">
        <v>41</v>
      </c>
    </row>
    <row r="267" spans="1:20" ht="37.5">
      <c r="A267" s="15">
        <v>64</v>
      </c>
      <c r="B267" s="16">
        <v>60</v>
      </c>
      <c r="C267" s="22" t="s">
        <v>241</v>
      </c>
      <c r="D267" s="16">
        <v>1927</v>
      </c>
      <c r="E267" s="16" t="s">
        <v>37</v>
      </c>
      <c r="F267" s="14" t="s">
        <v>323</v>
      </c>
      <c r="G267" s="16" t="s">
        <v>67</v>
      </c>
      <c r="H267" s="16">
        <v>2</v>
      </c>
      <c r="I267" s="21">
        <v>891.80000000000007</v>
      </c>
      <c r="J267" s="32">
        <v>492.1</v>
      </c>
      <c r="K267" s="58" t="s">
        <v>52</v>
      </c>
      <c r="L267" s="52">
        <f t="shared" si="30"/>
        <v>758877.21000000008</v>
      </c>
      <c r="M267" s="32">
        <f t="shared" si="31"/>
        <v>16239.678000000002</v>
      </c>
      <c r="N267" s="32">
        <f t="shared" si="24"/>
        <v>775116.88800000004</v>
      </c>
      <c r="O267" s="32">
        <f t="shared" si="27"/>
        <v>775116.88800000004</v>
      </c>
      <c r="P267" s="21">
        <v>850.95</v>
      </c>
      <c r="Q267" s="59">
        <v>18.21</v>
      </c>
      <c r="R267" s="14" t="s">
        <v>40</v>
      </c>
      <c r="S267" s="14" t="s">
        <v>41</v>
      </c>
    </row>
    <row r="268" spans="1:20" ht="37.5">
      <c r="A268" s="15">
        <v>65</v>
      </c>
      <c r="B268" s="16">
        <v>61</v>
      </c>
      <c r="C268" s="22" t="s">
        <v>242</v>
      </c>
      <c r="D268" s="16">
        <v>1925</v>
      </c>
      <c r="E268" s="16" t="s">
        <v>37</v>
      </c>
      <c r="F268" s="14" t="s">
        <v>289</v>
      </c>
      <c r="G268" s="16" t="s">
        <v>67</v>
      </c>
      <c r="H268" s="16">
        <v>2</v>
      </c>
      <c r="I268" s="21">
        <v>1000.7</v>
      </c>
      <c r="J268" s="32">
        <v>636.4</v>
      </c>
      <c r="K268" s="58" t="s">
        <v>52</v>
      </c>
      <c r="L268" s="52">
        <f t="shared" si="30"/>
        <v>1065515.3389999999</v>
      </c>
      <c r="M268" s="32">
        <f t="shared" si="31"/>
        <v>38697.069000000003</v>
      </c>
      <c r="N268" s="32">
        <f t="shared" ref="N268:N294" si="32">L268+M268</f>
        <v>1104212.4079999998</v>
      </c>
      <c r="O268" s="32">
        <f t="shared" si="27"/>
        <v>1104212.4079999998</v>
      </c>
      <c r="P268" s="21">
        <v>1064.77</v>
      </c>
      <c r="Q268" s="59">
        <v>38.67</v>
      </c>
      <c r="R268" s="14" t="s">
        <v>40</v>
      </c>
      <c r="S268" s="14" t="s">
        <v>41</v>
      </c>
    </row>
    <row r="269" spans="1:20" ht="37.5">
      <c r="A269" s="15">
        <v>66</v>
      </c>
      <c r="B269" s="16">
        <v>62</v>
      </c>
      <c r="C269" s="22" t="s">
        <v>243</v>
      </c>
      <c r="D269" s="16">
        <v>1958</v>
      </c>
      <c r="E269" s="16" t="s">
        <v>37</v>
      </c>
      <c r="F269" s="14" t="s">
        <v>331</v>
      </c>
      <c r="G269" s="16" t="s">
        <v>67</v>
      </c>
      <c r="H269" s="16">
        <v>2</v>
      </c>
      <c r="I269" s="21">
        <v>849.30000000000007</v>
      </c>
      <c r="J269" s="21">
        <v>491.7</v>
      </c>
      <c r="K269" s="58" t="s">
        <v>52</v>
      </c>
      <c r="L269" s="52">
        <f t="shared" si="30"/>
        <v>937236.522</v>
      </c>
      <c r="M269" s="32">
        <f t="shared" si="31"/>
        <v>30167.136000000006</v>
      </c>
      <c r="N269" s="32">
        <f t="shared" si="32"/>
        <v>967403.65800000005</v>
      </c>
      <c r="O269" s="32">
        <f t="shared" si="27"/>
        <v>967403.65800000005</v>
      </c>
      <c r="P269" s="21">
        <v>1103.54</v>
      </c>
      <c r="Q269" s="59">
        <v>35.520000000000003</v>
      </c>
      <c r="R269" s="14" t="s">
        <v>40</v>
      </c>
      <c r="S269" s="14" t="s">
        <v>41</v>
      </c>
    </row>
    <row r="270" spans="1:20" ht="37.5">
      <c r="A270" s="15">
        <v>67</v>
      </c>
      <c r="B270" s="619">
        <v>63</v>
      </c>
      <c r="C270" s="620" t="s">
        <v>244</v>
      </c>
      <c r="D270" s="619">
        <v>1982</v>
      </c>
      <c r="E270" s="619" t="s">
        <v>37</v>
      </c>
      <c r="F270" s="623" t="s">
        <v>306</v>
      </c>
      <c r="G270" s="619" t="s">
        <v>38</v>
      </c>
      <c r="H270" s="619">
        <v>5</v>
      </c>
      <c r="I270" s="617">
        <v>10830.299999999997</v>
      </c>
      <c r="J270" s="618">
        <v>6739.9</v>
      </c>
      <c r="K270" s="22" t="s">
        <v>49</v>
      </c>
      <c r="L270" s="52">
        <f t="shared" si="30"/>
        <v>4436307.4859999986</v>
      </c>
      <c r="M270" s="32">
        <f t="shared" si="31"/>
        <v>172634.98199999996</v>
      </c>
      <c r="N270" s="32">
        <f t="shared" si="32"/>
        <v>4608942.4679999985</v>
      </c>
      <c r="O270" s="632">
        <f>N270+N271</f>
        <v>5097713.9069999987</v>
      </c>
      <c r="P270" s="14">
        <v>409.62</v>
      </c>
      <c r="Q270" s="59">
        <v>15.94</v>
      </c>
      <c r="R270" s="14" t="s">
        <v>40</v>
      </c>
      <c r="S270" s="14" t="s">
        <v>41</v>
      </c>
    </row>
    <row r="271" spans="1:20" ht="56.25">
      <c r="A271" s="15">
        <v>68</v>
      </c>
      <c r="B271" s="619"/>
      <c r="C271" s="620"/>
      <c r="D271" s="619"/>
      <c r="E271" s="619"/>
      <c r="F271" s="623"/>
      <c r="G271" s="619"/>
      <c r="H271" s="619"/>
      <c r="I271" s="617"/>
      <c r="J271" s="618"/>
      <c r="K271" s="22" t="s">
        <v>42</v>
      </c>
      <c r="L271" s="52">
        <f>P271*I270</f>
        <v>369963.04799999989</v>
      </c>
      <c r="M271" s="32">
        <f>Q271*I270</f>
        <v>118808.39099999997</v>
      </c>
      <c r="N271" s="32">
        <f t="shared" si="32"/>
        <v>488771.4389999999</v>
      </c>
      <c r="O271" s="633"/>
      <c r="P271" s="14">
        <v>34.159999999999997</v>
      </c>
      <c r="Q271" s="59">
        <v>10.97</v>
      </c>
      <c r="R271" s="14" t="s">
        <v>40</v>
      </c>
      <c r="S271" s="14" t="s">
        <v>41</v>
      </c>
    </row>
    <row r="272" spans="1:20" ht="37.5">
      <c r="A272" s="15">
        <v>69</v>
      </c>
      <c r="B272" s="16">
        <v>64</v>
      </c>
      <c r="C272" s="22" t="s">
        <v>245</v>
      </c>
      <c r="D272" s="16">
        <v>1982</v>
      </c>
      <c r="E272" s="16" t="s">
        <v>37</v>
      </c>
      <c r="F272" s="14" t="s">
        <v>306</v>
      </c>
      <c r="G272" s="16" t="s">
        <v>38</v>
      </c>
      <c r="H272" s="16">
        <v>5</v>
      </c>
      <c r="I272" s="21">
        <v>5084.6000000000004</v>
      </c>
      <c r="J272" s="61">
        <v>2953.9</v>
      </c>
      <c r="K272" s="22" t="s">
        <v>52</v>
      </c>
      <c r="L272" s="52">
        <f>I272*P272</f>
        <v>5290933.068</v>
      </c>
      <c r="M272" s="32">
        <f>I272*Q272</f>
        <v>113234.042</v>
      </c>
      <c r="N272" s="32">
        <f t="shared" si="32"/>
        <v>5404167.1100000003</v>
      </c>
      <c r="O272" s="32">
        <f t="shared" si="27"/>
        <v>5404167.1100000003</v>
      </c>
      <c r="P272" s="14">
        <v>1040.58</v>
      </c>
      <c r="Q272" s="59">
        <v>22.27</v>
      </c>
      <c r="R272" s="14" t="s">
        <v>40</v>
      </c>
      <c r="S272" s="14" t="s">
        <v>41</v>
      </c>
    </row>
    <row r="273" spans="1:36">
      <c r="A273" s="15">
        <v>70</v>
      </c>
      <c r="B273" s="619">
        <v>65</v>
      </c>
      <c r="C273" s="620" t="s">
        <v>246</v>
      </c>
      <c r="D273" s="619">
        <v>1972</v>
      </c>
      <c r="E273" s="619" t="s">
        <v>37</v>
      </c>
      <c r="F273" s="623" t="s">
        <v>291</v>
      </c>
      <c r="G273" s="619" t="s">
        <v>38</v>
      </c>
      <c r="H273" s="619">
        <v>2</v>
      </c>
      <c r="I273" s="617">
        <v>1080</v>
      </c>
      <c r="J273" s="618">
        <v>367.6</v>
      </c>
      <c r="K273" s="22" t="s">
        <v>52</v>
      </c>
      <c r="L273" s="52">
        <f>I273*P273</f>
        <v>1212537.6000000001</v>
      </c>
      <c r="M273" s="32">
        <f>I273*Q273</f>
        <v>42325.2</v>
      </c>
      <c r="N273" s="32">
        <f t="shared" si="32"/>
        <v>1254862.8</v>
      </c>
      <c r="O273" s="632">
        <f>N273+N274</f>
        <v>1756252.8</v>
      </c>
      <c r="P273" s="14">
        <v>1122.72</v>
      </c>
      <c r="Q273" s="59">
        <v>39.19</v>
      </c>
      <c r="R273" s="14" t="s">
        <v>40</v>
      </c>
      <c r="S273" s="14" t="s">
        <v>41</v>
      </c>
    </row>
    <row r="274" spans="1:36" ht="37.5">
      <c r="A274" s="15">
        <v>71</v>
      </c>
      <c r="B274" s="619"/>
      <c r="C274" s="620"/>
      <c r="D274" s="619"/>
      <c r="E274" s="619"/>
      <c r="F274" s="623"/>
      <c r="G274" s="619"/>
      <c r="H274" s="619"/>
      <c r="I274" s="617"/>
      <c r="J274" s="618"/>
      <c r="K274" s="22" t="s">
        <v>49</v>
      </c>
      <c r="L274" s="52">
        <f>P274*I273</f>
        <v>482014.8</v>
      </c>
      <c r="M274" s="32">
        <f>Q274*I273</f>
        <v>19375.2</v>
      </c>
      <c r="N274" s="32">
        <f t="shared" si="32"/>
        <v>501390</v>
      </c>
      <c r="O274" s="633"/>
      <c r="P274" s="14">
        <v>446.31</v>
      </c>
      <c r="Q274" s="59">
        <v>17.940000000000001</v>
      </c>
      <c r="R274" s="14" t="s">
        <v>40</v>
      </c>
      <c r="S274" s="14" t="s">
        <v>41</v>
      </c>
    </row>
    <row r="275" spans="1:36" ht="37.5">
      <c r="A275" s="15">
        <v>72</v>
      </c>
      <c r="B275" s="16">
        <v>66</v>
      </c>
      <c r="C275" s="22" t="s">
        <v>248</v>
      </c>
      <c r="D275" s="16">
        <v>1962</v>
      </c>
      <c r="E275" s="16" t="s">
        <v>37</v>
      </c>
      <c r="F275" s="14" t="s">
        <v>287</v>
      </c>
      <c r="G275" s="16" t="s">
        <v>38</v>
      </c>
      <c r="H275" s="16">
        <v>4</v>
      </c>
      <c r="I275" s="21">
        <v>1817.5000000000002</v>
      </c>
      <c r="J275" s="21">
        <v>1255.9000000000001</v>
      </c>
      <c r="K275" s="22" t="s">
        <v>52</v>
      </c>
      <c r="L275" s="52">
        <f t="shared" ref="L275:L292" si="33">I275*P275</f>
        <v>1981438.5000000002</v>
      </c>
      <c r="M275" s="32">
        <f t="shared" ref="M275:M292" si="34">I275*Q275</f>
        <v>43420.075000000004</v>
      </c>
      <c r="N275" s="32">
        <f t="shared" si="32"/>
        <v>2024858.5750000002</v>
      </c>
      <c r="O275" s="32">
        <f t="shared" ref="O275:O294" si="35">N275</f>
        <v>2024858.5750000002</v>
      </c>
      <c r="P275" s="32">
        <v>1090.2</v>
      </c>
      <c r="Q275" s="59">
        <v>23.89</v>
      </c>
      <c r="R275" s="14" t="s">
        <v>40</v>
      </c>
      <c r="S275" s="14" t="s">
        <v>41</v>
      </c>
      <c r="T275" s="435" t="s">
        <v>247</v>
      </c>
      <c r="U275" s="435">
        <v>1961</v>
      </c>
      <c r="V275" s="438" t="s">
        <v>37</v>
      </c>
      <c r="W275" s="435" t="s">
        <v>287</v>
      </c>
      <c r="X275" s="435" t="s">
        <v>38</v>
      </c>
      <c r="Y275" s="1">
        <v>3</v>
      </c>
      <c r="Z275" s="435">
        <v>1199.2</v>
      </c>
      <c r="AA275" s="435">
        <v>742.8</v>
      </c>
      <c r="AB275" s="435" t="s">
        <v>108</v>
      </c>
      <c r="AC275" s="440">
        <v>202964.6</v>
      </c>
      <c r="AD275" s="1">
        <v>4353.0960000000005</v>
      </c>
      <c r="AE275" s="1">
        <v>207317.696</v>
      </c>
      <c r="AF275" s="1">
        <v>169.25</v>
      </c>
      <c r="AG275" s="1">
        <v>3.63</v>
      </c>
      <c r="AH275" s="1" t="s">
        <v>40</v>
      </c>
      <c r="AI275" s="1" t="s">
        <v>41</v>
      </c>
      <c r="AJ275" s="1" t="s">
        <v>1124</v>
      </c>
    </row>
    <row r="276" spans="1:36" ht="37.5">
      <c r="A276" s="15">
        <v>73</v>
      </c>
      <c r="B276" s="16">
        <v>67</v>
      </c>
      <c r="C276" s="22" t="s">
        <v>249</v>
      </c>
      <c r="D276" s="16">
        <v>1960</v>
      </c>
      <c r="E276" s="16" t="s">
        <v>37</v>
      </c>
      <c r="F276" s="14" t="s">
        <v>287</v>
      </c>
      <c r="G276" s="16" t="s">
        <v>38</v>
      </c>
      <c r="H276" s="60">
        <v>4</v>
      </c>
      <c r="I276" s="21">
        <v>1803.1</v>
      </c>
      <c r="J276" s="21">
        <v>1243.8</v>
      </c>
      <c r="K276" s="22" t="s">
        <v>52</v>
      </c>
      <c r="L276" s="52">
        <f t="shared" si="33"/>
        <v>1965739.6199999999</v>
      </c>
      <c r="M276" s="32">
        <f t="shared" si="34"/>
        <v>43076.059000000001</v>
      </c>
      <c r="N276" s="32">
        <f t="shared" si="32"/>
        <v>2008815.6789999998</v>
      </c>
      <c r="O276" s="32">
        <f t="shared" si="35"/>
        <v>2008815.6789999998</v>
      </c>
      <c r="P276" s="32">
        <v>1090.2</v>
      </c>
      <c r="Q276" s="59">
        <v>23.89</v>
      </c>
      <c r="R276" s="14" t="s">
        <v>40</v>
      </c>
      <c r="S276" s="14" t="s">
        <v>41</v>
      </c>
    </row>
    <row r="277" spans="1:36" ht="37.5">
      <c r="A277" s="15">
        <v>74</v>
      </c>
      <c r="B277" s="16">
        <v>68</v>
      </c>
      <c r="C277" s="22" t="s">
        <v>250</v>
      </c>
      <c r="D277" s="16">
        <v>1961</v>
      </c>
      <c r="E277" s="16" t="s">
        <v>37</v>
      </c>
      <c r="F277" s="14" t="s">
        <v>291</v>
      </c>
      <c r="G277" s="16" t="s">
        <v>38</v>
      </c>
      <c r="H277" s="60">
        <v>2</v>
      </c>
      <c r="I277" s="21">
        <v>1041.5999999999999</v>
      </c>
      <c r="J277" s="21">
        <v>525.1</v>
      </c>
      <c r="K277" s="22" t="s">
        <v>52</v>
      </c>
      <c r="L277" s="52">
        <f t="shared" si="33"/>
        <v>1113116.2560000001</v>
      </c>
      <c r="M277" s="32">
        <f t="shared" si="34"/>
        <v>40820.303999999996</v>
      </c>
      <c r="N277" s="32">
        <f t="shared" si="32"/>
        <v>1153936.56</v>
      </c>
      <c r="O277" s="32">
        <f t="shared" si="35"/>
        <v>1153936.56</v>
      </c>
      <c r="P277" s="59">
        <v>1068.6600000000001</v>
      </c>
      <c r="Q277" s="59">
        <v>39.19</v>
      </c>
      <c r="R277" s="14" t="s">
        <v>40</v>
      </c>
      <c r="S277" s="14" t="s">
        <v>41</v>
      </c>
    </row>
    <row r="278" spans="1:36" ht="37.5">
      <c r="A278" s="15">
        <v>75</v>
      </c>
      <c r="B278" s="16">
        <v>69</v>
      </c>
      <c r="C278" s="22" t="s">
        <v>251</v>
      </c>
      <c r="D278" s="16">
        <v>2002</v>
      </c>
      <c r="E278" s="16" t="s">
        <v>37</v>
      </c>
      <c r="F278" s="14" t="s">
        <v>306</v>
      </c>
      <c r="G278" s="16" t="s">
        <v>38</v>
      </c>
      <c r="H278" s="60">
        <v>4</v>
      </c>
      <c r="I278" s="21">
        <v>1304.3900000000001</v>
      </c>
      <c r="J278" s="21">
        <v>675.5</v>
      </c>
      <c r="K278" s="22" t="s">
        <v>52</v>
      </c>
      <c r="L278" s="52">
        <f t="shared" si="33"/>
        <v>1357322.1462000001</v>
      </c>
      <c r="M278" s="32">
        <f t="shared" si="34"/>
        <v>29048.765300000003</v>
      </c>
      <c r="N278" s="32">
        <f t="shared" si="32"/>
        <v>1386370.9115000002</v>
      </c>
      <c r="O278" s="32">
        <f t="shared" si="35"/>
        <v>1386370.9115000002</v>
      </c>
      <c r="P278" s="59">
        <v>1040.58</v>
      </c>
      <c r="Q278" s="59">
        <v>22.27</v>
      </c>
      <c r="R278" s="14" t="s">
        <v>40</v>
      </c>
      <c r="S278" s="14" t="s">
        <v>41</v>
      </c>
    </row>
    <row r="279" spans="1:36" ht="37.5">
      <c r="A279" s="15">
        <v>76</v>
      </c>
      <c r="B279" s="16">
        <v>70</v>
      </c>
      <c r="C279" s="22" t="s">
        <v>252</v>
      </c>
      <c r="D279" s="16">
        <v>1961</v>
      </c>
      <c r="E279" s="16" t="s">
        <v>37</v>
      </c>
      <c r="F279" s="14" t="s">
        <v>291</v>
      </c>
      <c r="G279" s="16" t="s">
        <v>38</v>
      </c>
      <c r="H279" s="60">
        <v>2</v>
      </c>
      <c r="I279" s="21">
        <v>1042.4000000000001</v>
      </c>
      <c r="J279" s="21">
        <v>520.1</v>
      </c>
      <c r="K279" s="22" t="s">
        <v>52</v>
      </c>
      <c r="L279" s="52">
        <f t="shared" si="33"/>
        <v>1113971.1840000001</v>
      </c>
      <c r="M279" s="32">
        <f t="shared" si="34"/>
        <v>40851.656000000003</v>
      </c>
      <c r="N279" s="32">
        <f t="shared" si="32"/>
        <v>1154822.8400000001</v>
      </c>
      <c r="O279" s="32">
        <f t="shared" si="35"/>
        <v>1154822.8400000001</v>
      </c>
      <c r="P279" s="59">
        <v>1068.6600000000001</v>
      </c>
      <c r="Q279" s="59">
        <v>39.19</v>
      </c>
      <c r="R279" s="14" t="s">
        <v>40</v>
      </c>
      <c r="S279" s="14" t="s">
        <v>41</v>
      </c>
    </row>
    <row r="280" spans="1:36" ht="37.5">
      <c r="A280" s="15">
        <v>77</v>
      </c>
      <c r="B280" s="16">
        <v>71</v>
      </c>
      <c r="C280" s="22" t="s">
        <v>253</v>
      </c>
      <c r="D280" s="16">
        <v>1961</v>
      </c>
      <c r="E280" s="16" t="s">
        <v>37</v>
      </c>
      <c r="F280" s="14" t="s">
        <v>306</v>
      </c>
      <c r="G280" s="16" t="s">
        <v>38</v>
      </c>
      <c r="H280" s="60">
        <v>4</v>
      </c>
      <c r="I280" s="21">
        <v>3536.4</v>
      </c>
      <c r="J280" s="21">
        <v>1957.6</v>
      </c>
      <c r="K280" s="22" t="s">
        <v>52</v>
      </c>
      <c r="L280" s="52">
        <f t="shared" si="33"/>
        <v>3679907.1119999997</v>
      </c>
      <c r="M280" s="32">
        <f t="shared" si="34"/>
        <v>78755.627999999997</v>
      </c>
      <c r="N280" s="32">
        <f t="shared" si="32"/>
        <v>3758662.7399999998</v>
      </c>
      <c r="O280" s="32">
        <f t="shared" si="35"/>
        <v>3758662.7399999998</v>
      </c>
      <c r="P280" s="59">
        <v>1040.58</v>
      </c>
      <c r="Q280" s="59">
        <v>22.27</v>
      </c>
      <c r="R280" s="14" t="s">
        <v>40</v>
      </c>
      <c r="S280" s="14" t="s">
        <v>41</v>
      </c>
    </row>
    <row r="281" spans="1:36" ht="37.5">
      <c r="A281" s="15">
        <v>78</v>
      </c>
      <c r="B281" s="16">
        <v>72</v>
      </c>
      <c r="C281" s="22" t="s">
        <v>254</v>
      </c>
      <c r="D281" s="16">
        <v>1987</v>
      </c>
      <c r="E281" s="16" t="s">
        <v>37</v>
      </c>
      <c r="F281" s="14" t="s">
        <v>306</v>
      </c>
      <c r="G281" s="16" t="s">
        <v>38</v>
      </c>
      <c r="H281" s="60">
        <v>5</v>
      </c>
      <c r="I281" s="21">
        <v>4168.2</v>
      </c>
      <c r="J281" s="21">
        <v>2343.4</v>
      </c>
      <c r="K281" s="22" t="s">
        <v>52</v>
      </c>
      <c r="L281" s="52">
        <f t="shared" si="33"/>
        <v>4337345.5559999999</v>
      </c>
      <c r="M281" s="32">
        <f t="shared" si="34"/>
        <v>92825.813999999998</v>
      </c>
      <c r="N281" s="32">
        <f t="shared" si="32"/>
        <v>4430171.37</v>
      </c>
      <c r="O281" s="32">
        <f t="shared" si="35"/>
        <v>4430171.37</v>
      </c>
      <c r="P281" s="59">
        <v>1040.58</v>
      </c>
      <c r="Q281" s="59">
        <v>22.27</v>
      </c>
      <c r="R281" s="14" t="s">
        <v>40</v>
      </c>
      <c r="S281" s="14" t="s">
        <v>41</v>
      </c>
    </row>
    <row r="282" spans="1:36" ht="37.5">
      <c r="A282" s="15">
        <v>79</v>
      </c>
      <c r="B282" s="16">
        <v>73</v>
      </c>
      <c r="C282" s="22" t="s">
        <v>255</v>
      </c>
      <c r="D282" s="16">
        <v>1983</v>
      </c>
      <c r="E282" s="16" t="s">
        <v>37</v>
      </c>
      <c r="F282" s="14" t="s">
        <v>306</v>
      </c>
      <c r="G282" s="16" t="s">
        <v>38</v>
      </c>
      <c r="H282" s="60">
        <v>5</v>
      </c>
      <c r="I282" s="21">
        <v>2753.3</v>
      </c>
      <c r="J282" s="21">
        <v>1515.9</v>
      </c>
      <c r="K282" s="22" t="s">
        <v>52</v>
      </c>
      <c r="L282" s="52">
        <f t="shared" si="33"/>
        <v>2865028.9139999999</v>
      </c>
      <c r="M282" s="32">
        <f t="shared" si="34"/>
        <v>61315.991000000002</v>
      </c>
      <c r="N282" s="32">
        <f t="shared" si="32"/>
        <v>2926344.9049999998</v>
      </c>
      <c r="O282" s="32">
        <f t="shared" si="35"/>
        <v>2926344.9049999998</v>
      </c>
      <c r="P282" s="59">
        <v>1040.58</v>
      </c>
      <c r="Q282" s="59">
        <v>22.27</v>
      </c>
      <c r="R282" s="14" t="s">
        <v>40</v>
      </c>
      <c r="S282" s="14" t="s">
        <v>41</v>
      </c>
    </row>
    <row r="283" spans="1:36" ht="56.25">
      <c r="A283" s="15">
        <v>80</v>
      </c>
      <c r="B283" s="16">
        <v>74</v>
      </c>
      <c r="C283" s="22" t="s">
        <v>256</v>
      </c>
      <c r="D283" s="16">
        <v>1978</v>
      </c>
      <c r="E283" s="16" t="s">
        <v>37</v>
      </c>
      <c r="F283" s="14" t="s">
        <v>306</v>
      </c>
      <c r="G283" s="16" t="s">
        <v>38</v>
      </c>
      <c r="H283" s="60">
        <v>5</v>
      </c>
      <c r="I283" s="21">
        <v>11365.300000000001</v>
      </c>
      <c r="J283" s="21">
        <v>6222.6</v>
      </c>
      <c r="K283" s="22" t="s">
        <v>42</v>
      </c>
      <c r="L283" s="52">
        <f t="shared" si="33"/>
        <v>388238.64799999999</v>
      </c>
      <c r="M283" s="32">
        <f t="shared" si="34"/>
        <v>124677.34100000001</v>
      </c>
      <c r="N283" s="32">
        <f t="shared" si="32"/>
        <v>512915.989</v>
      </c>
      <c r="O283" s="32">
        <f t="shared" si="35"/>
        <v>512915.989</v>
      </c>
      <c r="P283" s="32">
        <v>34.159999999999997</v>
      </c>
      <c r="Q283" s="59">
        <v>10.97</v>
      </c>
      <c r="R283" s="14" t="s">
        <v>40</v>
      </c>
      <c r="S283" s="14" t="s">
        <v>41</v>
      </c>
    </row>
    <row r="284" spans="1:36" ht="37.5">
      <c r="A284" s="15">
        <v>81</v>
      </c>
      <c r="B284" s="16">
        <v>75</v>
      </c>
      <c r="C284" s="22" t="s">
        <v>257</v>
      </c>
      <c r="D284" s="16">
        <v>1981</v>
      </c>
      <c r="E284" s="16" t="s">
        <v>37</v>
      </c>
      <c r="F284" s="14" t="s">
        <v>306</v>
      </c>
      <c r="G284" s="16" t="s">
        <v>87</v>
      </c>
      <c r="H284" s="16">
        <v>5</v>
      </c>
      <c r="I284" s="21">
        <v>4576.03</v>
      </c>
      <c r="J284" s="21">
        <v>2866.9</v>
      </c>
      <c r="K284" s="22" t="s">
        <v>52</v>
      </c>
      <c r="L284" s="52">
        <f t="shared" si="33"/>
        <v>4640735.0641999999</v>
      </c>
      <c r="M284" s="32">
        <f t="shared" si="34"/>
        <v>99299.850999999995</v>
      </c>
      <c r="N284" s="32">
        <f t="shared" si="32"/>
        <v>4740034.9151999997</v>
      </c>
      <c r="O284" s="32">
        <f t="shared" si="35"/>
        <v>4740034.9151999997</v>
      </c>
      <c r="P284" s="14">
        <v>1014.14</v>
      </c>
      <c r="Q284" s="59">
        <v>21.7</v>
      </c>
      <c r="R284" s="14" t="s">
        <v>40</v>
      </c>
      <c r="S284" s="14" t="s">
        <v>41</v>
      </c>
    </row>
    <row r="285" spans="1:36" ht="37.5">
      <c r="A285" s="15">
        <v>82</v>
      </c>
      <c r="B285" s="16">
        <v>76</v>
      </c>
      <c r="C285" s="22" t="s">
        <v>1093</v>
      </c>
      <c r="D285" s="63">
        <v>1981</v>
      </c>
      <c r="E285" s="16" t="s">
        <v>37</v>
      </c>
      <c r="F285" s="14" t="s">
        <v>306</v>
      </c>
      <c r="G285" s="16" t="s">
        <v>87</v>
      </c>
      <c r="H285" s="16">
        <v>5</v>
      </c>
      <c r="I285" s="21">
        <v>4416.1000000000004</v>
      </c>
      <c r="J285" s="21">
        <v>2783</v>
      </c>
      <c r="K285" s="22" t="s">
        <v>52</v>
      </c>
      <c r="L285" s="52">
        <f t="shared" si="33"/>
        <v>4478543.6540000001</v>
      </c>
      <c r="M285" s="32">
        <f t="shared" si="34"/>
        <v>95829.37000000001</v>
      </c>
      <c r="N285" s="32">
        <f t="shared" si="32"/>
        <v>4574373.0240000002</v>
      </c>
      <c r="O285" s="32">
        <f t="shared" si="35"/>
        <v>4574373.0240000002</v>
      </c>
      <c r="P285" s="14">
        <v>1014.14</v>
      </c>
      <c r="Q285" s="59">
        <v>21.7</v>
      </c>
      <c r="R285" s="14" t="s">
        <v>40</v>
      </c>
      <c r="S285" s="14" t="s">
        <v>41</v>
      </c>
    </row>
    <row r="286" spans="1:36" ht="37.5">
      <c r="A286" s="15">
        <v>83</v>
      </c>
      <c r="B286" s="16">
        <v>77</v>
      </c>
      <c r="C286" s="22" t="s">
        <v>259</v>
      </c>
      <c r="D286" s="14">
        <v>1968</v>
      </c>
      <c r="E286" s="16" t="s">
        <v>37</v>
      </c>
      <c r="F286" s="14" t="s">
        <v>306</v>
      </c>
      <c r="G286" s="14" t="s">
        <v>38</v>
      </c>
      <c r="H286" s="14">
        <v>5</v>
      </c>
      <c r="I286" s="21">
        <v>4353.8</v>
      </c>
      <c r="J286" s="32">
        <v>2595.5</v>
      </c>
      <c r="K286" s="22" t="s">
        <v>52</v>
      </c>
      <c r="L286" s="52">
        <f t="shared" si="33"/>
        <v>4530477.2039999999</v>
      </c>
      <c r="M286" s="32">
        <f t="shared" si="34"/>
        <v>96959.126000000004</v>
      </c>
      <c r="N286" s="32">
        <f t="shared" si="32"/>
        <v>4627436.33</v>
      </c>
      <c r="O286" s="32">
        <f t="shared" si="35"/>
        <v>4627436.33</v>
      </c>
      <c r="P286" s="59">
        <v>1040.58</v>
      </c>
      <c r="Q286" s="59">
        <v>22.27</v>
      </c>
      <c r="R286" s="14" t="s">
        <v>40</v>
      </c>
      <c r="S286" s="14" t="s">
        <v>41</v>
      </c>
    </row>
    <row r="287" spans="1:36" ht="37.5">
      <c r="A287" s="15">
        <v>84</v>
      </c>
      <c r="B287" s="16">
        <v>78</v>
      </c>
      <c r="C287" s="22" t="s">
        <v>260</v>
      </c>
      <c r="D287" s="16">
        <v>1967</v>
      </c>
      <c r="E287" s="16" t="s">
        <v>37</v>
      </c>
      <c r="F287" s="14" t="s">
        <v>306</v>
      </c>
      <c r="G287" s="16" t="s">
        <v>38</v>
      </c>
      <c r="H287" s="16">
        <v>5</v>
      </c>
      <c r="I287" s="21">
        <v>4373.5999999999995</v>
      </c>
      <c r="J287" s="21">
        <v>2609.4</v>
      </c>
      <c r="K287" s="22" t="s">
        <v>52</v>
      </c>
      <c r="L287" s="52">
        <f t="shared" si="33"/>
        <v>4551080.6879999992</v>
      </c>
      <c r="M287" s="32">
        <f t="shared" si="34"/>
        <v>97400.071999999986</v>
      </c>
      <c r="N287" s="32">
        <f t="shared" si="32"/>
        <v>4648480.7599999988</v>
      </c>
      <c r="O287" s="32">
        <f t="shared" si="35"/>
        <v>4648480.7599999988</v>
      </c>
      <c r="P287" s="59">
        <v>1040.58</v>
      </c>
      <c r="Q287" s="59">
        <v>22.27</v>
      </c>
      <c r="R287" s="14" t="s">
        <v>40</v>
      </c>
      <c r="S287" s="14" t="s">
        <v>41</v>
      </c>
    </row>
    <row r="288" spans="1:36" ht="37.5">
      <c r="A288" s="15">
        <v>85</v>
      </c>
      <c r="B288" s="16">
        <v>79</v>
      </c>
      <c r="C288" s="22" t="s">
        <v>261</v>
      </c>
      <c r="D288" s="16">
        <v>1960</v>
      </c>
      <c r="E288" s="16" t="s">
        <v>37</v>
      </c>
      <c r="F288" s="14" t="s">
        <v>291</v>
      </c>
      <c r="G288" s="16" t="s">
        <v>38</v>
      </c>
      <c r="H288" s="16">
        <v>2</v>
      </c>
      <c r="I288" s="21">
        <v>1311.8</v>
      </c>
      <c r="J288" s="21">
        <v>643.9</v>
      </c>
      <c r="K288" s="22" t="s">
        <v>46</v>
      </c>
      <c r="L288" s="52">
        <f t="shared" si="33"/>
        <v>201243.23799999998</v>
      </c>
      <c r="M288" s="32">
        <f t="shared" si="34"/>
        <v>19939.359999999997</v>
      </c>
      <c r="N288" s="32">
        <f t="shared" si="32"/>
        <v>221182.59799999997</v>
      </c>
      <c r="O288" s="32">
        <f t="shared" si="35"/>
        <v>221182.59799999997</v>
      </c>
      <c r="P288" s="59">
        <v>153.41</v>
      </c>
      <c r="Q288" s="59">
        <v>15.2</v>
      </c>
      <c r="R288" s="14" t="s">
        <v>40</v>
      </c>
      <c r="S288" s="14" t="s">
        <v>41</v>
      </c>
    </row>
    <row r="289" spans="1:43" ht="37.5">
      <c r="A289" s="15">
        <v>86</v>
      </c>
      <c r="B289" s="16">
        <v>80</v>
      </c>
      <c r="C289" s="22" t="s">
        <v>262</v>
      </c>
      <c r="D289" s="16">
        <v>1983</v>
      </c>
      <c r="E289" s="16" t="s">
        <v>37</v>
      </c>
      <c r="F289" s="14" t="s">
        <v>306</v>
      </c>
      <c r="G289" s="16" t="s">
        <v>38</v>
      </c>
      <c r="H289" s="16">
        <v>5</v>
      </c>
      <c r="I289" s="21">
        <v>6225.9999999999991</v>
      </c>
      <c r="J289" s="21">
        <v>3353.6</v>
      </c>
      <c r="K289" s="22" t="s">
        <v>46</v>
      </c>
      <c r="L289" s="52">
        <f t="shared" si="33"/>
        <v>936701.69999999984</v>
      </c>
      <c r="M289" s="32">
        <f t="shared" si="34"/>
        <v>93140.959999999992</v>
      </c>
      <c r="N289" s="32">
        <f t="shared" si="32"/>
        <v>1029842.6599999998</v>
      </c>
      <c r="O289" s="32">
        <f t="shared" si="35"/>
        <v>1029842.6599999998</v>
      </c>
      <c r="P289" s="59">
        <v>150.44999999999999</v>
      </c>
      <c r="Q289" s="59">
        <v>14.96</v>
      </c>
      <c r="R289" s="14" t="s">
        <v>40</v>
      </c>
      <c r="S289" s="14" t="s">
        <v>41</v>
      </c>
    </row>
    <row r="290" spans="1:43" ht="37.5">
      <c r="A290" s="15">
        <v>87</v>
      </c>
      <c r="B290" s="16">
        <v>81</v>
      </c>
      <c r="C290" s="22" t="s">
        <v>263</v>
      </c>
      <c r="D290" s="16">
        <v>1997</v>
      </c>
      <c r="E290" s="16" t="s">
        <v>37</v>
      </c>
      <c r="F290" s="14" t="s">
        <v>306</v>
      </c>
      <c r="G290" s="16" t="s">
        <v>38</v>
      </c>
      <c r="H290" s="16">
        <v>4</v>
      </c>
      <c r="I290" s="21">
        <v>6827.5</v>
      </c>
      <c r="J290" s="21">
        <v>3652</v>
      </c>
      <c r="K290" s="22" t="s">
        <v>52</v>
      </c>
      <c r="L290" s="52">
        <f t="shared" si="33"/>
        <v>7104559.9499999993</v>
      </c>
      <c r="M290" s="32">
        <f t="shared" si="34"/>
        <v>152048.42499999999</v>
      </c>
      <c r="N290" s="32">
        <f t="shared" si="32"/>
        <v>7256608.3749999991</v>
      </c>
      <c r="O290" s="32">
        <f t="shared" si="35"/>
        <v>7256608.3749999991</v>
      </c>
      <c r="P290" s="59">
        <v>1040.58</v>
      </c>
      <c r="Q290" s="59">
        <v>22.27</v>
      </c>
      <c r="R290" s="14" t="s">
        <v>40</v>
      </c>
      <c r="S290" s="14" t="s">
        <v>41</v>
      </c>
    </row>
    <row r="291" spans="1:43" ht="37.5">
      <c r="A291" s="15">
        <v>88</v>
      </c>
      <c r="B291" s="16">
        <v>82</v>
      </c>
      <c r="C291" s="22" t="s">
        <v>264</v>
      </c>
      <c r="D291" s="14">
        <v>1959</v>
      </c>
      <c r="E291" s="16" t="s">
        <v>37</v>
      </c>
      <c r="F291" s="14" t="s">
        <v>289</v>
      </c>
      <c r="G291" s="14" t="s">
        <v>38</v>
      </c>
      <c r="H291" s="14">
        <v>2</v>
      </c>
      <c r="I291" s="21">
        <v>1273.4000000000001</v>
      </c>
      <c r="J291" s="32">
        <v>634.6</v>
      </c>
      <c r="K291" s="22" t="s">
        <v>52</v>
      </c>
      <c r="L291" s="52">
        <f t="shared" si="33"/>
        <v>1429671.648</v>
      </c>
      <c r="M291" s="32">
        <f t="shared" si="34"/>
        <v>49904.546000000002</v>
      </c>
      <c r="N291" s="32">
        <f t="shared" si="32"/>
        <v>1479576.1940000001</v>
      </c>
      <c r="O291" s="32">
        <f t="shared" si="35"/>
        <v>1479576.1940000001</v>
      </c>
      <c r="P291" s="14">
        <v>1122.72</v>
      </c>
      <c r="Q291" s="59">
        <v>39.19</v>
      </c>
      <c r="R291" s="14" t="s">
        <v>40</v>
      </c>
      <c r="S291" s="14" t="s">
        <v>41</v>
      </c>
    </row>
    <row r="292" spans="1:43" ht="37.5">
      <c r="A292" s="15">
        <v>89</v>
      </c>
      <c r="B292" s="16">
        <v>83</v>
      </c>
      <c r="C292" s="22" t="s">
        <v>265</v>
      </c>
      <c r="D292" s="14">
        <v>1968</v>
      </c>
      <c r="E292" s="16" t="s">
        <v>37</v>
      </c>
      <c r="F292" s="14" t="s">
        <v>306</v>
      </c>
      <c r="G292" s="14" t="s">
        <v>38</v>
      </c>
      <c r="H292" s="14">
        <v>5</v>
      </c>
      <c r="I292" s="21">
        <v>6416.7000000000007</v>
      </c>
      <c r="J292" s="32">
        <v>3837.4</v>
      </c>
      <c r="K292" s="22" t="s">
        <v>52</v>
      </c>
      <c r="L292" s="52">
        <f t="shared" si="33"/>
        <v>6677089.6860000007</v>
      </c>
      <c r="M292" s="32">
        <f t="shared" si="34"/>
        <v>142899.90900000001</v>
      </c>
      <c r="N292" s="32">
        <f t="shared" si="32"/>
        <v>6819989.5950000007</v>
      </c>
      <c r="O292" s="32">
        <f t="shared" si="35"/>
        <v>6819989.5950000007</v>
      </c>
      <c r="P292" s="59">
        <v>1040.58</v>
      </c>
      <c r="Q292" s="59">
        <v>22.27</v>
      </c>
      <c r="R292" s="14" t="s">
        <v>40</v>
      </c>
      <c r="S292" s="14" t="s">
        <v>41</v>
      </c>
    </row>
    <row r="293" spans="1:43" ht="37.5">
      <c r="A293" s="15">
        <v>90</v>
      </c>
      <c r="B293" s="16">
        <v>84</v>
      </c>
      <c r="C293" s="22" t="s">
        <v>266</v>
      </c>
      <c r="D293" s="14">
        <v>1963</v>
      </c>
      <c r="E293" s="16" t="s">
        <v>37</v>
      </c>
      <c r="F293" s="14" t="s">
        <v>306</v>
      </c>
      <c r="G293" s="14" t="s">
        <v>38</v>
      </c>
      <c r="H293" s="14">
        <v>4</v>
      </c>
      <c r="I293" s="21">
        <v>3545.3</v>
      </c>
      <c r="J293" s="32">
        <v>1984.56</v>
      </c>
      <c r="K293" s="22" t="s">
        <v>46</v>
      </c>
      <c r="L293" s="52">
        <f>P293*I293</f>
        <v>533390.38500000001</v>
      </c>
      <c r="M293" s="32">
        <f>Q293*I293</f>
        <v>53037.688000000009</v>
      </c>
      <c r="N293" s="32">
        <f t="shared" si="32"/>
        <v>586428.07299999997</v>
      </c>
      <c r="O293" s="32">
        <f t="shared" si="35"/>
        <v>586428.07299999997</v>
      </c>
      <c r="P293" s="14">
        <v>150.44999999999999</v>
      </c>
      <c r="Q293" s="59">
        <v>14.96</v>
      </c>
      <c r="R293" s="14" t="s">
        <v>40</v>
      </c>
      <c r="S293" s="14" t="s">
        <v>41</v>
      </c>
    </row>
    <row r="294" spans="1:43" ht="37.5">
      <c r="A294" s="15">
        <v>91</v>
      </c>
      <c r="B294" s="16">
        <v>85</v>
      </c>
      <c r="C294" s="22" t="s">
        <v>267</v>
      </c>
      <c r="D294" s="14">
        <v>1963</v>
      </c>
      <c r="E294" s="16" t="s">
        <v>37</v>
      </c>
      <c r="F294" s="14" t="s">
        <v>306</v>
      </c>
      <c r="G294" s="14" t="s">
        <v>38</v>
      </c>
      <c r="H294" s="14">
        <v>5</v>
      </c>
      <c r="I294" s="21">
        <v>3552.2999999999997</v>
      </c>
      <c r="J294" s="32">
        <v>2504.6999999999998</v>
      </c>
      <c r="K294" s="58" t="s">
        <v>52</v>
      </c>
      <c r="L294" s="52">
        <f>I294*P294</f>
        <v>3696452.3339999993</v>
      </c>
      <c r="M294" s="32">
        <f>I294*Q294</f>
        <v>79109.72099999999</v>
      </c>
      <c r="N294" s="32">
        <f t="shared" si="32"/>
        <v>3775562.0549999992</v>
      </c>
      <c r="O294" s="32">
        <f t="shared" si="35"/>
        <v>3775562.0549999992</v>
      </c>
      <c r="P294" s="59">
        <v>1040.58</v>
      </c>
      <c r="Q294" s="59">
        <v>22.27</v>
      </c>
      <c r="R294" s="14" t="s">
        <v>40</v>
      </c>
      <c r="S294" s="14" t="s">
        <v>41</v>
      </c>
    </row>
    <row r="295" spans="1:43">
      <c r="A295" s="15"/>
      <c r="B295" s="16"/>
      <c r="C295" s="22"/>
      <c r="D295" s="14"/>
      <c r="E295" s="16"/>
      <c r="F295" s="14"/>
      <c r="G295" s="14"/>
      <c r="H295" s="14"/>
      <c r="I295" s="21"/>
      <c r="J295" s="32"/>
      <c r="K295" s="58"/>
      <c r="L295" s="52"/>
      <c r="M295" s="32"/>
      <c r="N295" s="32"/>
      <c r="O295" s="32"/>
      <c r="P295" s="59"/>
      <c r="Q295" s="59"/>
      <c r="R295" s="14"/>
      <c r="S295" s="14"/>
    </row>
    <row r="296" spans="1:43" s="462" customFormat="1">
      <c r="A296" s="451">
        <f>A303+A308+A317+A355+A364+A375+A417+A430+A442+A471+A478+A486+A507+A520+A576+A600+A606+A614+A619+A858</f>
        <v>541</v>
      </c>
      <c r="B296" s="451">
        <f>B303+B307+B317+B353+B360+B375+B417+B429+B438+B471+B477+B486+B506+B520+B572+B600+B606+B609+B619+B858</f>
        <v>358</v>
      </c>
      <c r="C296" s="453" t="s">
        <v>268</v>
      </c>
      <c r="D296" s="454"/>
      <c r="E296" s="454"/>
      <c r="F296" s="452"/>
      <c r="G296" s="454"/>
      <c r="H296" s="454"/>
      <c r="I296" s="455">
        <f>I297+I620</f>
        <v>1116570.5680000004</v>
      </c>
      <c r="J296" s="455"/>
      <c r="K296" s="456"/>
      <c r="L296" s="455">
        <f>L297+L620</f>
        <v>795547045.8752799</v>
      </c>
      <c r="M296" s="457">
        <f>M297+M620</f>
        <v>31160055.247959994</v>
      </c>
      <c r="N296" s="457">
        <f>N297+N620</f>
        <v>826707101.12324011</v>
      </c>
      <c r="O296" s="457">
        <f>O297+O620</f>
        <v>826707101.12323999</v>
      </c>
      <c r="P296" s="458"/>
      <c r="Q296" s="459"/>
      <c r="R296" s="457"/>
      <c r="S296" s="460"/>
      <c r="T296" s="461"/>
      <c r="U296" s="461"/>
      <c r="V296" s="461"/>
      <c r="W296" s="461"/>
      <c r="X296" s="461"/>
      <c r="Z296" s="461"/>
      <c r="AA296" s="461"/>
      <c r="AB296" s="461"/>
      <c r="AC296" s="472"/>
    </row>
    <row r="297" spans="1:43" s="67" customFormat="1">
      <c r="A297" s="15"/>
      <c r="B297" s="16"/>
      <c r="C297" s="65" t="s">
        <v>34</v>
      </c>
      <c r="D297" s="33"/>
      <c r="E297" s="33"/>
      <c r="F297" s="14"/>
      <c r="G297" s="33"/>
      <c r="H297" s="33"/>
      <c r="I297" s="27">
        <f>I298+I304+I309+I318+I356+I365+I376+I418+I431+I443+I472+I479+I487+I508+I521+I577+I601+I607+I615</f>
        <v>344323.70999999996</v>
      </c>
      <c r="J297" s="27"/>
      <c r="K297" s="27"/>
      <c r="L297" s="27">
        <f>L298+L304+L309+L318+L356+L365+L376+L418+L431+L443+L472+L479+L487+L508+L521+L577+L601+L607+L615</f>
        <v>247850822.17399997</v>
      </c>
      <c r="M297" s="31">
        <f>M298+M304+M309+M318+M356+M365+M376+M418+M431+M443+M472+M479+M487+M508+M521+M577+M601+M607+M615</f>
        <v>13505874.5798</v>
      </c>
      <c r="N297" s="31">
        <f>N298+N304+N309+N318+N356+N365+N376+N418+N431+N443+N472+N479+N487+N508+N521+N577+N601+N607+N615</f>
        <v>261356696.7538</v>
      </c>
      <c r="O297" s="31">
        <f>O298+O304+O309+O318+O356+O365+O376+O418+O431+O443+O472+O479+O487+O508+O521+O577+O601+O607+O615</f>
        <v>261356696.7538</v>
      </c>
      <c r="P297" s="49"/>
      <c r="Q297" s="59"/>
      <c r="R297" s="32"/>
      <c r="S297" s="32"/>
      <c r="T297" s="438"/>
      <c r="U297" s="438"/>
      <c r="V297" s="438"/>
      <c r="W297" s="438"/>
      <c r="X297" s="438"/>
      <c r="Z297" s="438"/>
      <c r="AA297" s="438"/>
      <c r="AB297" s="438"/>
      <c r="AC297" s="327"/>
    </row>
    <row r="298" spans="1:43" s="67" customFormat="1">
      <c r="A298" s="64"/>
      <c r="B298" s="64"/>
      <c r="C298" s="65" t="s">
        <v>35</v>
      </c>
      <c r="D298" s="33"/>
      <c r="E298" s="33"/>
      <c r="F298" s="14"/>
      <c r="G298" s="33"/>
      <c r="H298" s="33"/>
      <c r="I298" s="27">
        <f>SUM(I299:I303)</f>
        <v>10138.9</v>
      </c>
      <c r="J298" s="27"/>
      <c r="K298" s="27"/>
      <c r="L298" s="27">
        <f>SUM(L299:L303)</f>
        <v>2273851.1030000001</v>
      </c>
      <c r="M298" s="31">
        <f>SUM(M299:M303)</f>
        <v>224678.02399999998</v>
      </c>
      <c r="N298" s="31">
        <f>SUM(N299:N303)</f>
        <v>2498529.1270000003</v>
      </c>
      <c r="O298" s="31">
        <f>SUM(O299:O303)</f>
        <v>2498529.1270000003</v>
      </c>
      <c r="P298" s="49"/>
      <c r="Q298" s="59"/>
      <c r="R298" s="31"/>
      <c r="S298" s="49"/>
      <c r="T298" s="438"/>
      <c r="U298" s="438"/>
      <c r="V298" s="438"/>
      <c r="W298" s="438"/>
      <c r="X298" s="438"/>
      <c r="Z298" s="438"/>
      <c r="AA298" s="438"/>
      <c r="AB298" s="438"/>
      <c r="AC298" s="327"/>
    </row>
    <row r="299" spans="1:43" ht="37.5">
      <c r="A299" s="15">
        <v>1</v>
      </c>
      <c r="B299" s="16">
        <v>1</v>
      </c>
      <c r="C299" s="68" t="s">
        <v>36</v>
      </c>
      <c r="D299" s="16">
        <v>1994</v>
      </c>
      <c r="E299" s="16" t="s">
        <v>37</v>
      </c>
      <c r="F299" s="14" t="s">
        <v>269</v>
      </c>
      <c r="G299" s="16" t="s">
        <v>38</v>
      </c>
      <c r="H299" s="16">
        <v>2</v>
      </c>
      <c r="I299" s="21">
        <v>2039.5</v>
      </c>
      <c r="J299" s="21">
        <v>678.4</v>
      </c>
      <c r="K299" s="69" t="s">
        <v>46</v>
      </c>
      <c r="L299" s="115">
        <f>I299*P299</f>
        <v>457398.66500000004</v>
      </c>
      <c r="M299" s="114">
        <f>I299*Q299</f>
        <v>45195.32</v>
      </c>
      <c r="N299" s="114">
        <f>L299+M299</f>
        <v>502593.98500000004</v>
      </c>
      <c r="O299" s="114">
        <f>N299</f>
        <v>502593.98500000004</v>
      </c>
      <c r="P299" s="415">
        <v>224.27</v>
      </c>
      <c r="Q299" s="416">
        <v>22.16</v>
      </c>
      <c r="R299" s="14" t="s">
        <v>41</v>
      </c>
      <c r="S299" s="14" t="s">
        <v>270</v>
      </c>
      <c r="T299" s="435" t="s">
        <v>1132</v>
      </c>
    </row>
    <row r="300" spans="1:43" s="5" customFormat="1" ht="37.5">
      <c r="A300" s="15">
        <v>2</v>
      </c>
      <c r="B300" s="16">
        <v>2</v>
      </c>
      <c r="C300" s="68" t="s">
        <v>271</v>
      </c>
      <c r="D300" s="16">
        <v>1980</v>
      </c>
      <c r="E300" s="16" t="s">
        <v>37</v>
      </c>
      <c r="F300" s="14" t="s">
        <v>269</v>
      </c>
      <c r="G300" s="16" t="s">
        <v>38</v>
      </c>
      <c r="H300" s="16">
        <v>2</v>
      </c>
      <c r="I300" s="21">
        <v>2113.4</v>
      </c>
      <c r="J300" s="21">
        <v>835</v>
      </c>
      <c r="K300" s="69" t="s">
        <v>46</v>
      </c>
      <c r="L300" s="115">
        <f>I300*P300</f>
        <v>473972.21800000005</v>
      </c>
      <c r="M300" s="114">
        <f>I300*Q300</f>
        <v>46832.944000000003</v>
      </c>
      <c r="N300" s="114">
        <f>L300+M300</f>
        <v>520805.16200000007</v>
      </c>
      <c r="O300" s="114">
        <f t="shared" ref="O300:O333" si="36">N300</f>
        <v>520805.16200000007</v>
      </c>
      <c r="P300" s="415">
        <v>224.27</v>
      </c>
      <c r="Q300" s="416">
        <v>22.16</v>
      </c>
      <c r="R300" s="14" t="s">
        <v>41</v>
      </c>
      <c r="S300" s="14" t="s">
        <v>270</v>
      </c>
      <c r="T300" s="435" t="s">
        <v>1133</v>
      </c>
      <c r="U300" s="435"/>
      <c r="V300" s="438"/>
      <c r="W300" s="435"/>
      <c r="X300" s="435"/>
      <c r="Y300" s="1"/>
      <c r="Z300" s="435"/>
      <c r="AA300" s="435"/>
      <c r="AB300" s="435"/>
      <c r="AC300" s="440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s="5" customFormat="1" ht="37.5">
      <c r="A301" s="15">
        <v>3</v>
      </c>
      <c r="B301" s="16">
        <v>3</v>
      </c>
      <c r="C301" s="68" t="s">
        <v>43</v>
      </c>
      <c r="D301" s="16">
        <v>1978</v>
      </c>
      <c r="E301" s="16" t="s">
        <v>37</v>
      </c>
      <c r="F301" s="14" t="s">
        <v>269</v>
      </c>
      <c r="G301" s="16" t="s">
        <v>38</v>
      </c>
      <c r="H301" s="16">
        <v>2</v>
      </c>
      <c r="I301" s="21">
        <v>2165.6999999999998</v>
      </c>
      <c r="J301" s="21">
        <v>849.6</v>
      </c>
      <c r="K301" s="69" t="s">
        <v>46</v>
      </c>
      <c r="L301" s="115">
        <f>I301*P301</f>
        <v>485701.53899999999</v>
      </c>
      <c r="M301" s="114">
        <f>I301*Q301</f>
        <v>47991.911999999997</v>
      </c>
      <c r="N301" s="114">
        <f>L301+M301</f>
        <v>533693.451</v>
      </c>
      <c r="O301" s="114">
        <f t="shared" si="36"/>
        <v>533693.451</v>
      </c>
      <c r="P301" s="415">
        <v>224.27</v>
      </c>
      <c r="Q301" s="416">
        <v>22.16</v>
      </c>
      <c r="R301" s="14" t="s">
        <v>41</v>
      </c>
      <c r="S301" s="14" t="s">
        <v>270</v>
      </c>
      <c r="T301" s="435"/>
      <c r="U301" s="435"/>
      <c r="V301" s="438"/>
      <c r="W301" s="435"/>
      <c r="X301" s="435"/>
      <c r="Y301" s="1"/>
      <c r="Z301" s="435"/>
      <c r="AA301" s="435"/>
      <c r="AB301" s="435"/>
      <c r="AC301" s="440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:43" s="5" customFormat="1" ht="37.5">
      <c r="A302" s="15">
        <v>4</v>
      </c>
      <c r="B302" s="16">
        <v>4</v>
      </c>
      <c r="C302" s="68" t="s">
        <v>272</v>
      </c>
      <c r="D302" s="16">
        <v>1975</v>
      </c>
      <c r="E302" s="16" t="s">
        <v>37</v>
      </c>
      <c r="F302" s="14" t="s">
        <v>269</v>
      </c>
      <c r="G302" s="16" t="s">
        <v>38</v>
      </c>
      <c r="H302" s="16">
        <v>2</v>
      </c>
      <c r="I302" s="21">
        <v>1778.9</v>
      </c>
      <c r="J302" s="21">
        <v>684.2</v>
      </c>
      <c r="K302" s="69" t="s">
        <v>46</v>
      </c>
      <c r="L302" s="115">
        <f>I302*P302</f>
        <v>398953.90300000005</v>
      </c>
      <c r="M302" s="114">
        <f>I302*Q302</f>
        <v>39420.423999999999</v>
      </c>
      <c r="N302" s="114">
        <f>L302+M302</f>
        <v>438374.32700000005</v>
      </c>
      <c r="O302" s="114">
        <f t="shared" si="36"/>
        <v>438374.32700000005</v>
      </c>
      <c r="P302" s="415">
        <v>224.27</v>
      </c>
      <c r="Q302" s="416">
        <v>22.16</v>
      </c>
      <c r="R302" s="14" t="s">
        <v>41</v>
      </c>
      <c r="S302" s="14" t="s">
        <v>270</v>
      </c>
      <c r="T302" s="435"/>
      <c r="U302" s="435"/>
      <c r="V302" s="438"/>
      <c r="W302" s="435"/>
      <c r="X302" s="435"/>
      <c r="Y302" s="1"/>
      <c r="Z302" s="435"/>
      <c r="AA302" s="435"/>
      <c r="AB302" s="435"/>
      <c r="AC302" s="440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:43" s="5" customFormat="1" ht="37.5">
      <c r="A303" s="15">
        <v>5</v>
      </c>
      <c r="B303" s="16">
        <v>5</v>
      </c>
      <c r="C303" s="68" t="s">
        <v>274</v>
      </c>
      <c r="D303" s="16">
        <v>1985</v>
      </c>
      <c r="E303" s="16" t="s">
        <v>37</v>
      </c>
      <c r="F303" s="32" t="s">
        <v>273</v>
      </c>
      <c r="G303" s="16" t="s">
        <v>38</v>
      </c>
      <c r="H303" s="16">
        <v>2</v>
      </c>
      <c r="I303" s="21">
        <v>2041.4</v>
      </c>
      <c r="J303" s="21">
        <v>968.5</v>
      </c>
      <c r="K303" s="69" t="s">
        <v>46</v>
      </c>
      <c r="L303" s="115">
        <f>I303*P303</f>
        <v>457824.77800000005</v>
      </c>
      <c r="M303" s="114">
        <f>I303*Q303</f>
        <v>45237.423999999999</v>
      </c>
      <c r="N303" s="114">
        <f>L303+M303</f>
        <v>503062.20200000005</v>
      </c>
      <c r="O303" s="114">
        <f t="shared" si="36"/>
        <v>503062.20200000005</v>
      </c>
      <c r="P303" s="415">
        <v>224.27</v>
      </c>
      <c r="Q303" s="416">
        <v>22.16</v>
      </c>
      <c r="R303" s="14" t="s">
        <v>41</v>
      </c>
      <c r="S303" s="14" t="s">
        <v>270</v>
      </c>
      <c r="T303" s="435"/>
      <c r="U303" s="435"/>
      <c r="V303" s="438"/>
      <c r="W303" s="435"/>
      <c r="X303" s="435"/>
      <c r="Y303" s="1"/>
      <c r="Z303" s="435"/>
      <c r="AA303" s="435"/>
      <c r="AB303" s="435"/>
      <c r="AC303" s="440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s="70" customFormat="1">
      <c r="A304" s="15"/>
      <c r="B304" s="16"/>
      <c r="C304" s="65" t="s">
        <v>47</v>
      </c>
      <c r="D304" s="33"/>
      <c r="E304" s="33"/>
      <c r="F304" s="32"/>
      <c r="G304" s="33"/>
      <c r="H304" s="33"/>
      <c r="I304" s="27">
        <f>SUM(I305:I308)</f>
        <v>6661.32</v>
      </c>
      <c r="J304" s="27"/>
      <c r="K304" s="27"/>
      <c r="L304" s="27">
        <f>SUM(L305:L308)</f>
        <v>5301194.9539999999</v>
      </c>
      <c r="M304" s="31">
        <f>SUM(M305:M308)</f>
        <v>242995.041</v>
      </c>
      <c r="N304" s="31">
        <f>SUM(N305:N308)</f>
        <v>5544189.9950000001</v>
      </c>
      <c r="O304" s="31">
        <f>SUM(O305:O308)</f>
        <v>5544189.9950000001</v>
      </c>
      <c r="P304" s="31"/>
      <c r="Q304" s="59"/>
      <c r="R304" s="32"/>
      <c r="S304" s="49"/>
      <c r="T304" s="438"/>
      <c r="U304" s="438"/>
      <c r="V304" s="438"/>
      <c r="W304" s="438"/>
      <c r="X304" s="438"/>
      <c r="Y304" s="67"/>
      <c r="Z304" s="438"/>
      <c r="AA304" s="438"/>
      <c r="AB304" s="438"/>
      <c r="AC304" s="32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</row>
    <row r="305" spans="1:43" s="5" customFormat="1" ht="37.5">
      <c r="A305" s="15">
        <v>1</v>
      </c>
      <c r="B305" s="16">
        <v>1</v>
      </c>
      <c r="C305" s="68" t="s">
        <v>276</v>
      </c>
      <c r="D305" s="16">
        <v>1976</v>
      </c>
      <c r="E305" s="16" t="s">
        <v>37</v>
      </c>
      <c r="F305" s="32" t="s">
        <v>275</v>
      </c>
      <c r="G305" s="16" t="s">
        <v>38</v>
      </c>
      <c r="H305" s="16">
        <v>3</v>
      </c>
      <c r="I305" s="21">
        <v>1947.3</v>
      </c>
      <c r="J305" s="21">
        <v>1436.8</v>
      </c>
      <c r="K305" s="69" t="s">
        <v>46</v>
      </c>
      <c r="L305" s="21">
        <f>I305*P305</f>
        <v>447879</v>
      </c>
      <c r="M305" s="32">
        <f>I305*Q305</f>
        <v>35421.387000000002</v>
      </c>
      <c r="N305" s="32">
        <f>L305+M305</f>
        <v>483300.38699999999</v>
      </c>
      <c r="O305" s="32">
        <f t="shared" si="36"/>
        <v>483300.38699999999</v>
      </c>
      <c r="P305" s="32">
        <v>230</v>
      </c>
      <c r="Q305" s="59">
        <v>18.190000000000001</v>
      </c>
      <c r="R305" s="14" t="s">
        <v>41</v>
      </c>
      <c r="S305" s="14" t="s">
        <v>270</v>
      </c>
      <c r="T305" s="435"/>
      <c r="U305" s="435"/>
      <c r="V305" s="438"/>
      <c r="W305" s="435"/>
      <c r="X305" s="435"/>
      <c r="Y305" s="1"/>
      <c r="Z305" s="435"/>
      <c r="AA305" s="435"/>
      <c r="AB305" s="435"/>
      <c r="AC305" s="440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s="5" customFormat="1" ht="37.5">
      <c r="A306" s="15">
        <v>2</v>
      </c>
      <c r="B306" s="16">
        <v>2</v>
      </c>
      <c r="C306" s="68" t="s">
        <v>277</v>
      </c>
      <c r="D306" s="16">
        <v>1977</v>
      </c>
      <c r="E306" s="16" t="s">
        <v>37</v>
      </c>
      <c r="F306" s="32" t="s">
        <v>273</v>
      </c>
      <c r="G306" s="16" t="s">
        <v>38</v>
      </c>
      <c r="H306" s="16">
        <v>2</v>
      </c>
      <c r="I306" s="21">
        <v>2385.92</v>
      </c>
      <c r="J306" s="21">
        <v>1044.78</v>
      </c>
      <c r="K306" s="69" t="s">
        <v>46</v>
      </c>
      <c r="L306" s="21">
        <f>I306*P306</f>
        <v>534923.26399999997</v>
      </c>
      <c r="M306" s="32">
        <f>I306*Q306</f>
        <v>52848.127999999997</v>
      </c>
      <c r="N306" s="32">
        <f>L306+M306</f>
        <v>587771.39199999999</v>
      </c>
      <c r="O306" s="32">
        <f t="shared" si="36"/>
        <v>587771.39199999999</v>
      </c>
      <c r="P306" s="32">
        <v>224.2</v>
      </c>
      <c r="Q306" s="59">
        <v>22.15</v>
      </c>
      <c r="R306" s="14" t="s">
        <v>41</v>
      </c>
      <c r="S306" s="14" t="s">
        <v>270</v>
      </c>
      <c r="T306" s="435"/>
      <c r="U306" s="435"/>
      <c r="V306" s="438"/>
      <c r="W306" s="435"/>
      <c r="X306" s="435"/>
      <c r="Y306" s="1"/>
      <c r="Z306" s="435"/>
      <c r="AA306" s="435"/>
      <c r="AB306" s="435"/>
      <c r="AC306" s="440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s="5" customFormat="1" ht="37.5">
      <c r="A307" s="15">
        <v>3</v>
      </c>
      <c r="B307" s="16">
        <v>3</v>
      </c>
      <c r="C307" s="68" t="s">
        <v>278</v>
      </c>
      <c r="D307" s="16">
        <v>1983</v>
      </c>
      <c r="E307" s="16" t="s">
        <v>37</v>
      </c>
      <c r="F307" s="32" t="s">
        <v>273</v>
      </c>
      <c r="G307" s="16" t="s">
        <v>38</v>
      </c>
      <c r="H307" s="16">
        <v>2</v>
      </c>
      <c r="I307" s="21">
        <v>2328.1</v>
      </c>
      <c r="J307" s="21">
        <v>1048.5</v>
      </c>
      <c r="K307" s="69" t="s">
        <v>46</v>
      </c>
      <c r="L307" s="21">
        <f>I307*P307</f>
        <v>521960.01999999996</v>
      </c>
      <c r="M307" s="32">
        <f>I307*Q307</f>
        <v>51567.414999999994</v>
      </c>
      <c r="N307" s="32">
        <f>L307+M307</f>
        <v>573527.43499999994</v>
      </c>
      <c r="O307" s="32">
        <f t="shared" si="36"/>
        <v>573527.43499999994</v>
      </c>
      <c r="P307" s="32">
        <v>224.2</v>
      </c>
      <c r="Q307" s="59">
        <v>22.15</v>
      </c>
      <c r="R307" s="14" t="s">
        <v>41</v>
      </c>
      <c r="S307" s="14" t="s">
        <v>270</v>
      </c>
      <c r="T307" s="435"/>
      <c r="U307" s="435"/>
      <c r="V307" s="438"/>
      <c r="W307" s="435"/>
      <c r="X307" s="435"/>
      <c r="Y307" s="1"/>
      <c r="Z307" s="435"/>
      <c r="AA307" s="435"/>
      <c r="AB307" s="435"/>
      <c r="AC307" s="440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:43" s="5" customFormat="1">
      <c r="A308" s="15">
        <v>4</v>
      </c>
      <c r="B308" s="16"/>
      <c r="C308" s="68"/>
      <c r="D308" s="16"/>
      <c r="E308" s="16"/>
      <c r="F308" s="32"/>
      <c r="G308" s="16"/>
      <c r="H308" s="16"/>
      <c r="I308" s="21"/>
      <c r="J308" s="21"/>
      <c r="K308" s="69" t="s">
        <v>52</v>
      </c>
      <c r="L308" s="21">
        <f>I307*P308</f>
        <v>3796432.67</v>
      </c>
      <c r="M308" s="32">
        <f>I307*Q308</f>
        <v>103158.111</v>
      </c>
      <c r="N308" s="32">
        <f>L308+M308</f>
        <v>3899590.781</v>
      </c>
      <c r="O308" s="32">
        <f t="shared" si="36"/>
        <v>3899590.781</v>
      </c>
      <c r="P308" s="32">
        <v>1630.7</v>
      </c>
      <c r="Q308" s="59">
        <v>44.31</v>
      </c>
      <c r="R308" s="14" t="s">
        <v>41</v>
      </c>
      <c r="S308" s="14" t="s">
        <v>270</v>
      </c>
      <c r="T308" s="435"/>
      <c r="U308" s="435"/>
      <c r="V308" s="438"/>
      <c r="W308" s="435"/>
      <c r="X308" s="435"/>
      <c r="Y308" s="1"/>
      <c r="Z308" s="435"/>
      <c r="AA308" s="435"/>
      <c r="AB308" s="435"/>
      <c r="AC308" s="440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s="70" customFormat="1">
      <c r="A309" s="15"/>
      <c r="B309" s="16"/>
      <c r="C309" s="65" t="s">
        <v>50</v>
      </c>
      <c r="D309" s="33"/>
      <c r="E309" s="33"/>
      <c r="F309" s="32"/>
      <c r="G309" s="33"/>
      <c r="H309" s="33"/>
      <c r="I309" s="27">
        <f>SUM(I310:I317)</f>
        <v>10495.14</v>
      </c>
      <c r="J309" s="27"/>
      <c r="K309" s="27"/>
      <c r="L309" s="27">
        <f>SUM(L310:L317)</f>
        <v>2444480.8658000003</v>
      </c>
      <c r="M309" s="31">
        <f>SUM(M310:M317)</f>
        <v>176628.59879999998</v>
      </c>
      <c r="N309" s="31">
        <f>SUM(N310:N317)</f>
        <v>2621109.4646000001</v>
      </c>
      <c r="O309" s="31">
        <f>SUM(O310:O317)</f>
        <v>2621109.4646000001</v>
      </c>
      <c r="P309" s="31"/>
      <c r="Q309" s="59"/>
      <c r="R309" s="14"/>
      <c r="S309" s="14"/>
      <c r="T309" s="438"/>
      <c r="U309" s="438"/>
      <c r="V309" s="438"/>
      <c r="W309" s="438"/>
      <c r="X309" s="438"/>
      <c r="Y309" s="67"/>
      <c r="Z309" s="438"/>
      <c r="AA309" s="438"/>
      <c r="AB309" s="438"/>
      <c r="AC309" s="32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</row>
    <row r="310" spans="1:43" s="5" customFormat="1" ht="37.5">
      <c r="A310" s="15">
        <v>1</v>
      </c>
      <c r="B310" s="16">
        <v>1</v>
      </c>
      <c r="C310" s="68" t="s">
        <v>279</v>
      </c>
      <c r="D310" s="16">
        <v>1969</v>
      </c>
      <c r="E310" s="16" t="s">
        <v>37</v>
      </c>
      <c r="F310" s="32" t="s">
        <v>269</v>
      </c>
      <c r="G310" s="16" t="s">
        <v>38</v>
      </c>
      <c r="H310" s="16">
        <v>2</v>
      </c>
      <c r="I310" s="21">
        <v>1285.5999999999999</v>
      </c>
      <c r="J310" s="21">
        <v>717.11</v>
      </c>
      <c r="K310" s="69" t="s">
        <v>49</v>
      </c>
      <c r="L310" s="21">
        <f>I310*P310</f>
        <v>571757.74399999995</v>
      </c>
      <c r="M310" s="32">
        <f>I310*Q310</f>
        <v>23989.295999999998</v>
      </c>
      <c r="N310" s="32">
        <f t="shared" ref="N310:N317" si="37">L310+M310</f>
        <v>595747.03999999992</v>
      </c>
      <c r="O310" s="32">
        <f t="shared" si="36"/>
        <v>595747.03999999992</v>
      </c>
      <c r="P310" s="32">
        <v>444.74</v>
      </c>
      <c r="Q310" s="59">
        <v>18.66</v>
      </c>
      <c r="R310" s="14" t="s">
        <v>41</v>
      </c>
      <c r="S310" s="14" t="s">
        <v>270</v>
      </c>
      <c r="T310" s="435"/>
      <c r="U310" s="435"/>
      <c r="V310" s="438"/>
      <c r="W310" s="435"/>
      <c r="X310" s="435"/>
      <c r="Y310" s="1"/>
      <c r="Z310" s="435"/>
      <c r="AA310" s="435"/>
      <c r="AB310" s="435"/>
      <c r="AC310" s="440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s="5" customFormat="1" ht="37.5">
      <c r="A311" s="15">
        <v>2</v>
      </c>
      <c r="B311" s="16">
        <v>2</v>
      </c>
      <c r="C311" s="68" t="s">
        <v>281</v>
      </c>
      <c r="D311" s="16">
        <v>1990</v>
      </c>
      <c r="E311" s="16" t="s">
        <v>37</v>
      </c>
      <c r="F311" s="32" t="s">
        <v>280</v>
      </c>
      <c r="G311" s="16" t="s">
        <v>38</v>
      </c>
      <c r="H311" s="16">
        <v>3</v>
      </c>
      <c r="I311" s="21">
        <v>2278.88</v>
      </c>
      <c r="J311" s="21">
        <v>1296.3</v>
      </c>
      <c r="K311" s="69" t="s">
        <v>46</v>
      </c>
      <c r="L311" s="21">
        <f>I311*P311</f>
        <v>368540.47360000003</v>
      </c>
      <c r="M311" s="32">
        <f>I311*Q311</f>
        <v>35482.161599999999</v>
      </c>
      <c r="N311" s="32">
        <f t="shared" si="37"/>
        <v>404022.63520000002</v>
      </c>
      <c r="O311" s="32">
        <f t="shared" si="36"/>
        <v>404022.63520000002</v>
      </c>
      <c r="P311" s="32">
        <v>161.72</v>
      </c>
      <c r="Q311" s="59">
        <v>15.57</v>
      </c>
      <c r="R311" s="14" t="s">
        <v>41</v>
      </c>
      <c r="S311" s="14" t="s">
        <v>270</v>
      </c>
      <c r="T311" s="435"/>
      <c r="U311" s="435"/>
      <c r="V311" s="438"/>
      <c r="W311" s="435"/>
      <c r="X311" s="435"/>
      <c r="Y311" s="1"/>
      <c r="Z311" s="435"/>
      <c r="AA311" s="435"/>
      <c r="AB311" s="435"/>
      <c r="AC311" s="440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s="5" customFormat="1" ht="37.5">
      <c r="A312" s="15">
        <v>3</v>
      </c>
      <c r="B312" s="16">
        <v>3</v>
      </c>
      <c r="C312" s="68" t="s">
        <v>51</v>
      </c>
      <c r="D312" s="16">
        <v>1969</v>
      </c>
      <c r="E312" s="16" t="s">
        <v>37</v>
      </c>
      <c r="F312" s="32" t="s">
        <v>269</v>
      </c>
      <c r="G312" s="16" t="s">
        <v>38</v>
      </c>
      <c r="H312" s="16">
        <v>2</v>
      </c>
      <c r="I312" s="21">
        <v>376.7</v>
      </c>
      <c r="J312" s="21">
        <v>211.7</v>
      </c>
      <c r="K312" s="69" t="s">
        <v>49</v>
      </c>
      <c r="L312" s="21">
        <f>I312*P312</f>
        <v>167533.55799999999</v>
      </c>
      <c r="M312" s="32">
        <f>I312*Q312</f>
        <v>7029.2219999999998</v>
      </c>
      <c r="N312" s="32">
        <f t="shared" si="37"/>
        <v>174562.78</v>
      </c>
      <c r="O312" s="632">
        <f>N312+N313</f>
        <v>211159.185</v>
      </c>
      <c r="P312" s="32">
        <v>444.74</v>
      </c>
      <c r="Q312" s="59">
        <v>18.66</v>
      </c>
      <c r="R312" s="14" t="s">
        <v>41</v>
      </c>
      <c r="S312" s="14" t="s">
        <v>270</v>
      </c>
      <c r="T312" s="435"/>
      <c r="U312" s="435"/>
      <c r="V312" s="438"/>
      <c r="W312" s="435"/>
      <c r="X312" s="435"/>
      <c r="Y312" s="1"/>
      <c r="Z312" s="435"/>
      <c r="AA312" s="435"/>
      <c r="AB312" s="435"/>
      <c r="AC312" s="440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s="5" customFormat="1" ht="56.25">
      <c r="A313" s="15">
        <v>4</v>
      </c>
      <c r="B313" s="16"/>
      <c r="C313" s="68"/>
      <c r="D313" s="16"/>
      <c r="E313" s="16"/>
      <c r="F313" s="32"/>
      <c r="G313" s="16"/>
      <c r="H313" s="16"/>
      <c r="I313" s="21"/>
      <c r="J313" s="21"/>
      <c r="K313" s="69" t="s">
        <v>39</v>
      </c>
      <c r="L313" s="21">
        <f>I312*P313</f>
        <v>31194.526999999998</v>
      </c>
      <c r="M313" s="32">
        <f>I312*Q313</f>
        <v>5401.8779999999997</v>
      </c>
      <c r="N313" s="32">
        <f t="shared" si="37"/>
        <v>36596.404999999999</v>
      </c>
      <c r="O313" s="633"/>
      <c r="P313" s="32">
        <v>82.81</v>
      </c>
      <c r="Q313" s="59">
        <v>14.34</v>
      </c>
      <c r="R313" s="14" t="s">
        <v>41</v>
      </c>
      <c r="S313" s="14" t="s">
        <v>270</v>
      </c>
      <c r="T313" s="435"/>
      <c r="U313" s="435"/>
      <c r="V313" s="438"/>
      <c r="W313" s="435"/>
      <c r="X313" s="435"/>
      <c r="Y313" s="1"/>
      <c r="Z313" s="435"/>
      <c r="AA313" s="435"/>
      <c r="AB313" s="435"/>
      <c r="AC313" s="440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s="5" customFormat="1" ht="37.5">
      <c r="A314" s="15">
        <v>5</v>
      </c>
      <c r="B314" s="16">
        <v>4</v>
      </c>
      <c r="C314" s="68" t="s">
        <v>53</v>
      </c>
      <c r="D314" s="16">
        <v>1969</v>
      </c>
      <c r="E314" s="16" t="s">
        <v>37</v>
      </c>
      <c r="F314" s="32" t="s">
        <v>273</v>
      </c>
      <c r="G314" s="16" t="s">
        <v>38</v>
      </c>
      <c r="H314" s="16">
        <v>2</v>
      </c>
      <c r="I314" s="21">
        <v>867.6</v>
      </c>
      <c r="J314" s="21">
        <v>578.4</v>
      </c>
      <c r="K314" s="69" t="s">
        <v>49</v>
      </c>
      <c r="L314" s="21">
        <f>I314*P314</f>
        <v>385856.424</v>
      </c>
      <c r="M314" s="32">
        <f>I314*Q314</f>
        <v>16189.416000000001</v>
      </c>
      <c r="N314" s="32">
        <f t="shared" si="37"/>
        <v>402045.84</v>
      </c>
      <c r="O314" s="32">
        <f t="shared" si="36"/>
        <v>402045.84</v>
      </c>
      <c r="P314" s="32">
        <v>444.74</v>
      </c>
      <c r="Q314" s="59">
        <v>18.66</v>
      </c>
      <c r="R314" s="14" t="s">
        <v>41</v>
      </c>
      <c r="S314" s="14" t="s">
        <v>270</v>
      </c>
      <c r="T314" s="435"/>
      <c r="U314" s="435"/>
      <c r="V314" s="438"/>
      <c r="W314" s="435"/>
      <c r="X314" s="435"/>
      <c r="Y314" s="1"/>
      <c r="Z314" s="435"/>
      <c r="AA314" s="435"/>
      <c r="AB314" s="435"/>
      <c r="AC314" s="440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s="5" customFormat="1" ht="37.5">
      <c r="A315" s="15">
        <v>6</v>
      </c>
      <c r="B315" s="16">
        <v>5</v>
      </c>
      <c r="C315" s="68" t="s">
        <v>282</v>
      </c>
      <c r="D315" s="16">
        <v>1985</v>
      </c>
      <c r="E315" s="16" t="s">
        <v>37</v>
      </c>
      <c r="F315" s="32" t="s">
        <v>280</v>
      </c>
      <c r="G315" s="16" t="s">
        <v>38</v>
      </c>
      <c r="H315" s="16">
        <v>3</v>
      </c>
      <c r="I315" s="21">
        <v>1883.11</v>
      </c>
      <c r="J315" s="21">
        <v>905.51</v>
      </c>
      <c r="K315" s="69" t="s">
        <v>46</v>
      </c>
      <c r="L315" s="21">
        <f>I315*P315</f>
        <v>304536.54920000001</v>
      </c>
      <c r="M315" s="32">
        <f>I315*Q315</f>
        <v>29320.022699999998</v>
      </c>
      <c r="N315" s="32">
        <f t="shared" si="37"/>
        <v>333856.57189999998</v>
      </c>
      <c r="O315" s="32">
        <f t="shared" si="36"/>
        <v>333856.57189999998</v>
      </c>
      <c r="P315" s="32">
        <v>161.72</v>
      </c>
      <c r="Q315" s="59">
        <v>15.57</v>
      </c>
      <c r="R315" s="14" t="s">
        <v>41</v>
      </c>
      <c r="S315" s="14" t="s">
        <v>270</v>
      </c>
      <c r="T315" s="435"/>
      <c r="U315" s="435"/>
      <c r="V315" s="438"/>
      <c r="W315" s="435"/>
      <c r="X315" s="435"/>
      <c r="Y315" s="1"/>
      <c r="Z315" s="435"/>
      <c r="AA315" s="435"/>
      <c r="AB315" s="435"/>
      <c r="AC315" s="440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43" s="5" customFormat="1" ht="37.5">
      <c r="A316" s="15">
        <v>7</v>
      </c>
      <c r="B316" s="16">
        <v>6</v>
      </c>
      <c r="C316" s="68" t="s">
        <v>283</v>
      </c>
      <c r="D316" s="16">
        <v>1981</v>
      </c>
      <c r="E316" s="16" t="s">
        <v>37</v>
      </c>
      <c r="F316" s="32" t="s">
        <v>280</v>
      </c>
      <c r="G316" s="16" t="s">
        <v>38</v>
      </c>
      <c r="H316" s="16">
        <v>3</v>
      </c>
      <c r="I316" s="21">
        <v>2035.98</v>
      </c>
      <c r="J316" s="21">
        <v>1077.3</v>
      </c>
      <c r="K316" s="69" t="s">
        <v>46</v>
      </c>
      <c r="L316" s="21">
        <f>I316*P316</f>
        <v>329258.68560000003</v>
      </c>
      <c r="M316" s="32">
        <f>I316*Q316</f>
        <v>31700.208600000002</v>
      </c>
      <c r="N316" s="32">
        <f t="shared" si="37"/>
        <v>360958.89420000004</v>
      </c>
      <c r="O316" s="32">
        <f t="shared" si="36"/>
        <v>360958.89420000004</v>
      </c>
      <c r="P316" s="32">
        <v>161.72</v>
      </c>
      <c r="Q316" s="59">
        <v>15.57</v>
      </c>
      <c r="R316" s="14" t="s">
        <v>41</v>
      </c>
      <c r="S316" s="14" t="s">
        <v>270</v>
      </c>
      <c r="T316" s="435"/>
      <c r="U316" s="435"/>
      <c r="V316" s="438"/>
      <c r="W316" s="435"/>
      <c r="X316" s="435"/>
      <c r="Y316" s="1"/>
      <c r="Z316" s="435"/>
      <c r="AA316" s="435"/>
      <c r="AB316" s="435"/>
      <c r="AC316" s="440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:43" s="7" customFormat="1" ht="37.5">
      <c r="A317" s="71">
        <v>8</v>
      </c>
      <c r="B317" s="16">
        <v>7</v>
      </c>
      <c r="C317" s="68" t="s">
        <v>284</v>
      </c>
      <c r="D317" s="16">
        <v>1979</v>
      </c>
      <c r="E317" s="16" t="s">
        <v>37</v>
      </c>
      <c r="F317" s="32" t="s">
        <v>280</v>
      </c>
      <c r="G317" s="16" t="s">
        <v>38</v>
      </c>
      <c r="H317" s="16">
        <v>3</v>
      </c>
      <c r="I317" s="21">
        <v>1767.27</v>
      </c>
      <c r="J317" s="21">
        <v>878.8</v>
      </c>
      <c r="K317" s="69" t="s">
        <v>46</v>
      </c>
      <c r="L317" s="21">
        <f>I317*P317</f>
        <v>285802.9044</v>
      </c>
      <c r="M317" s="32">
        <f>I317*Q317</f>
        <v>27516.393899999999</v>
      </c>
      <c r="N317" s="32">
        <f t="shared" si="37"/>
        <v>313319.29830000002</v>
      </c>
      <c r="O317" s="32">
        <f t="shared" si="36"/>
        <v>313319.29830000002</v>
      </c>
      <c r="P317" s="32">
        <v>161.72</v>
      </c>
      <c r="Q317" s="59">
        <v>15.57</v>
      </c>
      <c r="R317" s="14" t="s">
        <v>41</v>
      </c>
      <c r="S317" s="14" t="s">
        <v>270</v>
      </c>
      <c r="T317" s="435"/>
      <c r="U317" s="435"/>
      <c r="V317" s="438"/>
      <c r="W317" s="435"/>
      <c r="X317" s="435"/>
      <c r="Y317" s="1"/>
      <c r="Z317" s="435"/>
      <c r="AA317" s="435"/>
      <c r="AB317" s="435"/>
      <c r="AC317" s="440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:43" s="464" customFormat="1">
      <c r="A318" s="427"/>
      <c r="B318" s="80"/>
      <c r="C318" s="450" t="s">
        <v>54</v>
      </c>
      <c r="D318" s="429"/>
      <c r="E318" s="80"/>
      <c r="F318" s="82"/>
      <c r="G318" s="429"/>
      <c r="H318" s="429"/>
      <c r="I318" s="430">
        <f>SUM(I319:I355)</f>
        <v>22247.129999999997</v>
      </c>
      <c r="J318" s="430"/>
      <c r="K318" s="430"/>
      <c r="L318" s="430">
        <f>SUM(L319:L355)</f>
        <v>12196947.929499999</v>
      </c>
      <c r="M318" s="85">
        <f>SUM(M319:M355)</f>
        <v>822995.09939999995</v>
      </c>
      <c r="N318" s="85">
        <f>SUM(N319:N355)</f>
        <v>13019943.028899999</v>
      </c>
      <c r="O318" s="85">
        <f>SUM(O319:O355)</f>
        <v>13019943.028899999</v>
      </c>
      <c r="P318" s="85"/>
      <c r="Q318" s="410"/>
      <c r="R318" s="85"/>
      <c r="S318" s="137"/>
      <c r="T318" s="441">
        <v>11998182.9</v>
      </c>
      <c r="U318" s="441">
        <v>680157.17</v>
      </c>
      <c r="V318" s="441">
        <v>12678340.07</v>
      </c>
      <c r="W318" s="441"/>
      <c r="X318" s="441"/>
      <c r="Y318" s="309"/>
      <c r="Z318" s="441">
        <f>L318-T318</f>
        <v>198765.02949999832</v>
      </c>
      <c r="AA318" s="441">
        <f>M318-U318</f>
        <v>142837.92939999991</v>
      </c>
      <c r="AB318" s="441">
        <f>N318-V318</f>
        <v>341602.95889999904</v>
      </c>
      <c r="AC318" s="473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09"/>
    </row>
    <row r="319" spans="1:43" s="7" customFormat="1" ht="37.5">
      <c r="A319" s="71">
        <v>1</v>
      </c>
      <c r="B319" s="16">
        <v>1</v>
      </c>
      <c r="C319" s="68" t="s">
        <v>286</v>
      </c>
      <c r="D319" s="16">
        <v>1963</v>
      </c>
      <c r="E319" s="16" t="s">
        <v>37</v>
      </c>
      <c r="F319" s="21" t="s">
        <v>285</v>
      </c>
      <c r="G319" s="16" t="s">
        <v>38</v>
      </c>
      <c r="H319" s="16">
        <v>2</v>
      </c>
      <c r="I319" s="21">
        <v>556.79999999999995</v>
      </c>
      <c r="J319" s="21">
        <v>323.2</v>
      </c>
      <c r="K319" s="69" t="s">
        <v>46</v>
      </c>
      <c r="L319" s="21">
        <f>I319*P319</f>
        <v>95212.799999999988</v>
      </c>
      <c r="M319" s="32">
        <f>I319*Q319</f>
        <v>8803.0079999999998</v>
      </c>
      <c r="N319" s="32">
        <f t="shared" ref="N319:N355" si="38">L319+M319</f>
        <v>104015.80799999999</v>
      </c>
      <c r="O319" s="32">
        <f t="shared" si="36"/>
        <v>104015.80799999999</v>
      </c>
      <c r="P319" s="32">
        <v>171</v>
      </c>
      <c r="Q319" s="59">
        <v>15.81</v>
      </c>
      <c r="R319" s="14" t="s">
        <v>41</v>
      </c>
      <c r="S319" s="14" t="s">
        <v>270</v>
      </c>
      <c r="T319" s="435"/>
      <c r="U319" s="435"/>
      <c r="V319" s="438"/>
      <c r="W319" s="435"/>
      <c r="X319" s="435"/>
      <c r="Y319" s="1"/>
      <c r="Z319" s="435">
        <f>SUM(Z321:Z355)</f>
        <v>198765.03020000007</v>
      </c>
      <c r="AA319" s="435">
        <f>SUM(AA321:AA355)</f>
        <v>142837.93059999999</v>
      </c>
      <c r="AB319" s="435">
        <f>SUM(AB321:AB355)</f>
        <v>341602.96080000006</v>
      </c>
      <c r="AC319" s="440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:43" s="7" customFormat="1" ht="37.5">
      <c r="A320" s="71">
        <v>2</v>
      </c>
      <c r="B320" s="16">
        <v>2</v>
      </c>
      <c r="C320" s="68" t="s">
        <v>288</v>
      </c>
      <c r="D320" s="16">
        <v>1980</v>
      </c>
      <c r="E320" s="16" t="s">
        <v>37</v>
      </c>
      <c r="F320" s="21" t="s">
        <v>287</v>
      </c>
      <c r="G320" s="16" t="s">
        <v>38</v>
      </c>
      <c r="H320" s="16">
        <v>3</v>
      </c>
      <c r="I320" s="21">
        <v>1258.8</v>
      </c>
      <c r="J320" s="21">
        <v>820.4</v>
      </c>
      <c r="K320" s="69" t="s">
        <v>46</v>
      </c>
      <c r="L320" s="21">
        <f>I320*P320</f>
        <v>229101.6</v>
      </c>
      <c r="M320" s="32">
        <f>I320*Q320</f>
        <v>21701.711999999996</v>
      </c>
      <c r="N320" s="32">
        <f t="shared" si="38"/>
        <v>250803.31200000001</v>
      </c>
      <c r="O320" s="32">
        <f t="shared" si="36"/>
        <v>250803.31200000001</v>
      </c>
      <c r="P320" s="32">
        <v>182</v>
      </c>
      <c r="Q320" s="59">
        <v>17.239999999999998</v>
      </c>
      <c r="R320" s="14" t="s">
        <v>41</v>
      </c>
      <c r="S320" s="14" t="s">
        <v>270</v>
      </c>
      <c r="T320" s="435"/>
      <c r="U320" s="435"/>
      <c r="V320" s="438"/>
      <c r="W320" s="435"/>
      <c r="X320" s="435"/>
      <c r="Y320" s="1"/>
      <c r="Z320" s="435"/>
      <c r="AA320" s="435"/>
      <c r="AB320" s="435"/>
      <c r="AC320" s="440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:43" s="7" customFormat="1" ht="37.5">
      <c r="A321" s="71">
        <v>3</v>
      </c>
      <c r="B321" s="16">
        <v>3</v>
      </c>
      <c r="C321" s="68" t="s">
        <v>290</v>
      </c>
      <c r="D321" s="16">
        <v>1965</v>
      </c>
      <c r="E321" s="16" t="s">
        <v>37</v>
      </c>
      <c r="F321" s="21" t="s">
        <v>289</v>
      </c>
      <c r="G321" s="16" t="s">
        <v>60</v>
      </c>
      <c r="H321" s="16">
        <v>2</v>
      </c>
      <c r="I321" s="21">
        <v>752.8</v>
      </c>
      <c r="J321" s="21">
        <v>423.4</v>
      </c>
      <c r="K321" s="69" t="s">
        <v>49</v>
      </c>
      <c r="L321" s="115">
        <f>I321*P321</f>
        <v>349419.64799999999</v>
      </c>
      <c r="M321" s="114">
        <f>I321*Q321</f>
        <v>25504.864000000001</v>
      </c>
      <c r="N321" s="114">
        <f t="shared" si="38"/>
        <v>374924.51199999999</v>
      </c>
      <c r="O321" s="114">
        <f t="shared" si="36"/>
        <v>374924.51199999999</v>
      </c>
      <c r="P321" s="415">
        <v>464.16</v>
      </c>
      <c r="Q321" s="416">
        <v>33.880000000000003</v>
      </c>
      <c r="R321" s="14" t="s">
        <v>41</v>
      </c>
      <c r="S321" s="14" t="s">
        <v>270</v>
      </c>
      <c r="T321" s="435">
        <v>335214.31199999998</v>
      </c>
      <c r="U321" s="435">
        <v>13738.599999999999</v>
      </c>
      <c r="V321" s="438">
        <v>348952.91199999995</v>
      </c>
      <c r="W321" s="435">
        <v>445.29</v>
      </c>
      <c r="X321" s="435">
        <v>18.25</v>
      </c>
      <c r="Y321" s="1"/>
      <c r="Z321" s="435">
        <f>L321-T321</f>
        <v>14205.33600000001</v>
      </c>
      <c r="AA321" s="435">
        <f>M321-U321</f>
        <v>11766.264000000003</v>
      </c>
      <c r="AB321" s="435">
        <f>N321-V321</f>
        <v>25971.600000000035</v>
      </c>
      <c r="AC321" s="440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 spans="1:43" s="7" customFormat="1" ht="37.5">
      <c r="A322" s="71">
        <v>4</v>
      </c>
      <c r="B322" s="16">
        <v>4</v>
      </c>
      <c r="C322" s="68" t="s">
        <v>292</v>
      </c>
      <c r="D322" s="16">
        <v>1957</v>
      </c>
      <c r="E322" s="16" t="s">
        <v>37</v>
      </c>
      <c r="F322" s="21" t="s">
        <v>291</v>
      </c>
      <c r="G322" s="16" t="s">
        <v>38</v>
      </c>
      <c r="H322" s="16">
        <v>2</v>
      </c>
      <c r="I322" s="21">
        <v>698.3</v>
      </c>
      <c r="J322" s="21">
        <v>594</v>
      </c>
      <c r="K322" s="69" t="s">
        <v>49</v>
      </c>
      <c r="L322" s="21">
        <f>I322*P322</f>
        <v>324122.92800000001</v>
      </c>
      <c r="M322" s="32">
        <f>I322*Q322</f>
        <v>13030.277999999998</v>
      </c>
      <c r="N322" s="32">
        <f t="shared" si="38"/>
        <v>337153.20600000001</v>
      </c>
      <c r="O322" s="632">
        <f>N322+N323+N324+N325</f>
        <v>1632925.669</v>
      </c>
      <c r="P322" s="32">
        <v>464.16</v>
      </c>
      <c r="Q322" s="59">
        <v>18.66</v>
      </c>
      <c r="R322" s="14" t="s">
        <v>41</v>
      </c>
      <c r="S322" s="14" t="s">
        <v>270</v>
      </c>
      <c r="AC322" s="440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:43" s="7" customFormat="1" ht="56.25">
      <c r="A323" s="71">
        <v>5</v>
      </c>
      <c r="B323" s="16"/>
      <c r="C323" s="68"/>
      <c r="D323" s="16"/>
      <c r="E323" s="16"/>
      <c r="F323" s="21"/>
      <c r="G323" s="16"/>
      <c r="H323" s="16"/>
      <c r="I323" s="21"/>
      <c r="J323" s="21"/>
      <c r="K323" s="69" t="s">
        <v>39</v>
      </c>
      <c r="L323" s="21">
        <f>I322*P323</f>
        <v>57826.222999999998</v>
      </c>
      <c r="M323" s="32">
        <f>I322*Q323</f>
        <v>14182.472999999998</v>
      </c>
      <c r="N323" s="32">
        <f t="shared" si="38"/>
        <v>72008.695999999996</v>
      </c>
      <c r="O323" s="634"/>
      <c r="P323" s="32">
        <v>82.81</v>
      </c>
      <c r="Q323" s="59">
        <v>20.309999999999999</v>
      </c>
      <c r="R323" s="14" t="s">
        <v>41</v>
      </c>
      <c r="S323" s="14" t="s">
        <v>270</v>
      </c>
      <c r="T323" s="435"/>
      <c r="U323" s="435"/>
      <c r="V323" s="438"/>
      <c r="W323" s="435"/>
      <c r="X323" s="435"/>
      <c r="Y323" s="1"/>
      <c r="Z323" s="435"/>
      <c r="AA323" s="435"/>
      <c r="AB323" s="435"/>
      <c r="AC323" s="440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:43" s="7" customFormat="1" ht="56.25">
      <c r="A324" s="71">
        <v>6</v>
      </c>
      <c r="B324" s="16"/>
      <c r="C324" s="68"/>
      <c r="D324" s="16"/>
      <c r="E324" s="16"/>
      <c r="F324" s="21"/>
      <c r="G324" s="16"/>
      <c r="H324" s="16"/>
      <c r="I324" s="21"/>
      <c r="J324" s="21"/>
      <c r="K324" s="69" t="s">
        <v>42</v>
      </c>
      <c r="L324" s="21">
        <f>I322*P324</f>
        <v>39174.629999999997</v>
      </c>
      <c r="M324" s="32">
        <f>I322*Q324</f>
        <v>14929.653999999999</v>
      </c>
      <c r="N324" s="32">
        <f t="shared" si="38"/>
        <v>54104.284</v>
      </c>
      <c r="O324" s="634"/>
      <c r="P324" s="32">
        <v>56.1</v>
      </c>
      <c r="Q324" s="59">
        <v>21.38</v>
      </c>
      <c r="R324" s="14" t="s">
        <v>41</v>
      </c>
      <c r="S324" s="14" t="s">
        <v>270</v>
      </c>
      <c r="T324" s="435"/>
      <c r="U324" s="435"/>
      <c r="V324" s="438"/>
      <c r="W324" s="435"/>
      <c r="X324" s="435"/>
      <c r="Y324" s="1"/>
      <c r="Z324" s="435"/>
      <c r="AA324" s="435"/>
      <c r="AB324" s="435"/>
      <c r="AC324" s="440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:43" s="7" customFormat="1">
      <c r="A325" s="71">
        <v>7</v>
      </c>
      <c r="B325" s="16"/>
      <c r="C325" s="68"/>
      <c r="D325" s="16"/>
      <c r="E325" s="16"/>
      <c r="F325" s="21"/>
      <c r="G325" s="16"/>
      <c r="H325" s="16"/>
      <c r="I325" s="21"/>
      <c r="J325" s="21"/>
      <c r="K325" s="69" t="s">
        <v>234</v>
      </c>
      <c r="L325" s="21">
        <f>I322*P325</f>
        <v>1138717.81</v>
      </c>
      <c r="M325" s="32">
        <f>I322*Q325</f>
        <v>30941.672999999999</v>
      </c>
      <c r="N325" s="32">
        <f t="shared" si="38"/>
        <v>1169659.483</v>
      </c>
      <c r="O325" s="633"/>
      <c r="P325" s="32">
        <v>1630.7</v>
      </c>
      <c r="Q325" s="59">
        <v>44.31</v>
      </c>
      <c r="R325" s="14" t="s">
        <v>41</v>
      </c>
      <c r="S325" s="14" t="s">
        <v>270</v>
      </c>
      <c r="T325" s="435"/>
      <c r="U325" s="435"/>
      <c r="V325" s="438"/>
      <c r="W325" s="435"/>
      <c r="X325" s="435"/>
      <c r="Y325" s="1"/>
      <c r="Z325" s="435"/>
      <c r="AA325" s="435"/>
      <c r="AB325" s="435"/>
      <c r="AC325" s="440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s="7" customFormat="1" ht="37.5">
      <c r="A326" s="71">
        <v>8</v>
      </c>
      <c r="B326" s="16">
        <v>5</v>
      </c>
      <c r="C326" s="68" t="s">
        <v>293</v>
      </c>
      <c r="D326" s="16">
        <v>1978</v>
      </c>
      <c r="E326" s="16" t="s">
        <v>37</v>
      </c>
      <c r="F326" s="21" t="s">
        <v>280</v>
      </c>
      <c r="G326" s="16" t="s">
        <v>38</v>
      </c>
      <c r="H326" s="16">
        <v>3</v>
      </c>
      <c r="I326" s="21">
        <v>2669.02</v>
      </c>
      <c r="J326" s="21">
        <v>1265.0999999999999</v>
      </c>
      <c r="K326" s="69" t="s">
        <v>46</v>
      </c>
      <c r="L326" s="21">
        <f>I326*P326</f>
        <v>431633.91440000001</v>
      </c>
      <c r="M326" s="32">
        <f>I326*Q326</f>
        <v>41556.6414</v>
      </c>
      <c r="N326" s="32">
        <f t="shared" si="38"/>
        <v>473190.55580000003</v>
      </c>
      <c r="O326" s="32">
        <f t="shared" si="36"/>
        <v>473190.55580000003</v>
      </c>
      <c r="P326" s="32">
        <v>161.72</v>
      </c>
      <c r="Q326" s="59">
        <v>15.57</v>
      </c>
      <c r="R326" s="14" t="s">
        <v>41</v>
      </c>
      <c r="S326" s="14" t="s">
        <v>270</v>
      </c>
      <c r="T326" s="435"/>
      <c r="U326" s="435"/>
      <c r="V326" s="438"/>
      <c r="W326" s="435"/>
      <c r="X326" s="435"/>
      <c r="Y326" s="1"/>
      <c r="Z326" s="435"/>
      <c r="AA326" s="435"/>
      <c r="AB326" s="435"/>
      <c r="AC326" s="440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s="7" customFormat="1" ht="37.5">
      <c r="A327" s="71">
        <v>9</v>
      </c>
      <c r="B327" s="16">
        <v>6</v>
      </c>
      <c r="C327" s="68" t="s">
        <v>294</v>
      </c>
      <c r="D327" s="16">
        <v>1977</v>
      </c>
      <c r="E327" s="16" t="s">
        <v>37</v>
      </c>
      <c r="F327" s="21" t="s">
        <v>280</v>
      </c>
      <c r="G327" s="16" t="s">
        <v>38</v>
      </c>
      <c r="H327" s="16">
        <v>3</v>
      </c>
      <c r="I327" s="21">
        <v>2626.1</v>
      </c>
      <c r="J327" s="21">
        <v>1262.5</v>
      </c>
      <c r="K327" s="69" t="s">
        <v>46</v>
      </c>
      <c r="L327" s="21">
        <f>I327*P327</f>
        <v>424692.89199999999</v>
      </c>
      <c r="M327" s="32">
        <f>I327*Q327</f>
        <v>40888.377</v>
      </c>
      <c r="N327" s="32">
        <f t="shared" si="38"/>
        <v>465581.26899999997</v>
      </c>
      <c r="O327" s="32">
        <f t="shared" si="36"/>
        <v>465581.26899999997</v>
      </c>
      <c r="P327" s="32">
        <v>161.72</v>
      </c>
      <c r="Q327" s="59">
        <v>15.57</v>
      </c>
      <c r="R327" s="14" t="s">
        <v>41</v>
      </c>
      <c r="S327" s="14" t="s">
        <v>270</v>
      </c>
      <c r="T327" s="435"/>
      <c r="U327" s="435"/>
      <c r="V327" s="438"/>
      <c r="W327" s="435"/>
      <c r="X327" s="435"/>
      <c r="Y327" s="1"/>
      <c r="Z327" s="435"/>
      <c r="AA327" s="435"/>
      <c r="AB327" s="435"/>
      <c r="AC327" s="440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43" s="7" customFormat="1" ht="37.5">
      <c r="A328" s="71">
        <v>10</v>
      </c>
      <c r="B328" s="16">
        <v>7</v>
      </c>
      <c r="C328" s="68" t="s">
        <v>295</v>
      </c>
      <c r="D328" s="16">
        <v>1970</v>
      </c>
      <c r="E328" s="16" t="s">
        <v>37</v>
      </c>
      <c r="F328" s="21" t="s">
        <v>269</v>
      </c>
      <c r="G328" s="16" t="s">
        <v>38</v>
      </c>
      <c r="H328" s="16">
        <v>2</v>
      </c>
      <c r="I328" s="21">
        <v>1575.6</v>
      </c>
      <c r="J328" s="21">
        <v>625</v>
      </c>
      <c r="K328" s="69" t="s">
        <v>46</v>
      </c>
      <c r="L328" s="21">
        <f>I328*P328</f>
        <v>353359.81199999998</v>
      </c>
      <c r="M328" s="32">
        <f>I328*Q328</f>
        <v>34915.295999999995</v>
      </c>
      <c r="N328" s="32">
        <f t="shared" si="38"/>
        <v>388275.10799999995</v>
      </c>
      <c r="O328" s="632">
        <f>N328+N329</f>
        <v>2815896.5639999998</v>
      </c>
      <c r="P328" s="32">
        <v>224.27</v>
      </c>
      <c r="Q328" s="59">
        <v>22.16</v>
      </c>
      <c r="R328" s="14" t="s">
        <v>41</v>
      </c>
      <c r="S328" s="14" t="s">
        <v>270</v>
      </c>
      <c r="T328" s="435"/>
      <c r="U328" s="435"/>
      <c r="V328" s="438"/>
      <c r="W328" s="435"/>
      <c r="X328" s="435"/>
      <c r="Y328" s="1"/>
      <c r="Z328" s="435"/>
      <c r="AA328" s="435"/>
      <c r="AB328" s="435"/>
      <c r="AC328" s="440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:43" s="7" customFormat="1">
      <c r="A329" s="71">
        <v>11</v>
      </c>
      <c r="B329" s="16"/>
      <c r="C329" s="68"/>
      <c r="D329" s="16"/>
      <c r="E329" s="16"/>
      <c r="F329" s="21"/>
      <c r="G329" s="16"/>
      <c r="H329" s="16"/>
      <c r="I329" s="21"/>
      <c r="J329" s="21"/>
      <c r="K329" s="69" t="s">
        <v>234</v>
      </c>
      <c r="L329" s="21">
        <f>I328*P329</f>
        <v>2363400</v>
      </c>
      <c r="M329" s="32">
        <f>I328*Q329</f>
        <v>64221.455999999991</v>
      </c>
      <c r="N329" s="32">
        <f t="shared" si="38"/>
        <v>2427621.4559999998</v>
      </c>
      <c r="O329" s="633"/>
      <c r="P329" s="32">
        <v>1500</v>
      </c>
      <c r="Q329" s="59">
        <v>40.76</v>
      </c>
      <c r="R329" s="14" t="s">
        <v>41</v>
      </c>
      <c r="S329" s="14" t="s">
        <v>270</v>
      </c>
      <c r="T329" s="435"/>
      <c r="U329" s="435"/>
      <c r="V329" s="438"/>
      <c r="W329" s="435"/>
      <c r="X329" s="435"/>
      <c r="Y329" s="1"/>
      <c r="Z329" s="435"/>
      <c r="AA329" s="435"/>
      <c r="AB329" s="435"/>
      <c r="AC329" s="440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:43" s="7" customFormat="1" ht="37.5">
      <c r="A330" s="71">
        <v>12</v>
      </c>
      <c r="B330" s="16">
        <v>8</v>
      </c>
      <c r="C330" s="68" t="s">
        <v>296</v>
      </c>
      <c r="D330" s="16">
        <v>1975</v>
      </c>
      <c r="E330" s="16" t="s">
        <v>37</v>
      </c>
      <c r="F330" s="21" t="s">
        <v>280</v>
      </c>
      <c r="G330" s="16" t="s">
        <v>38</v>
      </c>
      <c r="H330" s="16">
        <v>3</v>
      </c>
      <c r="I330" s="21">
        <v>2224</v>
      </c>
      <c r="J330" s="21">
        <v>1091.7</v>
      </c>
      <c r="K330" s="69" t="s">
        <v>46</v>
      </c>
      <c r="L330" s="21">
        <f>I330*P330</f>
        <v>359665.27999999997</v>
      </c>
      <c r="M330" s="32">
        <f>I330*Q330</f>
        <v>34627.68</v>
      </c>
      <c r="N330" s="32">
        <f t="shared" si="38"/>
        <v>394292.95999999996</v>
      </c>
      <c r="O330" s="32">
        <f t="shared" si="36"/>
        <v>394292.95999999996</v>
      </c>
      <c r="P330" s="32">
        <v>161.72</v>
      </c>
      <c r="Q330" s="59">
        <v>15.57</v>
      </c>
      <c r="R330" s="14" t="s">
        <v>41</v>
      </c>
      <c r="S330" s="14" t="s">
        <v>270</v>
      </c>
      <c r="T330" s="435"/>
      <c r="U330" s="435"/>
      <c r="V330" s="438"/>
      <c r="W330" s="435"/>
      <c r="X330" s="435"/>
      <c r="Y330" s="1"/>
      <c r="Z330" s="435"/>
      <c r="AA330" s="435"/>
      <c r="AB330" s="435"/>
      <c r="AC330" s="440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:43" s="7" customFormat="1" ht="37.5">
      <c r="A331" s="71">
        <v>13</v>
      </c>
      <c r="B331" s="16">
        <v>9</v>
      </c>
      <c r="C331" s="68" t="s">
        <v>297</v>
      </c>
      <c r="D331" s="16">
        <v>1976</v>
      </c>
      <c r="E331" s="16" t="s">
        <v>37</v>
      </c>
      <c r="F331" s="21" t="s">
        <v>280</v>
      </c>
      <c r="G331" s="16" t="s">
        <v>38</v>
      </c>
      <c r="H331" s="16">
        <v>3</v>
      </c>
      <c r="I331" s="21">
        <v>2200.6</v>
      </c>
      <c r="J331" s="21">
        <v>1083.5</v>
      </c>
      <c r="K331" s="69" t="s">
        <v>46</v>
      </c>
      <c r="L331" s="21">
        <f>I331*P331</f>
        <v>355881.03200000001</v>
      </c>
      <c r="M331" s="32">
        <f>I331*Q331</f>
        <v>34263.341999999997</v>
      </c>
      <c r="N331" s="32">
        <f t="shared" si="38"/>
        <v>390144.37400000001</v>
      </c>
      <c r="O331" s="32">
        <f t="shared" si="36"/>
        <v>390144.37400000001</v>
      </c>
      <c r="P331" s="32">
        <v>161.72</v>
      </c>
      <c r="Q331" s="59">
        <v>15.57</v>
      </c>
      <c r="R331" s="14" t="s">
        <v>41</v>
      </c>
      <c r="S331" s="14" t="s">
        <v>270</v>
      </c>
      <c r="T331" s="435"/>
      <c r="U331" s="435"/>
      <c r="V331" s="438"/>
      <c r="W331" s="435"/>
      <c r="X331" s="435"/>
      <c r="Y331" s="1"/>
      <c r="Z331" s="435"/>
      <c r="AA331" s="435"/>
      <c r="AB331" s="435"/>
      <c r="AC331" s="440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:43" s="7" customFormat="1" ht="37.5">
      <c r="A332" s="71">
        <v>14</v>
      </c>
      <c r="B332" s="16">
        <v>10</v>
      </c>
      <c r="C332" s="68" t="s">
        <v>298</v>
      </c>
      <c r="D332" s="16">
        <v>1973</v>
      </c>
      <c r="E332" s="16" t="s">
        <v>37</v>
      </c>
      <c r="F332" s="21" t="s">
        <v>269</v>
      </c>
      <c r="G332" s="16" t="s">
        <v>38</v>
      </c>
      <c r="H332" s="16">
        <v>2</v>
      </c>
      <c r="I332" s="21">
        <v>1814.8</v>
      </c>
      <c r="J332" s="21">
        <v>724.4</v>
      </c>
      <c r="K332" s="69" t="s">
        <v>46</v>
      </c>
      <c r="L332" s="21">
        <f>I332*P332</f>
        <v>407005.196</v>
      </c>
      <c r="M332" s="32">
        <f>I332*Q332</f>
        <v>28691.988000000001</v>
      </c>
      <c r="N332" s="32">
        <f t="shared" si="38"/>
        <v>435697.18400000001</v>
      </c>
      <c r="O332" s="32">
        <f t="shared" si="36"/>
        <v>435697.18400000001</v>
      </c>
      <c r="P332" s="32">
        <v>224.27</v>
      </c>
      <c r="Q332" s="59">
        <v>15.81</v>
      </c>
      <c r="R332" s="14" t="s">
        <v>41</v>
      </c>
      <c r="S332" s="14" t="s">
        <v>270</v>
      </c>
      <c r="T332" s="435"/>
      <c r="U332" s="435"/>
      <c r="V332" s="438"/>
      <c r="W332" s="435"/>
      <c r="X332" s="435"/>
      <c r="Y332" s="1"/>
      <c r="Z332" s="435"/>
      <c r="AA332" s="435"/>
      <c r="AB332" s="435"/>
      <c r="AC332" s="440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:43" s="7" customFormat="1" ht="37.5">
      <c r="A333" s="71">
        <v>15</v>
      </c>
      <c r="B333" s="16">
        <v>11</v>
      </c>
      <c r="C333" s="68" t="s">
        <v>299</v>
      </c>
      <c r="D333" s="16">
        <v>1973</v>
      </c>
      <c r="E333" s="16" t="s">
        <v>37</v>
      </c>
      <c r="F333" s="21" t="s">
        <v>269</v>
      </c>
      <c r="G333" s="16" t="s">
        <v>38</v>
      </c>
      <c r="H333" s="16">
        <v>2</v>
      </c>
      <c r="I333" s="21">
        <v>2483</v>
      </c>
      <c r="J333" s="21">
        <v>1012</v>
      </c>
      <c r="K333" s="69" t="s">
        <v>46</v>
      </c>
      <c r="L333" s="21">
        <f>I333*P333</f>
        <v>556862.41</v>
      </c>
      <c r="M333" s="32">
        <f>I333*Q333</f>
        <v>39256.230000000003</v>
      </c>
      <c r="N333" s="32">
        <f t="shared" si="38"/>
        <v>596118.64</v>
      </c>
      <c r="O333" s="32">
        <f t="shared" si="36"/>
        <v>596118.64</v>
      </c>
      <c r="P333" s="32">
        <v>224.27</v>
      </c>
      <c r="Q333" s="59">
        <v>15.81</v>
      </c>
      <c r="R333" s="14" t="s">
        <v>41</v>
      </c>
      <c r="S333" s="14" t="s">
        <v>270</v>
      </c>
      <c r="T333" s="435"/>
      <c r="U333" s="435"/>
      <c r="V333" s="438"/>
      <c r="W333" s="435"/>
      <c r="X333" s="435"/>
      <c r="Y333" s="1"/>
      <c r="Z333" s="435"/>
      <c r="AA333" s="435"/>
      <c r="AB333" s="435"/>
      <c r="AC333" s="440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43" s="7" customFormat="1" ht="37.5">
      <c r="A334" s="71">
        <v>16</v>
      </c>
      <c r="B334" s="16">
        <v>12</v>
      </c>
      <c r="C334" s="68" t="s">
        <v>300</v>
      </c>
      <c r="D334" s="16">
        <v>1952</v>
      </c>
      <c r="E334" s="16" t="s">
        <v>37</v>
      </c>
      <c r="F334" s="21" t="s">
        <v>269</v>
      </c>
      <c r="G334" s="16" t="s">
        <v>38</v>
      </c>
      <c r="H334" s="16">
        <v>2</v>
      </c>
      <c r="I334" s="21">
        <v>578.29999999999995</v>
      </c>
      <c r="J334" s="21">
        <v>308.39999999999998</v>
      </c>
      <c r="K334" s="69" t="s">
        <v>49</v>
      </c>
      <c r="L334" s="115">
        <f>I334*P334</f>
        <v>268423.728</v>
      </c>
      <c r="M334" s="114">
        <f>I334*Q334</f>
        <v>19592.804</v>
      </c>
      <c r="N334" s="114">
        <f t="shared" si="38"/>
        <v>288016.53200000001</v>
      </c>
      <c r="O334" s="660">
        <f>N334+N335+N336+N337</f>
        <v>1305541.1649999998</v>
      </c>
      <c r="P334" s="415">
        <v>464.16</v>
      </c>
      <c r="Q334" s="416">
        <v>33.880000000000003</v>
      </c>
      <c r="R334" s="14" t="s">
        <v>41</v>
      </c>
      <c r="S334" s="14" t="s">
        <v>270</v>
      </c>
      <c r="T334" s="435">
        <v>257193.14199999999</v>
      </c>
      <c r="U334" s="435">
        <v>10791.078</v>
      </c>
      <c r="V334" s="438">
        <v>267984.21999999997</v>
      </c>
      <c r="W334" s="435">
        <v>444.74</v>
      </c>
      <c r="X334" s="435">
        <v>18.66</v>
      </c>
      <c r="Y334" s="1"/>
      <c r="Z334" s="435">
        <f t="shared" ref="Z334:Z355" si="39">L334-T334</f>
        <v>11230.58600000001</v>
      </c>
      <c r="AA334" s="435">
        <f t="shared" ref="AA334:AA355" si="40">M334-U334</f>
        <v>8801.7260000000006</v>
      </c>
      <c r="AB334" s="435">
        <f t="shared" ref="AB334:AB355" si="41">N334-V334</f>
        <v>20032.312000000034</v>
      </c>
      <c r="AC334" s="440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43" s="7" customFormat="1" ht="56.25">
      <c r="A335" s="71">
        <v>17</v>
      </c>
      <c r="B335" s="16"/>
      <c r="C335" s="68"/>
      <c r="D335" s="16"/>
      <c r="E335" s="16"/>
      <c r="F335" s="21"/>
      <c r="G335" s="16"/>
      <c r="H335" s="16"/>
      <c r="I335" s="21"/>
      <c r="J335" s="21"/>
      <c r="K335" s="69" t="s">
        <v>39</v>
      </c>
      <c r="L335" s="115">
        <f>I334*P335</f>
        <v>43794.659</v>
      </c>
      <c r="M335" s="114">
        <f>I334*Q335</f>
        <v>8593.5379999999986</v>
      </c>
      <c r="N335" s="114">
        <f t="shared" si="38"/>
        <v>52388.197</v>
      </c>
      <c r="O335" s="665"/>
      <c r="P335" s="92">
        <v>75.73</v>
      </c>
      <c r="Q335" s="418">
        <v>14.86</v>
      </c>
      <c r="R335" s="14" t="s">
        <v>41</v>
      </c>
      <c r="S335" s="14" t="s">
        <v>270</v>
      </c>
      <c r="T335" s="435">
        <v>47889.023000000001</v>
      </c>
      <c r="U335" s="435">
        <v>11745.272999999999</v>
      </c>
      <c r="V335" s="438">
        <v>59634.296000000002</v>
      </c>
      <c r="W335" s="435">
        <v>82.81</v>
      </c>
      <c r="X335" s="435">
        <v>20.309999999999999</v>
      </c>
      <c r="Y335" s="1"/>
      <c r="Z335" s="435">
        <f t="shared" si="39"/>
        <v>-4094.3640000000014</v>
      </c>
      <c r="AA335" s="435">
        <f t="shared" si="40"/>
        <v>-3151.7350000000006</v>
      </c>
      <c r="AB335" s="435">
        <f t="shared" si="41"/>
        <v>-7246.099000000002</v>
      </c>
      <c r="AC335" s="440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:43" s="7" customFormat="1" ht="56.25">
      <c r="A336" s="71">
        <v>18</v>
      </c>
      <c r="B336" s="16"/>
      <c r="C336" s="68"/>
      <c r="D336" s="16"/>
      <c r="E336" s="16"/>
      <c r="F336" s="21"/>
      <c r="G336" s="16"/>
      <c r="H336" s="16"/>
      <c r="I336" s="21"/>
      <c r="J336" s="21"/>
      <c r="K336" s="69" t="s">
        <v>42</v>
      </c>
      <c r="L336" s="115">
        <f>I334*P336</f>
        <v>32026.253999999997</v>
      </c>
      <c r="M336" s="114">
        <f>I334*Q336</f>
        <v>2336.3319999999999</v>
      </c>
      <c r="N336" s="114">
        <f t="shared" si="38"/>
        <v>34362.585999999996</v>
      </c>
      <c r="O336" s="665"/>
      <c r="P336" s="92">
        <v>55.38</v>
      </c>
      <c r="Q336" s="418">
        <v>4.04</v>
      </c>
      <c r="R336" s="14" t="s">
        <v>41</v>
      </c>
      <c r="S336" s="14" t="s">
        <v>270</v>
      </c>
      <c r="T336" s="435">
        <v>37034.332000000002</v>
      </c>
      <c r="U336" s="435">
        <v>14110.519999999999</v>
      </c>
      <c r="V336" s="438">
        <v>51144.851999999999</v>
      </c>
      <c r="W336" s="435">
        <v>64.040000000000006</v>
      </c>
      <c r="X336" s="435">
        <v>24.4</v>
      </c>
      <c r="Y336" s="1"/>
      <c r="Z336" s="435">
        <f t="shared" si="39"/>
        <v>-5008.078000000005</v>
      </c>
      <c r="AA336" s="435">
        <f t="shared" si="40"/>
        <v>-11774.187999999998</v>
      </c>
      <c r="AB336" s="435">
        <f t="shared" si="41"/>
        <v>-16782.266000000003</v>
      </c>
      <c r="AC336" s="440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:43" s="7" customFormat="1">
      <c r="A337" s="71">
        <v>19</v>
      </c>
      <c r="B337" s="16"/>
      <c r="C337" s="68"/>
      <c r="D337" s="16"/>
      <c r="E337" s="16"/>
      <c r="F337" s="21"/>
      <c r="G337" s="16"/>
      <c r="H337" s="16"/>
      <c r="I337" s="21"/>
      <c r="J337" s="21"/>
      <c r="K337" s="69" t="s">
        <v>234</v>
      </c>
      <c r="L337" s="115">
        <f>I334*P337</f>
        <v>867449.99999999988</v>
      </c>
      <c r="M337" s="114">
        <f>I334*Q337</f>
        <v>63323.85</v>
      </c>
      <c r="N337" s="114">
        <f t="shared" si="38"/>
        <v>930773.84999999986</v>
      </c>
      <c r="O337" s="661"/>
      <c r="P337" s="32">
        <v>1500</v>
      </c>
      <c r="Q337" s="416">
        <v>109.5</v>
      </c>
      <c r="R337" s="14" t="s">
        <v>41</v>
      </c>
      <c r="S337" s="14" t="s">
        <v>270</v>
      </c>
      <c r="T337" s="435">
        <v>867449.99999999988</v>
      </c>
      <c r="U337" s="435">
        <v>23571.507999999998</v>
      </c>
      <c r="V337" s="438">
        <v>891021.50799999991</v>
      </c>
      <c r="W337" s="435">
        <v>1500</v>
      </c>
      <c r="X337" s="435">
        <v>40.76</v>
      </c>
      <c r="Y337" s="1"/>
      <c r="Z337" s="435">
        <f t="shared" si="39"/>
        <v>0</v>
      </c>
      <c r="AA337" s="435">
        <f t="shared" si="40"/>
        <v>39752.342000000004</v>
      </c>
      <c r="AB337" s="435">
        <f t="shared" si="41"/>
        <v>39752.341999999946</v>
      </c>
      <c r="AC337" s="440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:43" s="7" customFormat="1" ht="37.5">
      <c r="A338" s="71">
        <v>20</v>
      </c>
      <c r="B338" s="16">
        <v>13</v>
      </c>
      <c r="C338" s="68" t="s">
        <v>301</v>
      </c>
      <c r="D338" s="16">
        <v>1956</v>
      </c>
      <c r="E338" s="16" t="s">
        <v>37</v>
      </c>
      <c r="F338" s="21" t="s">
        <v>285</v>
      </c>
      <c r="G338" s="16" t="s">
        <v>67</v>
      </c>
      <c r="H338" s="16">
        <v>2</v>
      </c>
      <c r="I338" s="21">
        <v>565.21</v>
      </c>
      <c r="J338" s="21">
        <v>327.17</v>
      </c>
      <c r="K338" s="69" t="s">
        <v>46</v>
      </c>
      <c r="L338" s="115">
        <f>I338*P338</f>
        <v>140307.7304</v>
      </c>
      <c r="M338" s="114">
        <f>I338*Q338</f>
        <v>10241.605200000002</v>
      </c>
      <c r="N338" s="114">
        <f t="shared" si="38"/>
        <v>150549.33559999999</v>
      </c>
      <c r="O338" s="660">
        <f>N338+N339+N340+N341</f>
        <v>516833.67610000004</v>
      </c>
      <c r="P338" s="415">
        <v>248.24</v>
      </c>
      <c r="Q338" s="416">
        <v>18.12</v>
      </c>
      <c r="R338" s="14" t="s">
        <v>41</v>
      </c>
      <c r="S338" s="14" t="s">
        <v>270</v>
      </c>
      <c r="T338" s="435">
        <v>98911.75</v>
      </c>
      <c r="U338" s="435">
        <v>8969.8827000000001</v>
      </c>
      <c r="V338" s="438">
        <v>107881.6327</v>
      </c>
      <c r="W338" s="435">
        <v>175</v>
      </c>
      <c r="X338" s="435">
        <v>15.87</v>
      </c>
      <c r="Y338" s="1"/>
      <c r="Z338" s="435">
        <f t="shared" si="39"/>
        <v>41395.9804</v>
      </c>
      <c r="AA338" s="435">
        <f t="shared" si="40"/>
        <v>1271.7225000000017</v>
      </c>
      <c r="AB338" s="435">
        <f t="shared" si="41"/>
        <v>42667.702899999989</v>
      </c>
      <c r="AC338" s="440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:43" s="7" customFormat="1" ht="37.5">
      <c r="A339" s="71">
        <v>21</v>
      </c>
      <c r="B339" s="16"/>
      <c r="C339" s="68"/>
      <c r="D339" s="16"/>
      <c r="E339" s="16"/>
      <c r="F339" s="21"/>
      <c r="G339" s="16"/>
      <c r="H339" s="16"/>
      <c r="I339" s="21"/>
      <c r="J339" s="21"/>
      <c r="K339" s="69" t="s">
        <v>49</v>
      </c>
      <c r="L339" s="115">
        <f>I338*P339</f>
        <v>262347.87360000005</v>
      </c>
      <c r="M339" s="114">
        <f>I338*Q339</f>
        <v>19149.314800000004</v>
      </c>
      <c r="N339" s="114">
        <f t="shared" si="38"/>
        <v>281497.18840000004</v>
      </c>
      <c r="O339" s="665"/>
      <c r="P339" s="415">
        <v>464.16</v>
      </c>
      <c r="Q339" s="416">
        <v>33.880000000000003</v>
      </c>
      <c r="R339" s="14" t="s">
        <v>41</v>
      </c>
      <c r="S339" s="14" t="s">
        <v>270</v>
      </c>
      <c r="T339" s="435">
        <v>251682.36090000003</v>
      </c>
      <c r="U339" s="435">
        <v>10315.0825</v>
      </c>
      <c r="V339" s="438">
        <v>261997.44340000002</v>
      </c>
      <c r="W339" s="435">
        <v>445.29</v>
      </c>
      <c r="X339" s="435">
        <v>18.25</v>
      </c>
      <c r="Y339" s="1"/>
      <c r="Z339" s="435">
        <f t="shared" si="39"/>
        <v>10665.512700000021</v>
      </c>
      <c r="AA339" s="435">
        <f t="shared" si="40"/>
        <v>8834.2323000000033</v>
      </c>
      <c r="AB339" s="435">
        <f t="shared" si="41"/>
        <v>19499.745000000024</v>
      </c>
      <c r="AC339" s="440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:43" s="7" customFormat="1" ht="56.25">
      <c r="A340" s="71">
        <v>22</v>
      </c>
      <c r="B340" s="16"/>
      <c r="C340" s="68"/>
      <c r="D340" s="16"/>
      <c r="E340" s="16"/>
      <c r="F340" s="21"/>
      <c r="G340" s="16"/>
      <c r="H340" s="16"/>
      <c r="I340" s="21"/>
      <c r="J340" s="21"/>
      <c r="K340" s="69" t="s">
        <v>39</v>
      </c>
      <c r="L340" s="115">
        <f>I338*P340</f>
        <v>42803.353300000002</v>
      </c>
      <c r="M340" s="114">
        <f>I338*Q340</f>
        <v>8399.0205999999998</v>
      </c>
      <c r="N340" s="114">
        <f t="shared" si="38"/>
        <v>51202.373900000006</v>
      </c>
      <c r="O340" s="665"/>
      <c r="P340" s="415">
        <v>75.73</v>
      </c>
      <c r="Q340" s="416">
        <v>14.86</v>
      </c>
      <c r="R340" s="14" t="s">
        <v>41</v>
      </c>
      <c r="S340" s="14" t="s">
        <v>270</v>
      </c>
      <c r="T340" s="435">
        <v>31708.281000000003</v>
      </c>
      <c r="U340" s="435">
        <v>8076.8509000000004</v>
      </c>
      <c r="V340" s="438">
        <v>39785.1319</v>
      </c>
      <c r="W340" s="435">
        <v>56.1</v>
      </c>
      <c r="X340" s="435">
        <v>14.29</v>
      </c>
      <c r="Y340" s="1"/>
      <c r="Z340" s="435">
        <f t="shared" si="39"/>
        <v>11095.0723</v>
      </c>
      <c r="AA340" s="435">
        <f t="shared" si="40"/>
        <v>322.16969999999947</v>
      </c>
      <c r="AB340" s="435">
        <f t="shared" si="41"/>
        <v>11417.242000000006</v>
      </c>
      <c r="AC340" s="440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:43" s="7" customFormat="1" ht="56.25">
      <c r="A341" s="71">
        <v>23</v>
      </c>
      <c r="B341" s="16"/>
      <c r="C341" s="68"/>
      <c r="D341" s="16"/>
      <c r="E341" s="16"/>
      <c r="F341" s="21"/>
      <c r="G341" s="16"/>
      <c r="H341" s="16"/>
      <c r="I341" s="21"/>
      <c r="J341" s="21"/>
      <c r="K341" s="69" t="s">
        <v>42</v>
      </c>
      <c r="L341" s="115">
        <f>I338*P341</f>
        <v>31301.329800000003</v>
      </c>
      <c r="M341" s="114">
        <f>I338*Q341</f>
        <v>2283.4484000000002</v>
      </c>
      <c r="N341" s="114">
        <f t="shared" si="38"/>
        <v>33584.778200000001</v>
      </c>
      <c r="O341" s="661"/>
      <c r="P341" s="415">
        <v>55.38</v>
      </c>
      <c r="Q341" s="418">
        <v>4.04</v>
      </c>
      <c r="R341" s="14" t="s">
        <v>41</v>
      </c>
      <c r="S341" s="14" t="s">
        <v>270</v>
      </c>
      <c r="T341" s="435">
        <v>19725.829000000002</v>
      </c>
      <c r="U341" s="435">
        <v>7816.8543000000009</v>
      </c>
      <c r="V341" s="438">
        <v>27542.683300000004</v>
      </c>
      <c r="W341" s="435">
        <v>34.9</v>
      </c>
      <c r="X341" s="435">
        <v>13.83</v>
      </c>
      <c r="Y341" s="1"/>
      <c r="Z341" s="435">
        <f t="shared" si="39"/>
        <v>11575.500800000002</v>
      </c>
      <c r="AA341" s="435">
        <f t="shared" si="40"/>
        <v>-5533.4059000000007</v>
      </c>
      <c r="AB341" s="435">
        <f t="shared" si="41"/>
        <v>6042.0948999999964</v>
      </c>
      <c r="AC341" s="440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:43" s="7" customFormat="1" ht="37.5">
      <c r="A342" s="71">
        <v>24</v>
      </c>
      <c r="B342" s="16">
        <v>14</v>
      </c>
      <c r="C342" s="68" t="s">
        <v>302</v>
      </c>
      <c r="D342" s="16">
        <v>1959</v>
      </c>
      <c r="E342" s="16" t="s">
        <v>37</v>
      </c>
      <c r="F342" s="21" t="s">
        <v>285</v>
      </c>
      <c r="G342" s="16" t="s">
        <v>67</v>
      </c>
      <c r="H342" s="16">
        <v>2</v>
      </c>
      <c r="I342" s="21">
        <v>576.29999999999995</v>
      </c>
      <c r="J342" s="21">
        <v>342.9</v>
      </c>
      <c r="K342" s="69" t="s">
        <v>49</v>
      </c>
      <c r="L342" s="115">
        <f>I342*P342</f>
        <v>267495.408</v>
      </c>
      <c r="M342" s="114">
        <f>I342*Q342</f>
        <v>19525.044000000002</v>
      </c>
      <c r="N342" s="114">
        <f t="shared" si="38"/>
        <v>287020.45199999999</v>
      </c>
      <c r="O342" s="660">
        <f>N342+N343+N344</f>
        <v>373471.21499999997</v>
      </c>
      <c r="P342" s="415">
        <v>464.16</v>
      </c>
      <c r="Q342" s="416">
        <v>33.880000000000003</v>
      </c>
      <c r="R342" s="14" t="s">
        <v>41</v>
      </c>
      <c r="S342" s="14" t="s">
        <v>270</v>
      </c>
      <c r="T342" s="435">
        <v>256620.62699999998</v>
      </c>
      <c r="U342" s="435">
        <v>10517.474999999999</v>
      </c>
      <c r="V342" s="438">
        <v>267138.10199999996</v>
      </c>
      <c r="W342" s="435">
        <v>445.29</v>
      </c>
      <c r="X342" s="435">
        <v>18.25</v>
      </c>
      <c r="Y342" s="1"/>
      <c r="Z342" s="435">
        <f t="shared" si="39"/>
        <v>10874.781000000017</v>
      </c>
      <c r="AA342" s="435">
        <f t="shared" si="40"/>
        <v>9007.5690000000031</v>
      </c>
      <c r="AB342" s="435">
        <f t="shared" si="41"/>
        <v>19882.350000000035</v>
      </c>
      <c r="AC342" s="440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:43" s="7" customFormat="1" ht="56.25">
      <c r="A343" s="71">
        <v>25</v>
      </c>
      <c r="B343" s="16"/>
      <c r="C343" s="68"/>
      <c r="D343" s="16"/>
      <c r="E343" s="16"/>
      <c r="F343" s="21"/>
      <c r="G343" s="16"/>
      <c r="H343" s="16"/>
      <c r="I343" s="21"/>
      <c r="J343" s="21"/>
      <c r="K343" s="69" t="s">
        <v>39</v>
      </c>
      <c r="L343" s="115">
        <f>I342*P343</f>
        <v>43643.199000000001</v>
      </c>
      <c r="M343" s="114">
        <f>I342*Q343</f>
        <v>8563.8179999999993</v>
      </c>
      <c r="N343" s="114">
        <f t="shared" si="38"/>
        <v>52207.017</v>
      </c>
      <c r="O343" s="665"/>
      <c r="P343" s="415">
        <v>75.73</v>
      </c>
      <c r="Q343" s="416">
        <v>14.86</v>
      </c>
      <c r="R343" s="14" t="s">
        <v>41</v>
      </c>
      <c r="S343" s="14" t="s">
        <v>270</v>
      </c>
      <c r="T343" s="435">
        <v>32330.429999999997</v>
      </c>
      <c r="U343" s="435">
        <v>8235.3269999999993</v>
      </c>
      <c r="V343" s="438">
        <v>40565.756999999998</v>
      </c>
      <c r="W343" s="435">
        <v>56.1</v>
      </c>
      <c r="X343" s="435">
        <v>14.29</v>
      </c>
      <c r="Y343" s="1"/>
      <c r="Z343" s="435">
        <f t="shared" si="39"/>
        <v>11312.769000000004</v>
      </c>
      <c r="AA343" s="435">
        <f t="shared" si="40"/>
        <v>328.49099999999999</v>
      </c>
      <c r="AB343" s="435">
        <f t="shared" si="41"/>
        <v>11641.260000000002</v>
      </c>
      <c r="AC343" s="440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:43" s="7" customFormat="1" ht="56.25">
      <c r="A344" s="71">
        <v>26</v>
      </c>
      <c r="B344" s="16"/>
      <c r="C344" s="68"/>
      <c r="D344" s="16"/>
      <c r="E344" s="16"/>
      <c r="F344" s="21"/>
      <c r="G344" s="16"/>
      <c r="H344" s="16"/>
      <c r="I344" s="21"/>
      <c r="J344" s="21"/>
      <c r="K344" s="69" t="s">
        <v>42</v>
      </c>
      <c r="L344" s="115">
        <f>I342*P344</f>
        <v>31915.493999999999</v>
      </c>
      <c r="M344" s="114">
        <f>I342*Q344</f>
        <v>2328.252</v>
      </c>
      <c r="N344" s="114">
        <f t="shared" si="38"/>
        <v>34243.745999999999</v>
      </c>
      <c r="O344" s="661"/>
      <c r="P344" s="415">
        <v>55.38</v>
      </c>
      <c r="Q344" s="418">
        <v>4.04</v>
      </c>
      <c r="R344" s="14" t="s">
        <v>41</v>
      </c>
      <c r="S344" s="14" t="s">
        <v>270</v>
      </c>
      <c r="T344" s="435">
        <v>20112.87</v>
      </c>
      <c r="U344" s="435">
        <v>7970.2289999999994</v>
      </c>
      <c r="V344" s="438">
        <v>28083.098999999998</v>
      </c>
      <c r="W344" s="435">
        <v>34.9</v>
      </c>
      <c r="X344" s="435">
        <v>13.83</v>
      </c>
      <c r="Y344" s="1"/>
      <c r="Z344" s="435">
        <f t="shared" si="39"/>
        <v>11802.624</v>
      </c>
      <c r="AA344" s="435">
        <f t="shared" si="40"/>
        <v>-5641.976999999999</v>
      </c>
      <c r="AB344" s="435">
        <f t="shared" si="41"/>
        <v>6160.6470000000008</v>
      </c>
      <c r="AC344" s="440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:43" s="7" customFormat="1" ht="37.5">
      <c r="A345" s="71">
        <v>27</v>
      </c>
      <c r="B345" s="16">
        <v>15</v>
      </c>
      <c r="C345" s="68" t="s">
        <v>303</v>
      </c>
      <c r="D345" s="16">
        <v>1959</v>
      </c>
      <c r="E345" s="16" t="s">
        <v>37</v>
      </c>
      <c r="F345" s="21" t="s">
        <v>285</v>
      </c>
      <c r="G345" s="16" t="s">
        <v>67</v>
      </c>
      <c r="H345" s="16">
        <v>2</v>
      </c>
      <c r="I345" s="21">
        <v>583</v>
      </c>
      <c r="J345" s="21">
        <v>328.8</v>
      </c>
      <c r="K345" s="69" t="s">
        <v>49</v>
      </c>
      <c r="L345" s="115">
        <f>I345*P345</f>
        <v>270605.28000000003</v>
      </c>
      <c r="M345" s="114">
        <f>I345*Q345</f>
        <v>19752.04</v>
      </c>
      <c r="N345" s="114">
        <f t="shared" si="38"/>
        <v>290357.32</v>
      </c>
      <c r="O345" s="660">
        <f>N345+N346+N347+N348</f>
        <v>1316151.6499999999</v>
      </c>
      <c r="P345" s="415">
        <v>464.16</v>
      </c>
      <c r="Q345" s="416">
        <v>33.880000000000003</v>
      </c>
      <c r="R345" s="14" t="s">
        <v>41</v>
      </c>
      <c r="S345" s="14" t="s">
        <v>270</v>
      </c>
      <c r="T345" s="435">
        <v>259604.07</v>
      </c>
      <c r="U345" s="435">
        <v>10639.75</v>
      </c>
      <c r="V345" s="438">
        <v>270243.82</v>
      </c>
      <c r="W345" s="435">
        <v>445.29</v>
      </c>
      <c r="X345" s="435">
        <v>18.25</v>
      </c>
      <c r="Y345" s="1"/>
      <c r="Z345" s="435">
        <f t="shared" si="39"/>
        <v>11001.210000000021</v>
      </c>
      <c r="AA345" s="435">
        <f t="shared" si="40"/>
        <v>9112.2900000000009</v>
      </c>
      <c r="AB345" s="435">
        <f t="shared" si="41"/>
        <v>20113.5</v>
      </c>
      <c r="AC345" s="440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:43" s="7" customFormat="1" ht="56.25">
      <c r="A346" s="71">
        <v>28</v>
      </c>
      <c r="B346" s="16"/>
      <c r="C346" s="68"/>
      <c r="D346" s="16"/>
      <c r="E346" s="16"/>
      <c r="F346" s="21"/>
      <c r="G346" s="16"/>
      <c r="H346" s="16"/>
      <c r="I346" s="21"/>
      <c r="J346" s="21"/>
      <c r="K346" s="69" t="s">
        <v>39</v>
      </c>
      <c r="L346" s="115">
        <f>I345*P346</f>
        <v>44150.590000000004</v>
      </c>
      <c r="M346" s="114">
        <f>I345*Q346</f>
        <v>8663.3799999999992</v>
      </c>
      <c r="N346" s="114">
        <f t="shared" si="38"/>
        <v>52813.97</v>
      </c>
      <c r="O346" s="665"/>
      <c r="P346" s="415">
        <v>75.73</v>
      </c>
      <c r="Q346" s="416">
        <v>14.86</v>
      </c>
      <c r="R346" s="14" t="s">
        <v>41</v>
      </c>
      <c r="S346" s="14" t="s">
        <v>270</v>
      </c>
      <c r="T346" s="435">
        <v>32706.3</v>
      </c>
      <c r="U346" s="435">
        <v>8331.07</v>
      </c>
      <c r="V346" s="438">
        <v>41037.369999999995</v>
      </c>
      <c r="W346" s="435">
        <v>56.1</v>
      </c>
      <c r="X346" s="435">
        <v>14.29</v>
      </c>
      <c r="Y346" s="1"/>
      <c r="Z346" s="435">
        <f t="shared" si="39"/>
        <v>11444.290000000005</v>
      </c>
      <c r="AA346" s="435">
        <f t="shared" si="40"/>
        <v>332.30999999999949</v>
      </c>
      <c r="AB346" s="435">
        <f t="shared" si="41"/>
        <v>11776.600000000006</v>
      </c>
      <c r="AC346" s="440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:43" s="7" customFormat="1" ht="56.25">
      <c r="A347" s="71">
        <v>29</v>
      </c>
      <c r="B347" s="16"/>
      <c r="C347" s="68"/>
      <c r="D347" s="16"/>
      <c r="E347" s="16"/>
      <c r="F347" s="21"/>
      <c r="G347" s="16"/>
      <c r="H347" s="16"/>
      <c r="I347" s="21"/>
      <c r="J347" s="21"/>
      <c r="K347" s="69" t="s">
        <v>42</v>
      </c>
      <c r="L347" s="115">
        <f>I345*P347</f>
        <v>32286.54</v>
      </c>
      <c r="M347" s="114">
        <f>I345*Q347</f>
        <v>2355.3200000000002</v>
      </c>
      <c r="N347" s="114">
        <f t="shared" si="38"/>
        <v>34641.86</v>
      </c>
      <c r="O347" s="665"/>
      <c r="P347" s="415">
        <v>55.38</v>
      </c>
      <c r="Q347" s="418">
        <v>4.04</v>
      </c>
      <c r="R347" s="14" t="s">
        <v>41</v>
      </c>
      <c r="S347" s="14" t="s">
        <v>270</v>
      </c>
      <c r="T347" s="435">
        <v>20346.7</v>
      </c>
      <c r="U347" s="435">
        <v>8062.89</v>
      </c>
      <c r="V347" s="438">
        <v>28409.59</v>
      </c>
      <c r="W347" s="435">
        <v>34.9</v>
      </c>
      <c r="X347" s="435">
        <v>13.83</v>
      </c>
      <c r="Y347" s="1"/>
      <c r="Z347" s="435">
        <f t="shared" si="39"/>
        <v>11939.84</v>
      </c>
      <c r="AA347" s="435">
        <f t="shared" si="40"/>
        <v>-5707.57</v>
      </c>
      <c r="AB347" s="435">
        <f t="shared" si="41"/>
        <v>6232.27</v>
      </c>
      <c r="AC347" s="440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s="7" customFormat="1">
      <c r="A348" s="71">
        <v>30</v>
      </c>
      <c r="B348" s="16"/>
      <c r="C348" s="68"/>
      <c r="D348" s="16"/>
      <c r="E348" s="16"/>
      <c r="F348" s="21"/>
      <c r="G348" s="16"/>
      <c r="H348" s="16"/>
      <c r="I348" s="21"/>
      <c r="J348" s="21"/>
      <c r="K348" s="69" t="s">
        <v>234</v>
      </c>
      <c r="L348" s="115">
        <f>I345*P348</f>
        <v>874500</v>
      </c>
      <c r="M348" s="114">
        <f>I345*Q348</f>
        <v>63838.5</v>
      </c>
      <c r="N348" s="114">
        <f t="shared" si="38"/>
        <v>938338.5</v>
      </c>
      <c r="O348" s="661"/>
      <c r="P348" s="32">
        <v>1500</v>
      </c>
      <c r="Q348" s="416">
        <v>109.5</v>
      </c>
      <c r="R348" s="14" t="s">
        <v>41</v>
      </c>
      <c r="S348" s="14" t="s">
        <v>270</v>
      </c>
      <c r="T348" s="435">
        <v>874500</v>
      </c>
      <c r="U348" s="435">
        <v>23448.26</v>
      </c>
      <c r="V348" s="438">
        <v>897948.26</v>
      </c>
      <c r="W348" s="435">
        <v>1500</v>
      </c>
      <c r="X348" s="435">
        <v>40.22</v>
      </c>
      <c r="Y348" s="1"/>
      <c r="Z348" s="435">
        <f t="shared" si="39"/>
        <v>0</v>
      </c>
      <c r="AA348" s="435">
        <f t="shared" si="40"/>
        <v>40390.240000000005</v>
      </c>
      <c r="AB348" s="435">
        <f t="shared" si="41"/>
        <v>40390.239999999991</v>
      </c>
      <c r="AC348" s="440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:43" s="7" customFormat="1" ht="37.5">
      <c r="A349" s="71">
        <v>31</v>
      </c>
      <c r="B349" s="16">
        <v>16</v>
      </c>
      <c r="C349" s="68" t="s">
        <v>304</v>
      </c>
      <c r="D349" s="16">
        <v>1962</v>
      </c>
      <c r="E349" s="16" t="s">
        <v>37</v>
      </c>
      <c r="F349" s="21" t="s">
        <v>285</v>
      </c>
      <c r="G349" s="16" t="s">
        <v>38</v>
      </c>
      <c r="H349" s="16">
        <v>2</v>
      </c>
      <c r="I349" s="21">
        <v>541.5</v>
      </c>
      <c r="J349" s="21">
        <v>293.2</v>
      </c>
      <c r="K349" s="69" t="s">
        <v>234</v>
      </c>
      <c r="L349" s="115">
        <f>I349*P349</f>
        <v>812250</v>
      </c>
      <c r="M349" s="114">
        <f>I349*Q349</f>
        <v>59294.25</v>
      </c>
      <c r="N349" s="114">
        <f t="shared" si="38"/>
        <v>871544.25</v>
      </c>
      <c r="O349" s="660">
        <f>N349+N350+N351+N352</f>
        <v>1222463.3250000002</v>
      </c>
      <c r="P349" s="32">
        <v>1500</v>
      </c>
      <c r="Q349" s="416">
        <v>109.5</v>
      </c>
      <c r="R349" s="14" t="s">
        <v>41</v>
      </c>
      <c r="S349" s="14" t="s">
        <v>270</v>
      </c>
      <c r="T349" s="435">
        <v>812250</v>
      </c>
      <c r="U349" s="435">
        <v>22071.539999999997</v>
      </c>
      <c r="V349" s="438">
        <v>834321.54</v>
      </c>
      <c r="W349" s="435">
        <v>1500</v>
      </c>
      <c r="X349" s="435">
        <v>40.76</v>
      </c>
      <c r="Y349" s="1"/>
      <c r="Z349" s="435">
        <f t="shared" si="39"/>
        <v>0</v>
      </c>
      <c r="AA349" s="435">
        <f t="shared" si="40"/>
        <v>37222.710000000006</v>
      </c>
      <c r="AB349" s="435">
        <f t="shared" si="41"/>
        <v>37222.709999999963</v>
      </c>
      <c r="AC349" s="440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:43" s="7" customFormat="1" ht="37.5">
      <c r="A350" s="71">
        <v>32</v>
      </c>
      <c r="B350" s="16"/>
      <c r="C350" s="68"/>
      <c r="D350" s="16"/>
      <c r="E350" s="16"/>
      <c r="F350" s="21"/>
      <c r="G350" s="16"/>
      <c r="H350" s="16"/>
      <c r="I350" s="21"/>
      <c r="J350" s="21"/>
      <c r="K350" s="69" t="s">
        <v>49</v>
      </c>
      <c r="L350" s="115">
        <f>I349*P350</f>
        <v>251342.64</v>
      </c>
      <c r="M350" s="114">
        <f>I349*Q350</f>
        <v>18346.02</v>
      </c>
      <c r="N350" s="114">
        <f t="shared" si="38"/>
        <v>269688.66000000003</v>
      </c>
      <c r="O350" s="665"/>
      <c r="P350" s="415">
        <v>464.16</v>
      </c>
      <c r="Q350" s="416">
        <v>33.880000000000003</v>
      </c>
      <c r="R350" s="14" t="s">
        <v>41</v>
      </c>
      <c r="S350" s="14" t="s">
        <v>270</v>
      </c>
      <c r="T350" s="435">
        <v>251342.64</v>
      </c>
      <c r="U350" s="435">
        <v>10104.39</v>
      </c>
      <c r="V350" s="438">
        <v>261447.03000000003</v>
      </c>
      <c r="W350" s="435">
        <v>464.16</v>
      </c>
      <c r="X350" s="435">
        <v>18.66</v>
      </c>
      <c r="Y350" s="1"/>
      <c r="Z350" s="435">
        <f t="shared" si="39"/>
        <v>0</v>
      </c>
      <c r="AA350" s="435">
        <f t="shared" si="40"/>
        <v>8241.630000000001</v>
      </c>
      <c r="AB350" s="435">
        <f t="shared" si="41"/>
        <v>8241.6300000000047</v>
      </c>
      <c r="AC350" s="440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:43" s="7" customFormat="1" ht="56.25">
      <c r="A351" s="71">
        <v>33</v>
      </c>
      <c r="B351" s="16"/>
      <c r="C351" s="68"/>
      <c r="D351" s="16"/>
      <c r="E351" s="16"/>
      <c r="F351" s="21"/>
      <c r="G351" s="16"/>
      <c r="H351" s="16"/>
      <c r="I351" s="21"/>
      <c r="J351" s="21"/>
      <c r="K351" s="69" t="s">
        <v>39</v>
      </c>
      <c r="L351" s="115">
        <f>I349*P351</f>
        <v>41007.795000000006</v>
      </c>
      <c r="M351" s="114">
        <f>I349*Q351</f>
        <v>8046.69</v>
      </c>
      <c r="N351" s="114">
        <f t="shared" si="38"/>
        <v>49054.485000000008</v>
      </c>
      <c r="O351" s="665"/>
      <c r="P351" s="415">
        <v>75.73</v>
      </c>
      <c r="Q351" s="416">
        <v>14.86</v>
      </c>
      <c r="R351" s="14" t="s">
        <v>41</v>
      </c>
      <c r="S351" s="14" t="s">
        <v>270</v>
      </c>
      <c r="T351" s="435">
        <v>31666.92</v>
      </c>
      <c r="U351" s="435">
        <v>7223.61</v>
      </c>
      <c r="V351" s="438">
        <v>38890.53</v>
      </c>
      <c r="W351" s="435">
        <v>58.48</v>
      </c>
      <c r="X351" s="435">
        <v>13.34</v>
      </c>
      <c r="Y351" s="1"/>
      <c r="Z351" s="435">
        <f t="shared" si="39"/>
        <v>9340.8750000000073</v>
      </c>
      <c r="AA351" s="435">
        <f t="shared" si="40"/>
        <v>823.07999999999993</v>
      </c>
      <c r="AB351" s="435">
        <f t="shared" si="41"/>
        <v>10163.955000000009</v>
      </c>
      <c r="AC351" s="440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:43" s="7" customFormat="1" ht="56.25">
      <c r="A352" s="71">
        <v>34</v>
      </c>
      <c r="B352" s="16"/>
      <c r="C352" s="68"/>
      <c r="D352" s="16"/>
      <c r="E352" s="16"/>
      <c r="F352" s="21"/>
      <c r="G352" s="16"/>
      <c r="H352" s="16"/>
      <c r="I352" s="21"/>
      <c r="J352" s="21"/>
      <c r="K352" s="69" t="s">
        <v>42</v>
      </c>
      <c r="L352" s="115">
        <f>I349*P352</f>
        <v>29988.27</v>
      </c>
      <c r="M352" s="114">
        <f>I349*Q352</f>
        <v>2187.66</v>
      </c>
      <c r="N352" s="114">
        <f t="shared" si="38"/>
        <v>32175.93</v>
      </c>
      <c r="O352" s="661"/>
      <c r="P352" s="415">
        <v>55.38</v>
      </c>
      <c r="Q352" s="418">
        <v>4.04</v>
      </c>
      <c r="R352" s="14" t="s">
        <v>41</v>
      </c>
      <c r="S352" s="14" t="s">
        <v>270</v>
      </c>
      <c r="T352" s="435">
        <v>19694.355</v>
      </c>
      <c r="U352" s="435">
        <v>7505.19</v>
      </c>
      <c r="V352" s="438">
        <v>27199.544999999998</v>
      </c>
      <c r="W352" s="435">
        <v>36.369999999999997</v>
      </c>
      <c r="X352" s="435">
        <v>13.86</v>
      </c>
      <c r="Y352" s="1"/>
      <c r="Z352" s="435">
        <f t="shared" si="39"/>
        <v>10293.915000000001</v>
      </c>
      <c r="AA352" s="435">
        <f t="shared" si="40"/>
        <v>-5317.53</v>
      </c>
      <c r="AB352" s="435">
        <f t="shared" si="41"/>
        <v>4976.385000000002</v>
      </c>
      <c r="AC352" s="440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s="7" customFormat="1" ht="37.5">
      <c r="A353" s="71">
        <v>35</v>
      </c>
      <c r="B353" s="16">
        <v>17</v>
      </c>
      <c r="C353" s="68" t="s">
        <v>305</v>
      </c>
      <c r="D353" s="16">
        <v>1959</v>
      </c>
      <c r="E353" s="16" t="s">
        <v>37</v>
      </c>
      <c r="F353" s="21" t="s">
        <v>285</v>
      </c>
      <c r="G353" s="16" t="s">
        <v>38</v>
      </c>
      <c r="H353" s="16">
        <v>2</v>
      </c>
      <c r="I353" s="21">
        <v>543</v>
      </c>
      <c r="J353" s="21">
        <v>304</v>
      </c>
      <c r="K353" s="69" t="s">
        <v>49</v>
      </c>
      <c r="L353" s="115">
        <f>I353*P353</f>
        <v>252038.88</v>
      </c>
      <c r="M353" s="114">
        <f>I353*Q353</f>
        <v>18396.84</v>
      </c>
      <c r="N353" s="114">
        <f t="shared" si="38"/>
        <v>270435.72000000003</v>
      </c>
      <c r="O353" s="660">
        <f>N353+N354+N355</f>
        <v>351891.15</v>
      </c>
      <c r="P353" s="415">
        <v>464.16</v>
      </c>
      <c r="Q353" s="416">
        <v>33.880000000000003</v>
      </c>
      <c r="R353" s="14" t="s">
        <v>41</v>
      </c>
      <c r="S353" s="14" t="s">
        <v>270</v>
      </c>
      <c r="T353" s="435">
        <v>252038.88</v>
      </c>
      <c r="U353" s="435">
        <v>10132.379999999999</v>
      </c>
      <c r="V353" s="438">
        <v>262171.26</v>
      </c>
      <c r="W353" s="435">
        <v>464.16</v>
      </c>
      <c r="X353" s="435">
        <v>18.66</v>
      </c>
      <c r="Y353" s="1"/>
      <c r="Z353" s="435">
        <f t="shared" si="39"/>
        <v>0</v>
      </c>
      <c r="AA353" s="435">
        <f t="shared" si="40"/>
        <v>8264.4600000000009</v>
      </c>
      <c r="AB353" s="435">
        <f t="shared" si="41"/>
        <v>8264.460000000021</v>
      </c>
      <c r="AC353" s="440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s="7" customFormat="1" ht="56.25">
      <c r="A354" s="71">
        <v>36</v>
      </c>
      <c r="B354" s="16"/>
      <c r="C354" s="68"/>
      <c r="D354" s="16"/>
      <c r="E354" s="16"/>
      <c r="F354" s="21"/>
      <c r="G354" s="16"/>
      <c r="H354" s="16"/>
      <c r="I354" s="21"/>
      <c r="J354" s="21"/>
      <c r="K354" s="69" t="s">
        <v>39</v>
      </c>
      <c r="L354" s="115">
        <f>I353*P354</f>
        <v>41121.39</v>
      </c>
      <c r="M354" s="114">
        <f>I353*Q354</f>
        <v>8068.98</v>
      </c>
      <c r="N354" s="114">
        <f t="shared" si="38"/>
        <v>49190.369999999995</v>
      </c>
      <c r="O354" s="665"/>
      <c r="P354" s="415">
        <v>75.73</v>
      </c>
      <c r="Q354" s="416">
        <v>14.86</v>
      </c>
      <c r="R354" s="14" t="s">
        <v>41</v>
      </c>
      <c r="S354" s="14" t="s">
        <v>270</v>
      </c>
      <c r="T354" s="435">
        <v>31754.639999999999</v>
      </c>
      <c r="U354" s="435">
        <v>7243.62</v>
      </c>
      <c r="V354" s="438">
        <v>38998.26</v>
      </c>
      <c r="W354" s="435">
        <v>58.48</v>
      </c>
      <c r="X354" s="435">
        <v>13.34</v>
      </c>
      <c r="Y354" s="1"/>
      <c r="Z354" s="435">
        <f t="shared" si="39"/>
        <v>9366.75</v>
      </c>
      <c r="AA354" s="435">
        <f t="shared" si="40"/>
        <v>825.35999999999967</v>
      </c>
      <c r="AB354" s="435">
        <f t="shared" si="41"/>
        <v>10192.109999999993</v>
      </c>
      <c r="AC354" s="440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:43" s="7" customFormat="1" ht="56.25">
      <c r="A355" s="71">
        <v>37</v>
      </c>
      <c r="B355" s="16"/>
      <c r="C355" s="68"/>
      <c r="D355" s="16"/>
      <c r="E355" s="16"/>
      <c r="F355" s="21"/>
      <c r="G355" s="16"/>
      <c r="H355" s="16"/>
      <c r="I355" s="21"/>
      <c r="J355" s="21"/>
      <c r="K355" s="69" t="s">
        <v>42</v>
      </c>
      <c r="L355" s="115">
        <f>I353*P355</f>
        <v>30071.34</v>
      </c>
      <c r="M355" s="114">
        <f>I353*Q355</f>
        <v>2193.7199999999998</v>
      </c>
      <c r="N355" s="114">
        <f t="shared" si="38"/>
        <v>32265.06</v>
      </c>
      <c r="O355" s="661"/>
      <c r="P355" s="415">
        <v>55.38</v>
      </c>
      <c r="Q355" s="418">
        <v>4.04</v>
      </c>
      <c r="R355" s="14" t="s">
        <v>41</v>
      </c>
      <c r="S355" s="14" t="s">
        <v>270</v>
      </c>
      <c r="T355" s="435">
        <v>19748.91</v>
      </c>
      <c r="U355" s="435">
        <v>7525.98</v>
      </c>
      <c r="V355" s="438">
        <v>27274.89</v>
      </c>
      <c r="W355" s="435">
        <v>36.369999999999997</v>
      </c>
      <c r="X355" s="435">
        <v>13.86</v>
      </c>
      <c r="Y355" s="1"/>
      <c r="Z355" s="435">
        <f t="shared" si="39"/>
        <v>10322.43</v>
      </c>
      <c r="AA355" s="435">
        <f t="shared" si="40"/>
        <v>-5332.26</v>
      </c>
      <c r="AB355" s="435">
        <f t="shared" si="41"/>
        <v>4990.1700000000019</v>
      </c>
      <c r="AC355" s="440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s="72" customFormat="1">
      <c r="A356" s="71"/>
      <c r="B356" s="16"/>
      <c r="C356" s="65" t="s">
        <v>72</v>
      </c>
      <c r="D356" s="33"/>
      <c r="E356" s="33"/>
      <c r="F356" s="21"/>
      <c r="G356" s="33"/>
      <c r="H356" s="33"/>
      <c r="I356" s="27">
        <f>SUM(I357:I364)</f>
        <v>27929.800000000003</v>
      </c>
      <c r="J356" s="27"/>
      <c r="K356" s="28"/>
      <c r="L356" s="27">
        <f>SUM(L357:L364)</f>
        <v>9404478.3340000007</v>
      </c>
      <c r="M356" s="31">
        <f>SUM(M357:M364)</f>
        <v>667876.37599999993</v>
      </c>
      <c r="N356" s="31">
        <f>SUM(N357:N364)</f>
        <v>10072354.709999999</v>
      </c>
      <c r="O356" s="31">
        <f>SUM(O357:O364)</f>
        <v>10072354.709999999</v>
      </c>
      <c r="P356" s="31"/>
      <c r="Q356" s="59"/>
      <c r="R356" s="31"/>
      <c r="S356" s="49"/>
      <c r="T356" s="438"/>
      <c r="U356" s="438"/>
      <c r="V356" s="438"/>
      <c r="W356" s="438"/>
      <c r="X356" s="438"/>
      <c r="Y356" s="67"/>
      <c r="Z356" s="438"/>
      <c r="AA356" s="438"/>
      <c r="AB356" s="438"/>
      <c r="AC356" s="32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</row>
    <row r="357" spans="1:43" s="7" customFormat="1" ht="37.5">
      <c r="A357" s="71">
        <v>1</v>
      </c>
      <c r="B357" s="16">
        <v>1</v>
      </c>
      <c r="C357" s="68" t="s">
        <v>307</v>
      </c>
      <c r="D357" s="16">
        <v>1976</v>
      </c>
      <c r="E357" s="16" t="s">
        <v>37</v>
      </c>
      <c r="F357" s="21" t="s">
        <v>306</v>
      </c>
      <c r="G357" s="16" t="s">
        <v>38</v>
      </c>
      <c r="H357" s="16">
        <v>5</v>
      </c>
      <c r="I357" s="21">
        <v>6821</v>
      </c>
      <c r="J357" s="21">
        <v>3331.5</v>
      </c>
      <c r="K357" s="69" t="s">
        <v>46</v>
      </c>
      <c r="L357" s="21">
        <f>I357*P357</f>
        <v>1091360</v>
      </c>
      <c r="M357" s="32">
        <f>I357*Q357</f>
        <v>106134.76000000001</v>
      </c>
      <c r="N357" s="32">
        <f t="shared" ref="N357:N364" si="42">L357+M357</f>
        <v>1197494.76</v>
      </c>
      <c r="O357" s="32">
        <f>N357</f>
        <v>1197494.76</v>
      </c>
      <c r="P357" s="32">
        <v>160</v>
      </c>
      <c r="Q357" s="59">
        <v>15.56</v>
      </c>
      <c r="R357" s="14" t="s">
        <v>41</v>
      </c>
      <c r="S357" s="14" t="s">
        <v>270</v>
      </c>
      <c r="T357" s="435"/>
      <c r="U357" s="435"/>
      <c r="V357" s="438"/>
      <c r="W357" s="435"/>
      <c r="X357" s="435"/>
      <c r="Y357" s="1"/>
      <c r="Z357" s="435"/>
      <c r="AA357" s="435"/>
      <c r="AB357" s="435"/>
      <c r="AC357" s="440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:43" s="7" customFormat="1" ht="37.5">
      <c r="A358" s="71">
        <v>2</v>
      </c>
      <c r="B358" s="16">
        <v>2</v>
      </c>
      <c r="C358" s="68" t="s">
        <v>308</v>
      </c>
      <c r="D358" s="16">
        <v>1981</v>
      </c>
      <c r="E358" s="16" t="s">
        <v>37</v>
      </c>
      <c r="F358" s="21" t="s">
        <v>306</v>
      </c>
      <c r="G358" s="16" t="s">
        <v>38</v>
      </c>
      <c r="H358" s="16">
        <v>5</v>
      </c>
      <c r="I358" s="21">
        <v>6850</v>
      </c>
      <c r="J358" s="21">
        <v>3362.4</v>
      </c>
      <c r="K358" s="69" t="s">
        <v>46</v>
      </c>
      <c r="L358" s="21">
        <f>I358*P358</f>
        <v>1096000</v>
      </c>
      <c r="M358" s="32">
        <f>I358*Q358</f>
        <v>106586</v>
      </c>
      <c r="N358" s="32">
        <f t="shared" si="42"/>
        <v>1202586</v>
      </c>
      <c r="O358" s="32">
        <f>N358</f>
        <v>1202586</v>
      </c>
      <c r="P358" s="32">
        <v>160</v>
      </c>
      <c r="Q358" s="59">
        <v>15.56</v>
      </c>
      <c r="R358" s="14" t="s">
        <v>41</v>
      </c>
      <c r="S358" s="14" t="s">
        <v>270</v>
      </c>
      <c r="T358" s="435"/>
      <c r="U358" s="435"/>
      <c r="V358" s="438"/>
      <c r="W358" s="435"/>
      <c r="X358" s="435"/>
      <c r="Y358" s="1"/>
      <c r="Z358" s="435"/>
      <c r="AA358" s="435"/>
      <c r="AB358" s="435"/>
      <c r="AC358" s="440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s="7" customFormat="1" ht="37.5">
      <c r="A359" s="71">
        <v>3</v>
      </c>
      <c r="B359" s="16">
        <v>3</v>
      </c>
      <c r="C359" s="68" t="s">
        <v>309</v>
      </c>
      <c r="D359" s="16">
        <v>1986</v>
      </c>
      <c r="E359" s="16" t="s">
        <v>37</v>
      </c>
      <c r="F359" s="21" t="s">
        <v>306</v>
      </c>
      <c r="G359" s="16" t="s">
        <v>38</v>
      </c>
      <c r="H359" s="16">
        <v>5</v>
      </c>
      <c r="I359" s="21">
        <v>10515.4</v>
      </c>
      <c r="J359" s="21">
        <v>6084.4</v>
      </c>
      <c r="K359" s="69" t="s">
        <v>46</v>
      </c>
      <c r="L359" s="21">
        <f>I359*P359</f>
        <v>1682464</v>
      </c>
      <c r="M359" s="32">
        <f>I359*Q359</f>
        <v>163619.62400000001</v>
      </c>
      <c r="N359" s="32">
        <f t="shared" si="42"/>
        <v>1846083.6240000001</v>
      </c>
      <c r="O359" s="32">
        <f>N359</f>
        <v>1846083.6240000001</v>
      </c>
      <c r="P359" s="32">
        <v>160</v>
      </c>
      <c r="Q359" s="59">
        <v>15.56</v>
      </c>
      <c r="R359" s="14" t="s">
        <v>41</v>
      </c>
      <c r="S359" s="14" t="s">
        <v>270</v>
      </c>
      <c r="T359" s="435"/>
      <c r="U359" s="435"/>
      <c r="V359" s="438"/>
      <c r="W359" s="435"/>
      <c r="X359" s="435"/>
      <c r="Y359" s="1"/>
      <c r="Z359" s="435"/>
      <c r="AA359" s="435"/>
      <c r="AB359" s="435"/>
      <c r="AC359" s="440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 spans="1:43" s="7" customFormat="1" ht="37.5">
      <c r="A360" s="71">
        <v>4</v>
      </c>
      <c r="B360" s="16">
        <v>4</v>
      </c>
      <c r="C360" s="68" t="s">
        <v>310</v>
      </c>
      <c r="D360" s="16">
        <v>1965</v>
      </c>
      <c r="E360" s="16" t="s">
        <v>37</v>
      </c>
      <c r="F360" s="21" t="s">
        <v>306</v>
      </c>
      <c r="G360" s="16" t="s">
        <v>38</v>
      </c>
      <c r="H360" s="16">
        <v>3</v>
      </c>
      <c r="I360" s="21">
        <f>1676.6+509.2+778.8+778.8</f>
        <v>3743.3999999999996</v>
      </c>
      <c r="J360" s="21">
        <v>1522.2</v>
      </c>
      <c r="K360" s="69" t="s">
        <v>46</v>
      </c>
      <c r="L360" s="21">
        <f>I360*P360</f>
        <v>598944</v>
      </c>
      <c r="M360" s="32">
        <f>I360*Q360</f>
        <v>58247.303999999996</v>
      </c>
      <c r="N360" s="32">
        <f t="shared" si="42"/>
        <v>657191.304</v>
      </c>
      <c r="O360" s="632">
        <f>N360+N361+N362+N363+N364</f>
        <v>5826190.3259999994</v>
      </c>
      <c r="P360" s="32">
        <v>160</v>
      </c>
      <c r="Q360" s="59">
        <v>15.56</v>
      </c>
      <c r="R360" s="14" t="s">
        <v>41</v>
      </c>
      <c r="S360" s="14" t="s">
        <v>270</v>
      </c>
      <c r="T360" s="435"/>
      <c r="U360" s="435"/>
      <c r="V360" s="438"/>
      <c r="W360" s="435"/>
      <c r="X360" s="435"/>
      <c r="Y360" s="1"/>
      <c r="Z360" s="435"/>
      <c r="AA360" s="435"/>
      <c r="AB360" s="435"/>
      <c r="AC360" s="440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s="7" customFormat="1" ht="56.25">
      <c r="A361" s="71">
        <v>5</v>
      </c>
      <c r="B361" s="16"/>
      <c r="C361" s="68"/>
      <c r="D361" s="16"/>
      <c r="E361" s="16"/>
      <c r="F361" s="21"/>
      <c r="G361" s="16"/>
      <c r="H361" s="16"/>
      <c r="I361" s="21"/>
      <c r="J361" s="21"/>
      <c r="K361" s="69" t="s">
        <v>39</v>
      </c>
      <c r="L361" s="21">
        <f>I360*P361</f>
        <v>213785.57399999996</v>
      </c>
      <c r="M361" s="32">
        <f>I360*Q361</f>
        <v>48477.029999999992</v>
      </c>
      <c r="N361" s="32">
        <f t="shared" si="42"/>
        <v>262262.60399999993</v>
      </c>
      <c r="O361" s="634"/>
      <c r="P361" s="32">
        <v>57.11</v>
      </c>
      <c r="Q361" s="59">
        <v>12.95</v>
      </c>
      <c r="R361" s="14" t="s">
        <v>41</v>
      </c>
      <c r="S361" s="14" t="s">
        <v>270</v>
      </c>
      <c r="T361" s="435"/>
      <c r="U361" s="435"/>
      <c r="V361" s="438"/>
      <c r="W361" s="435"/>
      <c r="X361" s="435"/>
      <c r="Y361" s="1"/>
      <c r="Z361" s="435"/>
      <c r="AA361" s="435"/>
      <c r="AB361" s="435"/>
      <c r="AC361" s="440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:43" s="7" customFormat="1" ht="56.25">
      <c r="A362" s="71">
        <v>6</v>
      </c>
      <c r="B362" s="16"/>
      <c r="C362" s="68"/>
      <c r="D362" s="16"/>
      <c r="E362" s="16"/>
      <c r="F362" s="21"/>
      <c r="G362" s="16"/>
      <c r="H362" s="16"/>
      <c r="I362" s="21"/>
      <c r="J362" s="21"/>
      <c r="K362" s="69" t="s">
        <v>88</v>
      </c>
      <c r="L362" s="21">
        <f>I360*P362</f>
        <v>537814.27799999993</v>
      </c>
      <c r="M362" s="32">
        <f>I360*Q362</f>
        <v>55402.32</v>
      </c>
      <c r="N362" s="32">
        <f t="shared" si="42"/>
        <v>593216.59799999988</v>
      </c>
      <c r="O362" s="634"/>
      <c r="P362" s="32">
        <v>143.66999999999999</v>
      </c>
      <c r="Q362" s="59">
        <v>14.8</v>
      </c>
      <c r="R362" s="14" t="s">
        <v>41</v>
      </c>
      <c r="S362" s="14" t="s">
        <v>270</v>
      </c>
      <c r="T362" s="435"/>
      <c r="U362" s="435"/>
      <c r="V362" s="438"/>
      <c r="W362" s="435"/>
      <c r="X362" s="435"/>
      <c r="Y362" s="1"/>
      <c r="Z362" s="435"/>
      <c r="AA362" s="435"/>
      <c r="AB362" s="435"/>
      <c r="AC362" s="440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s="7" customFormat="1" ht="56.25">
      <c r="A363" s="71">
        <v>7</v>
      </c>
      <c r="B363" s="16"/>
      <c r="C363" s="68"/>
      <c r="D363" s="16"/>
      <c r="E363" s="16"/>
      <c r="F363" s="21"/>
      <c r="G363" s="16"/>
      <c r="H363" s="16"/>
      <c r="I363" s="21"/>
      <c r="J363" s="21"/>
      <c r="K363" s="69" t="s">
        <v>42</v>
      </c>
      <c r="L363" s="21">
        <f>I360*P363</f>
        <v>133003.00199999998</v>
      </c>
      <c r="M363" s="32">
        <f>I360*Q363</f>
        <v>42712.193999999996</v>
      </c>
      <c r="N363" s="32">
        <f t="shared" si="42"/>
        <v>175715.19599999997</v>
      </c>
      <c r="O363" s="634"/>
      <c r="P363" s="32">
        <v>35.53</v>
      </c>
      <c r="Q363" s="59">
        <v>11.41</v>
      </c>
      <c r="R363" s="14" t="s">
        <v>41</v>
      </c>
      <c r="S363" s="14" t="s">
        <v>270</v>
      </c>
      <c r="T363" s="435"/>
      <c r="U363" s="435"/>
      <c r="V363" s="438"/>
      <c r="W363" s="435"/>
      <c r="X363" s="435"/>
      <c r="Y363" s="1"/>
      <c r="Z363" s="435"/>
      <c r="AA363" s="435"/>
      <c r="AB363" s="435"/>
      <c r="AC363" s="440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:43" s="7" customFormat="1">
      <c r="A364" s="71">
        <v>8</v>
      </c>
      <c r="B364" s="16"/>
      <c r="C364" s="68"/>
      <c r="D364" s="16"/>
      <c r="E364" s="16"/>
      <c r="F364" s="21"/>
      <c r="G364" s="16"/>
      <c r="H364" s="16"/>
      <c r="I364" s="21"/>
      <c r="J364" s="21"/>
      <c r="K364" s="69" t="s">
        <v>234</v>
      </c>
      <c r="L364" s="21">
        <f>I360*P364</f>
        <v>4051107.48</v>
      </c>
      <c r="M364" s="32">
        <f>I360*Q364</f>
        <v>86697.143999999986</v>
      </c>
      <c r="N364" s="32">
        <f t="shared" si="42"/>
        <v>4137804.6239999998</v>
      </c>
      <c r="O364" s="633"/>
      <c r="P364" s="32">
        <v>1082.2</v>
      </c>
      <c r="Q364" s="59">
        <v>23.16</v>
      </c>
      <c r="R364" s="14" t="s">
        <v>41</v>
      </c>
      <c r="S364" s="14" t="s">
        <v>270</v>
      </c>
      <c r="T364" s="435"/>
      <c r="U364" s="435"/>
      <c r="V364" s="438"/>
      <c r="W364" s="435"/>
      <c r="X364" s="435"/>
      <c r="Y364" s="1"/>
      <c r="Z364" s="435"/>
      <c r="AA364" s="435"/>
      <c r="AB364" s="435"/>
      <c r="AC364" s="440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:43" s="72" customFormat="1">
      <c r="A365" s="71"/>
      <c r="B365" s="16"/>
      <c r="C365" s="65" t="s">
        <v>78</v>
      </c>
      <c r="D365" s="33"/>
      <c r="E365" s="33"/>
      <c r="F365" s="21"/>
      <c r="G365" s="33"/>
      <c r="H365" s="33"/>
      <c r="I365" s="27">
        <f>SUM(I366:I375)</f>
        <v>28088.800000000003</v>
      </c>
      <c r="J365" s="27"/>
      <c r="K365" s="28"/>
      <c r="L365" s="27">
        <f>SUM(L366:L375)</f>
        <v>27253737.495000001</v>
      </c>
      <c r="M365" s="31">
        <f>SUM(M366:M375)</f>
        <v>664107.9219999999</v>
      </c>
      <c r="N365" s="31">
        <f>SUM(N366:N375)</f>
        <v>27917845.417000003</v>
      </c>
      <c r="O365" s="31">
        <f>SUM(O366:O375)</f>
        <v>27917845.417000003</v>
      </c>
      <c r="P365" s="31"/>
      <c r="Q365" s="59"/>
      <c r="R365" s="32"/>
      <c r="S365" s="49"/>
      <c r="T365" s="438"/>
      <c r="U365" s="438"/>
      <c r="V365" s="438"/>
      <c r="W365" s="438"/>
      <c r="X365" s="438"/>
      <c r="Y365" s="67"/>
      <c r="Z365" s="438"/>
      <c r="AA365" s="438"/>
      <c r="AB365" s="438"/>
      <c r="AC365" s="32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</row>
    <row r="366" spans="1:43" s="7" customFormat="1" ht="37.5">
      <c r="A366" s="71">
        <v>1</v>
      </c>
      <c r="B366" s="16">
        <v>1</v>
      </c>
      <c r="C366" s="68" t="s">
        <v>313</v>
      </c>
      <c r="D366" s="16">
        <v>1965</v>
      </c>
      <c r="E366" s="16" t="s">
        <v>37</v>
      </c>
      <c r="F366" s="21" t="s">
        <v>280</v>
      </c>
      <c r="G366" s="16" t="s">
        <v>38</v>
      </c>
      <c r="H366" s="16">
        <v>3</v>
      </c>
      <c r="I366" s="21">
        <v>2945</v>
      </c>
      <c r="J366" s="21">
        <v>1460.9</v>
      </c>
      <c r="K366" s="69" t="s">
        <v>52</v>
      </c>
      <c r="L366" s="21">
        <f>I366*P366</f>
        <v>3187079</v>
      </c>
      <c r="M366" s="32">
        <f>I366*Q366</f>
        <v>68206.2</v>
      </c>
      <c r="N366" s="32">
        <f t="shared" ref="N366:N375" si="43">L366+M366</f>
        <v>3255285.2</v>
      </c>
      <c r="O366" s="32">
        <f t="shared" ref="O366:O386" si="44">N366</f>
        <v>3255285.2</v>
      </c>
      <c r="P366" s="32">
        <v>1082.2</v>
      </c>
      <c r="Q366" s="59">
        <v>23.16</v>
      </c>
      <c r="R366" s="14" t="s">
        <v>41</v>
      </c>
      <c r="S366" s="14" t="s">
        <v>270</v>
      </c>
      <c r="T366" s="435"/>
      <c r="U366" s="435"/>
      <c r="V366" s="438"/>
      <c r="W366" s="435"/>
      <c r="X366" s="435"/>
      <c r="Y366" s="1"/>
      <c r="Z366" s="435"/>
      <c r="AA366" s="435"/>
      <c r="AB366" s="435"/>
      <c r="AC366" s="440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s="7" customFormat="1" ht="37.5">
      <c r="A367" s="71">
        <v>2</v>
      </c>
      <c r="B367" s="16">
        <v>2</v>
      </c>
      <c r="C367" s="68" t="s">
        <v>314</v>
      </c>
      <c r="D367" s="16">
        <v>1965</v>
      </c>
      <c r="E367" s="16" t="s">
        <v>37</v>
      </c>
      <c r="F367" s="21" t="s">
        <v>280</v>
      </c>
      <c r="G367" s="16" t="s">
        <v>38</v>
      </c>
      <c r="H367" s="16">
        <v>3</v>
      </c>
      <c r="I367" s="21">
        <v>2927.4</v>
      </c>
      <c r="J367" s="21">
        <v>1438.8</v>
      </c>
      <c r="K367" s="69" t="s">
        <v>234</v>
      </c>
      <c r="L367" s="21">
        <f>I367*P367</f>
        <v>3168032.2800000003</v>
      </c>
      <c r="M367" s="32">
        <f>I367*Q367</f>
        <v>67798.584000000003</v>
      </c>
      <c r="N367" s="32">
        <f t="shared" si="43"/>
        <v>3235830.8640000001</v>
      </c>
      <c r="O367" s="32">
        <f t="shared" si="44"/>
        <v>3235830.8640000001</v>
      </c>
      <c r="P367" s="32">
        <v>1082.2</v>
      </c>
      <c r="Q367" s="59">
        <v>23.16</v>
      </c>
      <c r="R367" s="14" t="s">
        <v>41</v>
      </c>
      <c r="S367" s="14" t="s">
        <v>270</v>
      </c>
      <c r="T367" s="435"/>
      <c r="U367" s="435"/>
      <c r="V367" s="438"/>
      <c r="W367" s="435"/>
      <c r="X367" s="435"/>
      <c r="Y367" s="1"/>
      <c r="Z367" s="435"/>
      <c r="AA367" s="435"/>
      <c r="AB367" s="435"/>
      <c r="AC367" s="440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:43" s="7" customFormat="1" ht="37.5">
      <c r="A368" s="71">
        <v>3</v>
      </c>
      <c r="B368" s="16">
        <v>3</v>
      </c>
      <c r="C368" s="68" t="s">
        <v>315</v>
      </c>
      <c r="D368" s="16">
        <v>1972</v>
      </c>
      <c r="E368" s="16" t="s">
        <v>37</v>
      </c>
      <c r="F368" s="21" t="s">
        <v>280</v>
      </c>
      <c r="G368" s="16" t="s">
        <v>38</v>
      </c>
      <c r="H368" s="16">
        <v>4</v>
      </c>
      <c r="I368" s="21">
        <v>3552.7</v>
      </c>
      <c r="J368" s="21">
        <v>1982.8</v>
      </c>
      <c r="K368" s="69" t="s">
        <v>46</v>
      </c>
      <c r="L368" s="21">
        <f>I368*P368</f>
        <v>574542.64399999997</v>
      </c>
      <c r="M368" s="32">
        <f>I368*Q368</f>
        <v>55315.538999999997</v>
      </c>
      <c r="N368" s="32">
        <f t="shared" si="43"/>
        <v>629858.18299999996</v>
      </c>
      <c r="O368" s="632">
        <f>N368+N369</f>
        <v>796621.92099999997</v>
      </c>
      <c r="P368" s="32">
        <v>161.72</v>
      </c>
      <c r="Q368" s="59">
        <v>15.57</v>
      </c>
      <c r="R368" s="14" t="s">
        <v>41</v>
      </c>
      <c r="S368" s="14" t="s">
        <v>270</v>
      </c>
      <c r="T368" s="435"/>
      <c r="U368" s="435"/>
      <c r="V368" s="438"/>
      <c r="W368" s="435"/>
      <c r="X368" s="435"/>
      <c r="Y368" s="1"/>
      <c r="Z368" s="435"/>
      <c r="AA368" s="435"/>
      <c r="AB368" s="435"/>
      <c r="AC368" s="440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:43" s="7" customFormat="1" ht="56.25">
      <c r="A369" s="71">
        <v>4</v>
      </c>
      <c r="B369" s="16"/>
      <c r="C369" s="68"/>
      <c r="D369" s="16"/>
      <c r="E369" s="16"/>
      <c r="F369" s="21"/>
      <c r="G369" s="16"/>
      <c r="H369" s="16"/>
      <c r="I369" s="21"/>
      <c r="J369" s="21"/>
      <c r="K369" s="69" t="s">
        <v>42</v>
      </c>
      <c r="L369" s="21">
        <f>I368*P369</f>
        <v>126227.431</v>
      </c>
      <c r="M369" s="32">
        <f>I368*Q369</f>
        <v>40536.307000000001</v>
      </c>
      <c r="N369" s="32">
        <f t="shared" si="43"/>
        <v>166763.73800000001</v>
      </c>
      <c r="O369" s="633"/>
      <c r="P369" s="32">
        <v>35.53</v>
      </c>
      <c r="Q369" s="59">
        <v>11.41</v>
      </c>
      <c r="R369" s="14" t="s">
        <v>41</v>
      </c>
      <c r="S369" s="14" t="s">
        <v>270</v>
      </c>
      <c r="T369" s="435"/>
      <c r="U369" s="435"/>
      <c r="V369" s="438"/>
      <c r="W369" s="435"/>
      <c r="X369" s="435"/>
      <c r="Y369" s="1"/>
      <c r="Z369" s="435"/>
      <c r="AA369" s="435"/>
      <c r="AB369" s="435"/>
      <c r="AC369" s="440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:43" s="7" customFormat="1" ht="37.5">
      <c r="A370" s="71">
        <v>5</v>
      </c>
      <c r="B370" s="16">
        <v>4</v>
      </c>
      <c r="C370" s="68" t="s">
        <v>316</v>
      </c>
      <c r="D370" s="16">
        <v>1974</v>
      </c>
      <c r="E370" s="16" t="s">
        <v>37</v>
      </c>
      <c r="F370" s="21" t="s">
        <v>306</v>
      </c>
      <c r="G370" s="16" t="s">
        <v>38</v>
      </c>
      <c r="H370" s="16">
        <v>4</v>
      </c>
      <c r="I370" s="21">
        <v>2844.1</v>
      </c>
      <c r="J370" s="21">
        <v>1597.2</v>
      </c>
      <c r="K370" s="69" t="s">
        <v>234</v>
      </c>
      <c r="L370" s="21">
        <f t="shared" ref="L370:L375" si="45">I370*P370</f>
        <v>3077885.02</v>
      </c>
      <c r="M370" s="32">
        <f t="shared" ref="M370:M375" si="46">I370*Q370</f>
        <v>65869.356</v>
      </c>
      <c r="N370" s="32">
        <f t="shared" si="43"/>
        <v>3143754.3760000002</v>
      </c>
      <c r="O370" s="32">
        <f t="shared" si="44"/>
        <v>3143754.3760000002</v>
      </c>
      <c r="P370" s="32">
        <v>1082.2</v>
      </c>
      <c r="Q370" s="59">
        <v>23.16</v>
      </c>
      <c r="R370" s="14" t="s">
        <v>41</v>
      </c>
      <c r="S370" s="14" t="s">
        <v>270</v>
      </c>
      <c r="T370" s="435"/>
      <c r="U370" s="435"/>
      <c r="V370" s="438"/>
      <c r="W370" s="435"/>
      <c r="X370" s="435"/>
      <c r="Y370" s="1"/>
      <c r="Z370" s="435"/>
      <c r="AA370" s="435"/>
      <c r="AB370" s="435"/>
      <c r="AC370" s="440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:43" s="7" customFormat="1" ht="37.5">
      <c r="A371" s="71">
        <v>6</v>
      </c>
      <c r="B371" s="16">
        <v>5</v>
      </c>
      <c r="C371" s="68" t="s">
        <v>317</v>
      </c>
      <c r="D371" s="16">
        <v>1985</v>
      </c>
      <c r="E371" s="16" t="s">
        <v>37</v>
      </c>
      <c r="F371" s="21" t="s">
        <v>280</v>
      </c>
      <c r="G371" s="16" t="s">
        <v>38</v>
      </c>
      <c r="H371" s="16">
        <v>5</v>
      </c>
      <c r="I371" s="21">
        <v>5705.3</v>
      </c>
      <c r="J371" s="21">
        <v>3457.9</v>
      </c>
      <c r="K371" s="69" t="s">
        <v>234</v>
      </c>
      <c r="L371" s="21">
        <f t="shared" si="45"/>
        <v>6174275.6600000001</v>
      </c>
      <c r="M371" s="32">
        <f t="shared" si="46"/>
        <v>132134.74799999999</v>
      </c>
      <c r="N371" s="32">
        <f t="shared" si="43"/>
        <v>6306410.4079999998</v>
      </c>
      <c r="O371" s="32">
        <f t="shared" si="44"/>
        <v>6306410.4079999998</v>
      </c>
      <c r="P371" s="32">
        <v>1082.2</v>
      </c>
      <c r="Q371" s="59">
        <v>23.16</v>
      </c>
      <c r="R371" s="14" t="s">
        <v>41</v>
      </c>
      <c r="S371" s="14" t="s">
        <v>270</v>
      </c>
      <c r="T371" s="435"/>
      <c r="U371" s="435"/>
      <c r="V371" s="438"/>
      <c r="W371" s="435"/>
      <c r="X371" s="435"/>
      <c r="Y371" s="1"/>
      <c r="Z371" s="435"/>
      <c r="AA371" s="435"/>
      <c r="AB371" s="435"/>
      <c r="AC371" s="440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:43" s="7" customFormat="1" ht="37.5">
      <c r="A372" s="71">
        <v>7</v>
      </c>
      <c r="B372" s="16">
        <v>6</v>
      </c>
      <c r="C372" s="68" t="s">
        <v>318</v>
      </c>
      <c r="D372" s="16">
        <v>1991</v>
      </c>
      <c r="E372" s="16" t="s">
        <v>37</v>
      </c>
      <c r="F372" s="21" t="s">
        <v>280</v>
      </c>
      <c r="G372" s="16" t="s">
        <v>38</v>
      </c>
      <c r="H372" s="16">
        <v>4</v>
      </c>
      <c r="I372" s="21">
        <v>2568</v>
      </c>
      <c r="J372" s="21">
        <v>1399.6</v>
      </c>
      <c r="K372" s="69" t="s">
        <v>234</v>
      </c>
      <c r="L372" s="21">
        <f t="shared" si="45"/>
        <v>2779089.6</v>
      </c>
      <c r="M372" s="32">
        <f t="shared" si="46"/>
        <v>59474.879999999997</v>
      </c>
      <c r="N372" s="32">
        <f t="shared" si="43"/>
        <v>2838564.48</v>
      </c>
      <c r="O372" s="32">
        <f t="shared" si="44"/>
        <v>2838564.48</v>
      </c>
      <c r="P372" s="32">
        <v>1082.2</v>
      </c>
      <c r="Q372" s="59">
        <v>23.16</v>
      </c>
      <c r="R372" s="14" t="s">
        <v>41</v>
      </c>
      <c r="S372" s="14" t="s">
        <v>270</v>
      </c>
      <c r="T372" s="435"/>
      <c r="U372" s="435"/>
      <c r="V372" s="438"/>
      <c r="W372" s="435"/>
      <c r="X372" s="435"/>
      <c r="Y372" s="1"/>
      <c r="Z372" s="435"/>
      <c r="AA372" s="435"/>
      <c r="AB372" s="435"/>
      <c r="AC372" s="440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:43" s="7" customFormat="1" ht="37.5">
      <c r="A373" s="71">
        <v>8</v>
      </c>
      <c r="B373" s="16">
        <v>7</v>
      </c>
      <c r="C373" s="68" t="s">
        <v>319</v>
      </c>
      <c r="D373" s="16">
        <v>1965</v>
      </c>
      <c r="E373" s="16" t="s">
        <v>37</v>
      </c>
      <c r="F373" s="21" t="s">
        <v>306</v>
      </c>
      <c r="G373" s="16" t="s">
        <v>38</v>
      </c>
      <c r="H373" s="16">
        <v>3</v>
      </c>
      <c r="I373" s="21">
        <v>2506.9</v>
      </c>
      <c r="J373" s="21">
        <v>1268.5</v>
      </c>
      <c r="K373" s="69" t="s">
        <v>234</v>
      </c>
      <c r="L373" s="21">
        <f t="shared" si="45"/>
        <v>2712967.18</v>
      </c>
      <c r="M373" s="32">
        <f t="shared" si="46"/>
        <v>58059.804000000004</v>
      </c>
      <c r="N373" s="32">
        <f t="shared" si="43"/>
        <v>2771026.9840000002</v>
      </c>
      <c r="O373" s="32">
        <f t="shared" si="44"/>
        <v>2771026.9840000002</v>
      </c>
      <c r="P373" s="32">
        <v>1082.2</v>
      </c>
      <c r="Q373" s="59">
        <v>23.16</v>
      </c>
      <c r="R373" s="14" t="s">
        <v>41</v>
      </c>
      <c r="S373" s="14" t="s">
        <v>270</v>
      </c>
      <c r="T373" s="435"/>
      <c r="U373" s="435"/>
      <c r="V373" s="438"/>
      <c r="W373" s="435"/>
      <c r="X373" s="435"/>
      <c r="Y373" s="1"/>
      <c r="Z373" s="435"/>
      <c r="AA373" s="435"/>
      <c r="AB373" s="435"/>
      <c r="AC373" s="440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s="363" customFormat="1" ht="37.5">
      <c r="A374" s="71">
        <v>9</v>
      </c>
      <c r="B374" s="16">
        <v>8</v>
      </c>
      <c r="C374" s="68" t="s">
        <v>321</v>
      </c>
      <c r="D374" s="16">
        <v>1983</v>
      </c>
      <c r="E374" s="16" t="s">
        <v>37</v>
      </c>
      <c r="F374" s="21" t="s">
        <v>306</v>
      </c>
      <c r="G374" s="16" t="s">
        <v>38</v>
      </c>
      <c r="H374" s="16">
        <v>3</v>
      </c>
      <c r="I374" s="21">
        <f>1879.9+630.5</f>
        <v>2510.4</v>
      </c>
      <c r="J374" s="21">
        <v>1269.9000000000001</v>
      </c>
      <c r="K374" s="69" t="s">
        <v>52</v>
      </c>
      <c r="L374" s="21">
        <f t="shared" si="45"/>
        <v>2716754.8800000004</v>
      </c>
      <c r="M374" s="32">
        <f t="shared" si="46"/>
        <v>58140.864000000001</v>
      </c>
      <c r="N374" s="32">
        <f t="shared" si="43"/>
        <v>2774895.7440000004</v>
      </c>
      <c r="O374" s="32">
        <f t="shared" si="44"/>
        <v>2774895.7440000004</v>
      </c>
      <c r="P374" s="32">
        <v>1082.2</v>
      </c>
      <c r="Q374" s="59">
        <v>23.16</v>
      </c>
      <c r="R374" s="14" t="s">
        <v>41</v>
      </c>
      <c r="S374" s="14" t="s">
        <v>270</v>
      </c>
      <c r="T374" s="446"/>
      <c r="U374" s="446"/>
      <c r="V374" s="447"/>
      <c r="W374" s="446"/>
      <c r="X374" s="446"/>
      <c r="Y374" s="448"/>
      <c r="Z374" s="446"/>
      <c r="AA374" s="446"/>
      <c r="AB374" s="446"/>
      <c r="AC374" s="474"/>
    </row>
    <row r="375" spans="1:43" s="363" customFormat="1" ht="37.5">
      <c r="A375" s="71">
        <v>10</v>
      </c>
      <c r="B375" s="16">
        <v>9</v>
      </c>
      <c r="C375" s="68" t="s">
        <v>322</v>
      </c>
      <c r="D375" s="16">
        <v>1965</v>
      </c>
      <c r="E375" s="16" t="s">
        <v>37</v>
      </c>
      <c r="F375" s="21" t="s">
        <v>306</v>
      </c>
      <c r="G375" s="16" t="s">
        <v>38</v>
      </c>
      <c r="H375" s="16">
        <v>3</v>
      </c>
      <c r="I375" s="21">
        <f>1400.1+482.6+646.3</f>
        <v>2529</v>
      </c>
      <c r="J375" s="21">
        <v>1400.1</v>
      </c>
      <c r="K375" s="69" t="s">
        <v>234</v>
      </c>
      <c r="L375" s="21">
        <f t="shared" si="45"/>
        <v>2736883.8000000003</v>
      </c>
      <c r="M375" s="32">
        <f t="shared" si="46"/>
        <v>58571.64</v>
      </c>
      <c r="N375" s="32">
        <f t="shared" si="43"/>
        <v>2795455.4400000004</v>
      </c>
      <c r="O375" s="32">
        <f t="shared" si="44"/>
        <v>2795455.4400000004</v>
      </c>
      <c r="P375" s="32">
        <v>1082.2</v>
      </c>
      <c r="Q375" s="59">
        <v>23.16</v>
      </c>
      <c r="R375" s="14" t="s">
        <v>41</v>
      </c>
      <c r="S375" s="14" t="s">
        <v>270</v>
      </c>
      <c r="T375" s="446"/>
      <c r="U375" s="446"/>
      <c r="V375" s="447"/>
      <c r="W375" s="446"/>
      <c r="X375" s="446"/>
      <c r="Y375" s="448"/>
      <c r="Z375" s="446"/>
      <c r="AA375" s="446"/>
      <c r="AB375" s="446"/>
      <c r="AC375" s="474"/>
    </row>
    <row r="376" spans="1:43" s="464" customFormat="1">
      <c r="A376" s="427"/>
      <c r="B376" s="80"/>
      <c r="C376" s="450" t="s">
        <v>80</v>
      </c>
      <c r="D376" s="429"/>
      <c r="E376" s="429"/>
      <c r="F376" s="82"/>
      <c r="G376" s="429"/>
      <c r="H376" s="429"/>
      <c r="I376" s="430">
        <f>SUM(I377:I417)</f>
        <v>66368.19</v>
      </c>
      <c r="J376" s="430"/>
      <c r="K376" s="465"/>
      <c r="L376" s="430">
        <f>SUM(L377:L417)</f>
        <v>45279586.269799992</v>
      </c>
      <c r="M376" s="85">
        <f>SUM(M377:M417)</f>
        <v>1739231.7472999999</v>
      </c>
      <c r="N376" s="85">
        <f>SUM(N377:N417)</f>
        <v>47018818.017100014</v>
      </c>
      <c r="O376" s="85">
        <f>SUM(O377:O417)</f>
        <v>47018818.017099999</v>
      </c>
      <c r="P376" s="85"/>
      <c r="Q376" s="410"/>
      <c r="R376" s="85"/>
      <c r="S376" s="137"/>
      <c r="T376" s="441">
        <v>46607717.57</v>
      </c>
      <c r="U376" s="441">
        <v>1772245.73</v>
      </c>
      <c r="V376" s="441">
        <v>48379963.299999997</v>
      </c>
      <c r="W376" s="441"/>
      <c r="X376" s="441"/>
      <c r="Y376" s="309"/>
      <c r="Z376" s="441">
        <f>L376-T376</f>
        <v>-1328131.3002000079</v>
      </c>
      <c r="AA376" s="441">
        <f>M376-U376</f>
        <v>-33013.982700000051</v>
      </c>
      <c r="AB376" s="441">
        <f>N376-V376</f>
        <v>-1361145.2828999832</v>
      </c>
      <c r="AC376" s="473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09"/>
    </row>
    <row r="377" spans="1:43" s="7" customFormat="1" ht="37.5">
      <c r="A377" s="71">
        <v>1</v>
      </c>
      <c r="B377" s="16">
        <v>1</v>
      </c>
      <c r="C377" s="68" t="s">
        <v>324</v>
      </c>
      <c r="D377" s="16">
        <v>1959</v>
      </c>
      <c r="E377" s="16" t="s">
        <v>37</v>
      </c>
      <c r="F377" s="21" t="s">
        <v>323</v>
      </c>
      <c r="G377" s="16" t="s">
        <v>67</v>
      </c>
      <c r="H377" s="16">
        <v>1</v>
      </c>
      <c r="I377" s="21">
        <v>998.9</v>
      </c>
      <c r="J377" s="21">
        <v>370.4</v>
      </c>
      <c r="K377" s="69" t="s">
        <v>46</v>
      </c>
      <c r="L377" s="21">
        <f t="shared" ref="L377:L387" si="47">I377*P377</f>
        <v>241603.943</v>
      </c>
      <c r="M377" s="32">
        <f t="shared" ref="M377:M387" si="48">I377*Q377</f>
        <v>29477.539000000001</v>
      </c>
      <c r="N377" s="32">
        <f t="shared" ref="N377:N417" si="49">L377+M377</f>
        <v>271081.48200000002</v>
      </c>
      <c r="O377" s="32">
        <f t="shared" si="44"/>
        <v>271081.48200000002</v>
      </c>
      <c r="P377" s="32">
        <v>241.87</v>
      </c>
      <c r="Q377" s="59">
        <v>29.51</v>
      </c>
      <c r="R377" s="14" t="s">
        <v>41</v>
      </c>
      <c r="S377" s="14" t="s">
        <v>270</v>
      </c>
      <c r="T377" s="435"/>
      <c r="U377" s="435"/>
      <c r="V377" s="438"/>
      <c r="W377" s="435"/>
      <c r="X377" s="435"/>
      <c r="Y377" s="1"/>
      <c r="Z377" s="435">
        <f>SUM(Z383:Z388)</f>
        <v>147390.00800000003</v>
      </c>
      <c r="AA377" s="435">
        <f>SUM(AA383:AA388)</f>
        <v>50734.738000000012</v>
      </c>
      <c r="AB377" s="435">
        <f>SUM(AB383:AB388)</f>
        <v>198124.74600000022</v>
      </c>
      <c r="AC377" s="435" t="s">
        <v>1129</v>
      </c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s="7" customFormat="1" ht="37.5">
      <c r="A378" s="71">
        <v>2</v>
      </c>
      <c r="B378" s="16">
        <v>2</v>
      </c>
      <c r="C378" s="68" t="s">
        <v>325</v>
      </c>
      <c r="D378" s="16">
        <v>1987</v>
      </c>
      <c r="E378" s="16" t="s">
        <v>37</v>
      </c>
      <c r="F378" s="21" t="s">
        <v>280</v>
      </c>
      <c r="G378" s="16" t="s">
        <v>38</v>
      </c>
      <c r="H378" s="16">
        <v>3</v>
      </c>
      <c r="I378" s="21">
        <v>1786.1</v>
      </c>
      <c r="J378" s="21">
        <v>883.8</v>
      </c>
      <c r="K378" s="69" t="s">
        <v>46</v>
      </c>
      <c r="L378" s="21">
        <f t="shared" si="47"/>
        <v>288848.092</v>
      </c>
      <c r="M378" s="32">
        <f t="shared" si="48"/>
        <v>27809.576999999997</v>
      </c>
      <c r="N378" s="32">
        <f t="shared" si="49"/>
        <v>316657.66899999999</v>
      </c>
      <c r="O378" s="32">
        <f t="shared" si="44"/>
        <v>316657.66899999999</v>
      </c>
      <c r="P378" s="32">
        <v>161.72</v>
      </c>
      <c r="Q378" s="59">
        <v>15.57</v>
      </c>
      <c r="R378" s="14" t="s">
        <v>41</v>
      </c>
      <c r="S378" s="14" t="s">
        <v>270</v>
      </c>
      <c r="T378" s="435"/>
      <c r="U378" s="435"/>
      <c r="V378" s="438"/>
      <c r="W378" s="435"/>
      <c r="X378" s="435"/>
      <c r="Y378" s="1"/>
      <c r="Z378" s="435">
        <f>Z377+U390+U391+U408+U417</f>
        <v>-4392357.7296000002</v>
      </c>
      <c r="AA378" s="435">
        <f>AA377+V390+V391+V408+V417</f>
        <v>-98571.872399999993</v>
      </c>
      <c r="AB378" s="435">
        <f>AB377+W390+W391+W408+W417</f>
        <v>-4490929.602</v>
      </c>
      <c r="AC378" s="440" t="s">
        <v>1130</v>
      </c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:43" s="7" customFormat="1" ht="37.5">
      <c r="A379" s="71">
        <v>3</v>
      </c>
      <c r="B379" s="16">
        <v>3</v>
      </c>
      <c r="C379" s="68" t="s">
        <v>326</v>
      </c>
      <c r="D379" s="16">
        <v>1987</v>
      </c>
      <c r="E379" s="16" t="s">
        <v>37</v>
      </c>
      <c r="F379" s="21" t="s">
        <v>280</v>
      </c>
      <c r="G379" s="16" t="s">
        <v>38</v>
      </c>
      <c r="H379" s="16">
        <v>3</v>
      </c>
      <c r="I379" s="21">
        <v>1716.8</v>
      </c>
      <c r="J379" s="21">
        <v>892.5</v>
      </c>
      <c r="K379" s="69" t="s">
        <v>46</v>
      </c>
      <c r="L379" s="21">
        <f t="shared" si="47"/>
        <v>277640.89600000001</v>
      </c>
      <c r="M379" s="32">
        <f t="shared" si="48"/>
        <v>26730.576000000001</v>
      </c>
      <c r="N379" s="32">
        <f t="shared" si="49"/>
        <v>304371.47200000001</v>
      </c>
      <c r="O379" s="32">
        <f t="shared" si="44"/>
        <v>304371.47200000001</v>
      </c>
      <c r="P379" s="32">
        <v>161.72</v>
      </c>
      <c r="Q379" s="59">
        <v>15.57</v>
      </c>
      <c r="R379" s="14" t="s">
        <v>41</v>
      </c>
      <c r="S379" s="14" t="s">
        <v>270</v>
      </c>
      <c r="AC379" s="440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:43" s="7" customFormat="1" ht="37.5">
      <c r="A380" s="71">
        <v>4</v>
      </c>
      <c r="B380" s="16">
        <v>4</v>
      </c>
      <c r="C380" s="68" t="s">
        <v>327</v>
      </c>
      <c r="D380" s="16">
        <v>1990</v>
      </c>
      <c r="E380" s="16" t="s">
        <v>37</v>
      </c>
      <c r="F380" s="21" t="s">
        <v>280</v>
      </c>
      <c r="G380" s="16" t="s">
        <v>38</v>
      </c>
      <c r="H380" s="16">
        <v>3</v>
      </c>
      <c r="I380" s="21">
        <v>2556.9</v>
      </c>
      <c r="J380" s="21">
        <v>1212.5</v>
      </c>
      <c r="K380" s="69" t="s">
        <v>46</v>
      </c>
      <c r="L380" s="21">
        <f t="shared" si="47"/>
        <v>413501.86800000002</v>
      </c>
      <c r="M380" s="32">
        <f t="shared" si="48"/>
        <v>39810.933000000005</v>
      </c>
      <c r="N380" s="32">
        <f t="shared" si="49"/>
        <v>453312.80100000004</v>
      </c>
      <c r="O380" s="32">
        <f t="shared" si="44"/>
        <v>453312.80100000004</v>
      </c>
      <c r="P380" s="32">
        <v>161.72</v>
      </c>
      <c r="Q380" s="59">
        <v>15.57</v>
      </c>
      <c r="R380" s="14" t="s">
        <v>41</v>
      </c>
      <c r="S380" s="14" t="s">
        <v>270</v>
      </c>
      <c r="T380" s="435"/>
      <c r="U380" s="435"/>
      <c r="V380" s="438"/>
      <c r="W380" s="435"/>
      <c r="X380" s="435"/>
      <c r="Y380" s="1"/>
      <c r="Z380" s="435"/>
      <c r="AA380" s="435"/>
      <c r="AB380" s="435"/>
      <c r="AC380" s="440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:43" s="7" customFormat="1" ht="37.5">
      <c r="A381" s="71">
        <v>5</v>
      </c>
      <c r="B381" s="16">
        <v>5</v>
      </c>
      <c r="C381" s="68" t="s">
        <v>328</v>
      </c>
      <c r="D381" s="16">
        <v>1987</v>
      </c>
      <c r="E381" s="16" t="s">
        <v>37</v>
      </c>
      <c r="F381" s="21" t="s">
        <v>280</v>
      </c>
      <c r="G381" s="16" t="s">
        <v>38</v>
      </c>
      <c r="H381" s="16">
        <v>3</v>
      </c>
      <c r="I381" s="21">
        <v>2504.1999999999998</v>
      </c>
      <c r="J381" s="21">
        <v>1180.5999999999999</v>
      </c>
      <c r="K381" s="69" t="s">
        <v>46</v>
      </c>
      <c r="L381" s="21">
        <f t="shared" si="47"/>
        <v>404979.22399999999</v>
      </c>
      <c r="M381" s="32">
        <f t="shared" si="48"/>
        <v>38990.394</v>
      </c>
      <c r="N381" s="32">
        <f t="shared" si="49"/>
        <v>443969.61800000002</v>
      </c>
      <c r="O381" s="32">
        <f t="shared" si="44"/>
        <v>443969.61800000002</v>
      </c>
      <c r="P381" s="32">
        <v>161.72</v>
      </c>
      <c r="Q381" s="59">
        <v>15.57</v>
      </c>
      <c r="R381" s="14" t="s">
        <v>41</v>
      </c>
      <c r="S381" s="14" t="s">
        <v>270</v>
      </c>
      <c r="T381" s="435"/>
      <c r="U381" s="435"/>
      <c r="V381" s="438"/>
      <c r="W381" s="435"/>
      <c r="X381" s="435"/>
      <c r="Y381" s="1"/>
      <c r="Z381" s="435"/>
      <c r="AA381" s="435"/>
      <c r="AB381" s="435"/>
      <c r="AC381" s="440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43" s="7" customFormat="1" ht="37.5">
      <c r="A382" s="71">
        <v>6</v>
      </c>
      <c r="B382" s="16">
        <v>6</v>
      </c>
      <c r="C382" s="68" t="s">
        <v>330</v>
      </c>
      <c r="D382" s="16">
        <v>1961</v>
      </c>
      <c r="E382" s="16" t="s">
        <v>37</v>
      </c>
      <c r="F382" s="21" t="s">
        <v>329</v>
      </c>
      <c r="G382" s="16" t="s">
        <v>67</v>
      </c>
      <c r="H382" s="16">
        <v>1</v>
      </c>
      <c r="I382" s="21">
        <v>1026.4000000000001</v>
      </c>
      <c r="J382" s="21">
        <v>593</v>
      </c>
      <c r="K382" s="69" t="s">
        <v>234</v>
      </c>
      <c r="L382" s="21">
        <f t="shared" si="47"/>
        <v>1778443.2800000003</v>
      </c>
      <c r="M382" s="32">
        <f t="shared" si="48"/>
        <v>47686.544000000002</v>
      </c>
      <c r="N382" s="32">
        <f t="shared" si="49"/>
        <v>1826129.8240000003</v>
      </c>
      <c r="O382" s="32">
        <f t="shared" si="44"/>
        <v>1826129.8240000003</v>
      </c>
      <c r="P382" s="32">
        <v>1732.7</v>
      </c>
      <c r="Q382" s="59">
        <v>46.46</v>
      </c>
      <c r="R382" s="14" t="s">
        <v>41</v>
      </c>
      <c r="S382" s="14" t="s">
        <v>270</v>
      </c>
      <c r="T382" s="435"/>
      <c r="U382" s="435"/>
      <c r="V382" s="438"/>
      <c r="W382" s="435"/>
      <c r="X382" s="435"/>
      <c r="Y382" s="1"/>
      <c r="Z382" s="435"/>
      <c r="AA382" s="435"/>
      <c r="AB382" s="435"/>
      <c r="AC382" s="440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s="7" customFormat="1" ht="37.5">
      <c r="A383" s="71">
        <v>7</v>
      </c>
      <c r="B383" s="16">
        <v>7</v>
      </c>
      <c r="C383" s="68" t="s">
        <v>84</v>
      </c>
      <c r="D383" s="16">
        <v>1987</v>
      </c>
      <c r="E383" s="16" t="s">
        <v>37</v>
      </c>
      <c r="F383" s="21" t="s">
        <v>331</v>
      </c>
      <c r="G383" s="16" t="s">
        <v>67</v>
      </c>
      <c r="H383" s="16">
        <v>2</v>
      </c>
      <c r="I383" s="21">
        <v>1301.9000000000001</v>
      </c>
      <c r="J383" s="21">
        <v>738.2</v>
      </c>
      <c r="K383" s="69" t="s">
        <v>46</v>
      </c>
      <c r="L383" s="115">
        <f t="shared" si="47"/>
        <v>323183.65600000002</v>
      </c>
      <c r="M383" s="114">
        <f t="shared" si="48"/>
        <v>23590.428000000004</v>
      </c>
      <c r="N383" s="114">
        <f t="shared" si="49"/>
        <v>346774.08400000003</v>
      </c>
      <c r="O383" s="114">
        <f t="shared" si="44"/>
        <v>346774.08400000003</v>
      </c>
      <c r="P383" s="415">
        <v>248.24</v>
      </c>
      <c r="Q383" s="418">
        <v>18.12</v>
      </c>
      <c r="R383" s="14" t="s">
        <v>41</v>
      </c>
      <c r="S383" s="14" t="s">
        <v>270</v>
      </c>
      <c r="T383" s="435">
        <v>315176.97100000002</v>
      </c>
      <c r="U383" s="435">
        <v>28576.705000000002</v>
      </c>
      <c r="V383" s="438">
        <v>343753.67600000004</v>
      </c>
      <c r="W383" s="435">
        <v>242.09</v>
      </c>
      <c r="X383" s="435">
        <v>21.95</v>
      </c>
      <c r="Y383" s="1"/>
      <c r="Z383" s="435">
        <f t="shared" ref="Z383:AB388" si="50">L383-T383</f>
        <v>8006.6849999999977</v>
      </c>
      <c r="AA383" s="435">
        <f t="shared" si="50"/>
        <v>-4986.2769999999982</v>
      </c>
      <c r="AB383" s="435">
        <f t="shared" si="50"/>
        <v>3020.4079999999958</v>
      </c>
      <c r="AC383" s="440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s="7" customFormat="1" ht="37.5">
      <c r="A384" s="71">
        <v>8</v>
      </c>
      <c r="B384" s="16">
        <v>8</v>
      </c>
      <c r="C384" s="68" t="s">
        <v>332</v>
      </c>
      <c r="D384" s="16">
        <v>1979</v>
      </c>
      <c r="E384" s="16" t="s">
        <v>37</v>
      </c>
      <c r="F384" s="21" t="s">
        <v>269</v>
      </c>
      <c r="G384" s="16" t="s">
        <v>38</v>
      </c>
      <c r="H384" s="16">
        <v>2</v>
      </c>
      <c r="I384" s="21">
        <v>2057</v>
      </c>
      <c r="J384" s="21">
        <v>834</v>
      </c>
      <c r="K384" s="69" t="s">
        <v>49</v>
      </c>
      <c r="L384" s="115">
        <f t="shared" si="47"/>
        <v>954777.12</v>
      </c>
      <c r="M384" s="114">
        <f t="shared" si="48"/>
        <v>69691.16</v>
      </c>
      <c r="N384" s="114">
        <f t="shared" si="49"/>
        <v>1024468.28</v>
      </c>
      <c r="O384" s="114">
        <f t="shared" si="44"/>
        <v>1024468.28</v>
      </c>
      <c r="P384" s="415">
        <v>464.16</v>
      </c>
      <c r="Q384" s="416">
        <v>33.880000000000003</v>
      </c>
      <c r="R384" s="14" t="s">
        <v>41</v>
      </c>
      <c r="S384" s="14" t="s">
        <v>270</v>
      </c>
      <c r="T384" s="435">
        <v>914830.18</v>
      </c>
      <c r="U384" s="435">
        <v>38383.620000000003</v>
      </c>
      <c r="V384" s="438">
        <v>953213.8</v>
      </c>
      <c r="W384" s="435">
        <v>444.74</v>
      </c>
      <c r="X384" s="435">
        <v>18.66</v>
      </c>
      <c r="Y384" s="1"/>
      <c r="Z384" s="435">
        <f t="shared" si="50"/>
        <v>39946.939999999944</v>
      </c>
      <c r="AA384" s="435">
        <f t="shared" si="50"/>
        <v>31307.54</v>
      </c>
      <c r="AB384" s="435">
        <f t="shared" si="50"/>
        <v>71254.479999999981</v>
      </c>
      <c r="AC384" s="440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s="7" customFormat="1" ht="37.5">
      <c r="A385" s="71">
        <v>9</v>
      </c>
      <c r="B385" s="16">
        <v>10</v>
      </c>
      <c r="C385" s="68" t="s">
        <v>85</v>
      </c>
      <c r="D385" s="16">
        <v>1978</v>
      </c>
      <c r="E385" s="16" t="s">
        <v>37</v>
      </c>
      <c r="F385" s="21" t="s">
        <v>269</v>
      </c>
      <c r="G385" s="16" t="s">
        <v>38</v>
      </c>
      <c r="H385" s="16">
        <v>2</v>
      </c>
      <c r="I385" s="21">
        <v>2181.4</v>
      </c>
      <c r="J385" s="21">
        <v>994.6</v>
      </c>
      <c r="K385" s="69" t="s">
        <v>46</v>
      </c>
      <c r="L385" s="115">
        <f t="shared" si="47"/>
        <v>541510.73600000003</v>
      </c>
      <c r="M385" s="114">
        <f t="shared" si="48"/>
        <v>39526.968000000001</v>
      </c>
      <c r="N385" s="114">
        <f t="shared" si="49"/>
        <v>581037.70400000003</v>
      </c>
      <c r="O385" s="114">
        <f t="shared" si="44"/>
        <v>581037.70400000003</v>
      </c>
      <c r="P385" s="415">
        <v>248.24</v>
      </c>
      <c r="Q385" s="418">
        <v>18.12</v>
      </c>
      <c r="R385" s="14" t="s">
        <v>41</v>
      </c>
      <c r="S385" s="14" t="s">
        <v>270</v>
      </c>
      <c r="T385" s="435">
        <v>489222.57800000004</v>
      </c>
      <c r="U385" s="435">
        <v>48339.824000000001</v>
      </c>
      <c r="V385" s="438">
        <v>537562.402</v>
      </c>
      <c r="W385" s="435">
        <v>224.27</v>
      </c>
      <c r="X385" s="435">
        <v>22.16</v>
      </c>
      <c r="Y385" s="1"/>
      <c r="Z385" s="435">
        <f t="shared" si="50"/>
        <v>52288.157999999996</v>
      </c>
      <c r="AA385" s="435">
        <f t="shared" si="50"/>
        <v>-8812.8559999999998</v>
      </c>
      <c r="AB385" s="435">
        <f t="shared" si="50"/>
        <v>43475.302000000025</v>
      </c>
      <c r="AC385" s="440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:43" s="7" customFormat="1" ht="37.5">
      <c r="A386" s="71">
        <v>10</v>
      </c>
      <c r="B386" s="16">
        <v>11</v>
      </c>
      <c r="C386" s="68" t="s">
        <v>334</v>
      </c>
      <c r="D386" s="16">
        <v>1985</v>
      </c>
      <c r="E386" s="16" t="s">
        <v>37</v>
      </c>
      <c r="F386" s="21" t="s">
        <v>269</v>
      </c>
      <c r="G386" s="16" t="s">
        <v>38</v>
      </c>
      <c r="H386" s="16">
        <v>2</v>
      </c>
      <c r="I386" s="21">
        <v>2238.5</v>
      </c>
      <c r="J386" s="21">
        <v>961.1</v>
      </c>
      <c r="K386" s="69" t="s">
        <v>46</v>
      </c>
      <c r="L386" s="115">
        <f t="shared" si="47"/>
        <v>555685.24</v>
      </c>
      <c r="M386" s="114">
        <f t="shared" si="48"/>
        <v>40561.620000000003</v>
      </c>
      <c r="N386" s="114">
        <f t="shared" si="49"/>
        <v>596246.86</v>
      </c>
      <c r="O386" s="114">
        <f t="shared" si="44"/>
        <v>596246.86</v>
      </c>
      <c r="P386" s="415">
        <v>248.24</v>
      </c>
      <c r="Q386" s="418">
        <v>18.12</v>
      </c>
      <c r="R386" s="14" t="s">
        <v>41</v>
      </c>
      <c r="S386" s="14" t="s">
        <v>270</v>
      </c>
      <c r="T386" s="435">
        <v>502028.39500000002</v>
      </c>
      <c r="U386" s="435">
        <v>49605.16</v>
      </c>
      <c r="V386" s="438">
        <v>551633.55500000005</v>
      </c>
      <c r="W386" s="435">
        <v>224.27</v>
      </c>
      <c r="X386" s="435">
        <v>22.16</v>
      </c>
      <c r="Y386" s="1"/>
      <c r="Z386" s="435">
        <f t="shared" si="50"/>
        <v>53656.844999999972</v>
      </c>
      <c r="AA386" s="435">
        <f t="shared" si="50"/>
        <v>-9043.5400000000009</v>
      </c>
      <c r="AB386" s="435">
        <f t="shared" si="50"/>
        <v>44613.304999999935</v>
      </c>
      <c r="AC386" s="440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43" s="7" customFormat="1" ht="37.5">
      <c r="A387" s="71">
        <v>11</v>
      </c>
      <c r="B387" s="16">
        <v>12</v>
      </c>
      <c r="C387" s="68" t="s">
        <v>335</v>
      </c>
      <c r="D387" s="16">
        <v>1968</v>
      </c>
      <c r="E387" s="16" t="s">
        <v>37</v>
      </c>
      <c r="F387" s="21" t="s">
        <v>280</v>
      </c>
      <c r="G387" s="16" t="s">
        <v>38</v>
      </c>
      <c r="H387" s="16">
        <v>4</v>
      </c>
      <c r="I387" s="21">
        <v>3615.9</v>
      </c>
      <c r="J387" s="21">
        <v>2075.9</v>
      </c>
      <c r="K387" s="69" t="s">
        <v>46</v>
      </c>
      <c r="L387" s="115">
        <f t="shared" si="47"/>
        <v>578544</v>
      </c>
      <c r="M387" s="114">
        <f t="shared" si="48"/>
        <v>42233.712</v>
      </c>
      <c r="N387" s="114">
        <f t="shared" si="49"/>
        <v>620777.71200000006</v>
      </c>
      <c r="O387" s="660">
        <f>N387+N388</f>
        <v>2273605.602</v>
      </c>
      <c r="P387" s="92">
        <v>160</v>
      </c>
      <c r="Q387" s="418">
        <v>11.68</v>
      </c>
      <c r="R387" s="14" t="s">
        <v>41</v>
      </c>
      <c r="S387" s="14" t="s">
        <v>270</v>
      </c>
      <c r="T387" s="435">
        <v>584763.348</v>
      </c>
      <c r="U387" s="435">
        <v>56299.563000000002</v>
      </c>
      <c r="V387" s="438">
        <v>641062.91099999996</v>
      </c>
      <c r="W387" s="435">
        <v>161.72</v>
      </c>
      <c r="X387" s="435">
        <v>15.57</v>
      </c>
      <c r="Y387" s="1"/>
      <c r="Z387" s="435">
        <f t="shared" si="50"/>
        <v>-6219.3479999999981</v>
      </c>
      <c r="AA387" s="435">
        <f t="shared" si="50"/>
        <v>-14065.851000000002</v>
      </c>
      <c r="AB387" s="435">
        <f t="shared" si="50"/>
        <v>-20285.198999999906</v>
      </c>
      <c r="AC387" s="440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43" s="7" customFormat="1" ht="37.5">
      <c r="A388" s="71">
        <v>12</v>
      </c>
      <c r="B388" s="16"/>
      <c r="C388" s="68"/>
      <c r="D388" s="16"/>
      <c r="E388" s="16"/>
      <c r="F388" s="21"/>
      <c r="G388" s="16"/>
      <c r="H388" s="16"/>
      <c r="I388" s="21"/>
      <c r="J388" s="21"/>
      <c r="K388" s="69" t="s">
        <v>49</v>
      </c>
      <c r="L388" s="115">
        <f>I387*P388</f>
        <v>1540373.4000000001</v>
      </c>
      <c r="M388" s="114">
        <f>I387*Q388</f>
        <v>112454.49</v>
      </c>
      <c r="N388" s="114">
        <f t="shared" si="49"/>
        <v>1652827.8900000001</v>
      </c>
      <c r="O388" s="661"/>
      <c r="P388" s="92">
        <v>426</v>
      </c>
      <c r="Q388" s="416">
        <v>31.1</v>
      </c>
      <c r="R388" s="14" t="s">
        <v>41</v>
      </c>
      <c r="S388" s="14" t="s">
        <v>270</v>
      </c>
      <c r="T388" s="435">
        <v>1540662.672</v>
      </c>
      <c r="U388" s="435">
        <v>56118.767999999996</v>
      </c>
      <c r="V388" s="438">
        <v>1596781.44</v>
      </c>
      <c r="W388" s="435">
        <v>426.08</v>
      </c>
      <c r="X388" s="435">
        <v>15.52</v>
      </c>
      <c r="Y388" s="1"/>
      <c r="Z388" s="435">
        <f t="shared" si="50"/>
        <v>-289.27199999988079</v>
      </c>
      <c r="AA388" s="435">
        <f t="shared" si="50"/>
        <v>56335.722000000009</v>
      </c>
      <c r="AB388" s="435">
        <f t="shared" si="50"/>
        <v>56046.450000000186</v>
      </c>
      <c r="AC388" s="440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:43" s="7" customFormat="1" ht="37.5">
      <c r="A389" s="71">
        <v>13</v>
      </c>
      <c r="B389" s="16">
        <v>13</v>
      </c>
      <c r="C389" s="68" t="s">
        <v>336</v>
      </c>
      <c r="D389" s="16">
        <v>1959</v>
      </c>
      <c r="E389" s="16" t="s">
        <v>37</v>
      </c>
      <c r="F389" s="21" t="s">
        <v>291</v>
      </c>
      <c r="G389" s="16" t="s">
        <v>60</v>
      </c>
      <c r="H389" s="16">
        <v>2</v>
      </c>
      <c r="I389" s="21">
        <v>1063.8</v>
      </c>
      <c r="J389" s="21">
        <v>419.3</v>
      </c>
      <c r="K389" s="69" t="s">
        <v>46</v>
      </c>
      <c r="L389" s="21">
        <f>I389*P389</f>
        <v>170208</v>
      </c>
      <c r="M389" s="32">
        <f>I389*Q389</f>
        <v>16829.315999999999</v>
      </c>
      <c r="N389" s="32">
        <f t="shared" si="49"/>
        <v>187037.31599999999</v>
      </c>
      <c r="O389" s="632">
        <f>N389+N390+N391+N392</f>
        <v>851635.728</v>
      </c>
      <c r="P389" s="32">
        <v>160</v>
      </c>
      <c r="Q389" s="59">
        <v>15.82</v>
      </c>
      <c r="R389" s="14" t="s">
        <v>41</v>
      </c>
      <c r="S389" s="14" t="s">
        <v>270</v>
      </c>
      <c r="T389" s="435"/>
      <c r="U389" s="435"/>
      <c r="V389" s="438"/>
      <c r="W389" s="435"/>
      <c r="X389" s="435"/>
      <c r="Y389" s="1"/>
      <c r="Z389" s="435"/>
      <c r="AA389" s="435"/>
      <c r="AB389" s="435"/>
      <c r="AC389" s="440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:43" s="7" customFormat="1" ht="37.5">
      <c r="A390" s="71">
        <v>14</v>
      </c>
      <c r="B390" s="16"/>
      <c r="C390" s="68"/>
      <c r="D390" s="16"/>
      <c r="E390" s="16"/>
      <c r="F390" s="21"/>
      <c r="G390" s="16"/>
      <c r="H390" s="16"/>
      <c r="I390" s="21"/>
      <c r="J390" s="21"/>
      <c r="K390" s="69" t="s">
        <v>49</v>
      </c>
      <c r="L390" s="21">
        <f>I389*P390</f>
        <v>473699.50199999998</v>
      </c>
      <c r="M390" s="32">
        <f>I389*Q390</f>
        <v>19414.349999999999</v>
      </c>
      <c r="N390" s="32">
        <f t="shared" si="49"/>
        <v>493113.85199999996</v>
      </c>
      <c r="O390" s="634"/>
      <c r="P390" s="32">
        <v>445.29</v>
      </c>
      <c r="Q390" s="59">
        <v>18.25</v>
      </c>
      <c r="R390" s="14" t="s">
        <v>41</v>
      </c>
      <c r="S390" s="14" t="s">
        <v>270</v>
      </c>
      <c r="T390" s="439" t="s">
        <v>46</v>
      </c>
      <c r="U390" s="435">
        <v>-200989.13260000001</v>
      </c>
      <c r="V390" s="435">
        <v>-24522.219799999999</v>
      </c>
      <c r="W390" s="1">
        <v>-225511.3524</v>
      </c>
      <c r="X390" s="1"/>
      <c r="Y390" s="435">
        <v>-200989.13260000001</v>
      </c>
      <c r="AA390" s="435" t="s">
        <v>1128</v>
      </c>
      <c r="AB390" s="55"/>
      <c r="AC390" s="1"/>
      <c r="AD390" s="1"/>
      <c r="AE390" s="1"/>
      <c r="AF390" s="1"/>
      <c r="AG390" s="1"/>
      <c r="AH390" s="1"/>
      <c r="AI390" s="1"/>
      <c r="AJ390" s="1"/>
    </row>
    <row r="391" spans="1:43" s="7" customFormat="1" ht="56.25">
      <c r="A391" s="71">
        <v>15</v>
      </c>
      <c r="B391" s="16"/>
      <c r="C391" s="68"/>
      <c r="D391" s="16"/>
      <c r="E391" s="16"/>
      <c r="F391" s="21"/>
      <c r="G391" s="16"/>
      <c r="H391" s="16"/>
      <c r="I391" s="21"/>
      <c r="J391" s="21"/>
      <c r="K391" s="69" t="s">
        <v>39</v>
      </c>
      <c r="L391" s="21">
        <f>I389*P391</f>
        <v>84401.892000000007</v>
      </c>
      <c r="M391" s="32">
        <f>I389*Q391</f>
        <v>15201.701999999999</v>
      </c>
      <c r="N391" s="32">
        <f t="shared" si="49"/>
        <v>99603.594000000012</v>
      </c>
      <c r="O391" s="634"/>
      <c r="P391" s="32">
        <v>79.34</v>
      </c>
      <c r="Q391" s="59">
        <v>14.29</v>
      </c>
      <c r="R391" s="14" t="s">
        <v>41</v>
      </c>
      <c r="S391" s="14" t="s">
        <v>270</v>
      </c>
      <c r="T391" s="480" t="s">
        <v>234</v>
      </c>
      <c r="U391" s="480">
        <v>-1246470</v>
      </c>
      <c r="V391" s="480">
        <v>-33422.015599999999</v>
      </c>
      <c r="W391" s="480">
        <v>-1279892.0156</v>
      </c>
      <c r="X391" s="435"/>
      <c r="Y391" s="1"/>
      <c r="Z391" s="435"/>
      <c r="AA391" s="435"/>
      <c r="AC391" s="440"/>
      <c r="AD391" s="1"/>
      <c r="AE391" s="1"/>
      <c r="AF391" s="435">
        <v>-1246470</v>
      </c>
      <c r="AG391" s="435">
        <v>-33422.015599999999</v>
      </c>
      <c r="AH391" s="438">
        <v>-1279892.0156</v>
      </c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s="7" customFormat="1" ht="56.25">
      <c r="A392" s="71">
        <v>16</v>
      </c>
      <c r="B392" s="16"/>
      <c r="C392" s="68"/>
      <c r="D392" s="16"/>
      <c r="E392" s="16"/>
      <c r="F392" s="21"/>
      <c r="G392" s="16"/>
      <c r="H392" s="16"/>
      <c r="I392" s="21"/>
      <c r="J392" s="21"/>
      <c r="K392" s="69" t="s">
        <v>42</v>
      </c>
      <c r="L392" s="21">
        <f>I389*P392</f>
        <v>57168.612000000001</v>
      </c>
      <c r="M392" s="32">
        <f>I389*Q392</f>
        <v>14712.353999999999</v>
      </c>
      <c r="N392" s="32">
        <f t="shared" si="49"/>
        <v>71880.966</v>
      </c>
      <c r="O392" s="633"/>
      <c r="P392" s="32">
        <v>53.74</v>
      </c>
      <c r="Q392" s="59">
        <v>13.83</v>
      </c>
      <c r="R392" s="14" t="s">
        <v>41</v>
      </c>
      <c r="S392" s="14" t="s">
        <v>270</v>
      </c>
      <c r="U392" s="435"/>
      <c r="V392" s="438"/>
      <c r="W392" s="435"/>
      <c r="X392" s="435"/>
      <c r="Y392" s="1"/>
      <c r="Z392" s="435"/>
      <c r="AA392" s="435"/>
      <c r="AB392" s="435"/>
      <c r="AC392" s="440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:43" s="7" customFormat="1" ht="37.5">
      <c r="A393" s="71">
        <v>17</v>
      </c>
      <c r="B393" s="16">
        <v>14</v>
      </c>
      <c r="C393" s="68" t="s">
        <v>337</v>
      </c>
      <c r="D393" s="16">
        <v>1953</v>
      </c>
      <c r="E393" s="16" t="s">
        <v>37</v>
      </c>
      <c r="F393" s="21" t="s">
        <v>289</v>
      </c>
      <c r="G393" s="16" t="s">
        <v>60</v>
      </c>
      <c r="H393" s="16">
        <v>2</v>
      </c>
      <c r="I393" s="21">
        <v>716.7</v>
      </c>
      <c r="J393" s="21">
        <v>384.3</v>
      </c>
      <c r="K393" s="69" t="s">
        <v>234</v>
      </c>
      <c r="L393" s="21">
        <f>I393*P393</f>
        <v>1075050</v>
      </c>
      <c r="M393" s="32">
        <f>I393*Q393</f>
        <v>28653.666000000001</v>
      </c>
      <c r="N393" s="32">
        <f t="shared" si="49"/>
        <v>1103703.666</v>
      </c>
      <c r="O393" s="32">
        <f>N393</f>
        <v>1103703.666</v>
      </c>
      <c r="P393" s="32">
        <v>1500</v>
      </c>
      <c r="Q393" s="59">
        <v>39.979999999999997</v>
      </c>
      <c r="R393" s="14" t="s">
        <v>41</v>
      </c>
      <c r="S393" s="14" t="s">
        <v>270</v>
      </c>
      <c r="T393" s="435"/>
      <c r="U393" s="435"/>
      <c r="V393" s="438"/>
      <c r="W393" s="435"/>
      <c r="X393" s="435"/>
      <c r="Y393" s="1"/>
      <c r="Z393" s="435"/>
      <c r="AA393" s="435"/>
      <c r="AB393" s="435"/>
      <c r="AC393" s="440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:43" s="7" customFormat="1" ht="37.5">
      <c r="A394" s="71">
        <v>18</v>
      </c>
      <c r="B394" s="16">
        <v>15</v>
      </c>
      <c r="C394" s="68" t="s">
        <v>338</v>
      </c>
      <c r="D394" s="16">
        <v>1954</v>
      </c>
      <c r="E394" s="16" t="s">
        <v>37</v>
      </c>
      <c r="F394" s="21" t="s">
        <v>289</v>
      </c>
      <c r="G394" s="16" t="s">
        <v>60</v>
      </c>
      <c r="H394" s="16">
        <v>2</v>
      </c>
      <c r="I394" s="21">
        <v>726.8</v>
      </c>
      <c r="J394" s="21">
        <v>387.6</v>
      </c>
      <c r="K394" s="69" t="s">
        <v>234</v>
      </c>
      <c r="L394" s="21">
        <f>I394*P394</f>
        <v>1090200</v>
      </c>
      <c r="M394" s="32">
        <f>I394*Q394</f>
        <v>29057.463999999996</v>
      </c>
      <c r="N394" s="32">
        <f t="shared" si="49"/>
        <v>1119257.4639999999</v>
      </c>
      <c r="O394" s="32">
        <f>N394</f>
        <v>1119257.4639999999</v>
      </c>
      <c r="P394" s="32">
        <v>1500</v>
      </c>
      <c r="Q394" s="59">
        <v>39.979999999999997</v>
      </c>
      <c r="R394" s="14" t="s">
        <v>41</v>
      </c>
      <c r="S394" s="14" t="s">
        <v>270</v>
      </c>
      <c r="T394" s="435"/>
      <c r="U394" s="435"/>
      <c r="V394" s="438"/>
      <c r="W394" s="435"/>
      <c r="X394" s="435"/>
      <c r="Y394" s="1"/>
      <c r="Z394" s="435"/>
      <c r="AA394" s="435"/>
      <c r="AB394" s="435"/>
      <c r="AC394" s="440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s="7" customFormat="1" ht="37.5">
      <c r="A395" s="71">
        <v>19</v>
      </c>
      <c r="B395" s="16">
        <v>16</v>
      </c>
      <c r="C395" s="68" t="s">
        <v>339</v>
      </c>
      <c r="D395" s="16">
        <v>1957</v>
      </c>
      <c r="E395" s="16" t="s">
        <v>37</v>
      </c>
      <c r="F395" s="21" t="s">
        <v>289</v>
      </c>
      <c r="G395" s="16" t="s">
        <v>60</v>
      </c>
      <c r="H395" s="16">
        <v>2</v>
      </c>
      <c r="I395" s="21">
        <v>1813</v>
      </c>
      <c r="J395" s="21">
        <v>732.7</v>
      </c>
      <c r="K395" s="69" t="s">
        <v>108</v>
      </c>
      <c r="L395" s="21">
        <f>I395*P395</f>
        <v>1247344</v>
      </c>
      <c r="M395" s="32">
        <f>I395*Q395</f>
        <v>25672.080000000002</v>
      </c>
      <c r="N395" s="32">
        <f t="shared" si="49"/>
        <v>1273016.08</v>
      </c>
      <c r="O395" s="32">
        <f>N395</f>
        <v>1273016.08</v>
      </c>
      <c r="P395" s="32">
        <v>688</v>
      </c>
      <c r="Q395" s="59">
        <v>14.16</v>
      </c>
      <c r="R395" s="14" t="s">
        <v>41</v>
      </c>
      <c r="S395" s="14" t="s">
        <v>270</v>
      </c>
      <c r="T395" s="435"/>
      <c r="U395" s="435"/>
      <c r="V395" s="438"/>
      <c r="W395" s="435"/>
      <c r="X395" s="435"/>
      <c r="Y395" s="1"/>
      <c r="Z395" s="435"/>
      <c r="AA395" s="435"/>
      <c r="AB395" s="435"/>
      <c r="AC395" s="440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:43" s="7" customFormat="1" ht="37.5">
      <c r="A396" s="71">
        <v>20</v>
      </c>
      <c r="B396" s="16">
        <v>17</v>
      </c>
      <c r="C396" s="68" t="s">
        <v>340</v>
      </c>
      <c r="D396" s="16">
        <v>1956</v>
      </c>
      <c r="E396" s="16" t="s">
        <v>37</v>
      </c>
      <c r="F396" s="21" t="s">
        <v>289</v>
      </c>
      <c r="G396" s="16" t="s">
        <v>60</v>
      </c>
      <c r="H396" s="16">
        <v>2</v>
      </c>
      <c r="I396" s="21">
        <v>729.9</v>
      </c>
      <c r="J396" s="21">
        <v>384.4</v>
      </c>
      <c r="K396" s="69" t="s">
        <v>46</v>
      </c>
      <c r="L396" s="21">
        <f>I396*P396</f>
        <v>176810.976</v>
      </c>
      <c r="M396" s="32">
        <f>I396*Q396</f>
        <v>11547.018</v>
      </c>
      <c r="N396" s="32">
        <f t="shared" si="49"/>
        <v>188357.99400000001</v>
      </c>
      <c r="O396" s="632">
        <f>N396+N397</f>
        <v>1312389.3959999999</v>
      </c>
      <c r="P396" s="32">
        <v>242.24</v>
      </c>
      <c r="Q396" s="59">
        <v>15.82</v>
      </c>
      <c r="R396" s="14" t="s">
        <v>41</v>
      </c>
      <c r="S396" s="14" t="s">
        <v>270</v>
      </c>
      <c r="T396" s="435"/>
      <c r="U396" s="435"/>
      <c r="V396" s="438"/>
      <c r="W396" s="435"/>
      <c r="X396" s="435"/>
      <c r="Y396" s="1"/>
      <c r="Z396" s="435"/>
      <c r="AA396" s="435"/>
      <c r="AB396" s="435"/>
      <c r="AC396" s="440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:43" s="7" customFormat="1">
      <c r="A397" s="71">
        <v>21</v>
      </c>
      <c r="B397" s="16"/>
      <c r="C397" s="68"/>
      <c r="D397" s="16"/>
      <c r="E397" s="16"/>
      <c r="F397" s="21"/>
      <c r="G397" s="16"/>
      <c r="H397" s="16"/>
      <c r="I397" s="21"/>
      <c r="J397" s="21"/>
      <c r="K397" s="69" t="s">
        <v>234</v>
      </c>
      <c r="L397" s="21">
        <f>I396*P397</f>
        <v>1094850</v>
      </c>
      <c r="M397" s="32">
        <f>I396*Q397</f>
        <v>29181.401999999998</v>
      </c>
      <c r="N397" s="32">
        <f t="shared" si="49"/>
        <v>1124031.402</v>
      </c>
      <c r="O397" s="633"/>
      <c r="P397" s="32">
        <v>1500</v>
      </c>
      <c r="Q397" s="59">
        <v>39.979999999999997</v>
      </c>
      <c r="R397" s="14" t="s">
        <v>41</v>
      </c>
      <c r="S397" s="14" t="s">
        <v>270</v>
      </c>
      <c r="T397" s="435"/>
      <c r="U397" s="435"/>
      <c r="V397" s="438"/>
      <c r="W397" s="435"/>
      <c r="X397" s="435"/>
      <c r="Y397" s="1"/>
      <c r="Z397" s="435"/>
      <c r="AA397" s="435"/>
      <c r="AB397" s="435"/>
      <c r="AC397" s="440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:43" s="7" customFormat="1" ht="37.5">
      <c r="A398" s="71">
        <v>22</v>
      </c>
      <c r="B398" s="16">
        <v>18</v>
      </c>
      <c r="C398" s="68" t="s">
        <v>341</v>
      </c>
      <c r="D398" s="16">
        <v>1952</v>
      </c>
      <c r="E398" s="16" t="s">
        <v>37</v>
      </c>
      <c r="F398" s="21" t="s">
        <v>289</v>
      </c>
      <c r="G398" s="16" t="s">
        <v>60</v>
      </c>
      <c r="H398" s="16">
        <v>2</v>
      </c>
      <c r="I398" s="21">
        <v>694.9</v>
      </c>
      <c r="J398" s="21">
        <v>368.9</v>
      </c>
      <c r="K398" s="69" t="s">
        <v>46</v>
      </c>
      <c r="L398" s="21">
        <f t="shared" ref="L398:L414" si="51">I398*P398</f>
        <v>168332.576</v>
      </c>
      <c r="M398" s="32">
        <f t="shared" ref="M398:M414" si="52">I398*Q398</f>
        <v>10993.317999999999</v>
      </c>
      <c r="N398" s="32">
        <f t="shared" si="49"/>
        <v>179325.894</v>
      </c>
      <c r="O398" s="32">
        <f t="shared" ref="O398:O413" si="53">N398</f>
        <v>179325.894</v>
      </c>
      <c r="P398" s="32">
        <v>242.24</v>
      </c>
      <c r="Q398" s="59">
        <v>15.82</v>
      </c>
      <c r="R398" s="14" t="s">
        <v>41</v>
      </c>
      <c r="S398" s="14" t="s">
        <v>270</v>
      </c>
      <c r="T398" s="435"/>
      <c r="U398" s="435"/>
      <c r="V398" s="438"/>
      <c r="W398" s="435"/>
      <c r="X398" s="435"/>
      <c r="Y398" s="1"/>
      <c r="Z398" s="435"/>
      <c r="AA398" s="435"/>
      <c r="AB398" s="435"/>
      <c r="AC398" s="440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43" s="7" customFormat="1" ht="37.5">
      <c r="A399" s="71">
        <v>23</v>
      </c>
      <c r="B399" s="16">
        <v>19</v>
      </c>
      <c r="C399" s="68" t="s">
        <v>342</v>
      </c>
      <c r="D399" s="16">
        <v>1981</v>
      </c>
      <c r="E399" s="16" t="s">
        <v>37</v>
      </c>
      <c r="F399" s="21" t="s">
        <v>289</v>
      </c>
      <c r="G399" s="16" t="s">
        <v>38</v>
      </c>
      <c r="H399" s="16">
        <v>2</v>
      </c>
      <c r="I399" s="21">
        <v>1305.1500000000001</v>
      </c>
      <c r="J399" s="21">
        <v>726.6</v>
      </c>
      <c r="K399" s="69" t="s">
        <v>46</v>
      </c>
      <c r="L399" s="21">
        <f t="shared" si="51"/>
        <v>329237.13900000002</v>
      </c>
      <c r="M399" s="32">
        <f t="shared" si="52"/>
        <v>20634.4215</v>
      </c>
      <c r="N399" s="32">
        <f t="shared" si="49"/>
        <v>349871.56050000002</v>
      </c>
      <c r="O399" s="32">
        <f t="shared" si="53"/>
        <v>349871.56050000002</v>
      </c>
      <c r="P399" s="32">
        <v>252.26</v>
      </c>
      <c r="Q399" s="59">
        <v>15.81</v>
      </c>
      <c r="R399" s="14" t="s">
        <v>41</v>
      </c>
      <c r="S399" s="14" t="s">
        <v>270</v>
      </c>
      <c r="T399" s="435"/>
      <c r="U399" s="435"/>
      <c r="V399" s="438"/>
      <c r="W399" s="435"/>
      <c r="X399" s="435"/>
      <c r="Y399" s="1"/>
      <c r="Z399" s="435"/>
      <c r="AA399" s="435"/>
      <c r="AB399" s="435"/>
      <c r="AC399" s="440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s="7" customFormat="1" ht="37.5">
      <c r="A400" s="71">
        <v>24</v>
      </c>
      <c r="B400" s="16">
        <v>20</v>
      </c>
      <c r="C400" s="68" t="s">
        <v>1189</v>
      </c>
      <c r="D400" s="16">
        <v>1965</v>
      </c>
      <c r="E400" s="16" t="s">
        <v>37</v>
      </c>
      <c r="F400" s="21" t="s">
        <v>306</v>
      </c>
      <c r="G400" s="16" t="s">
        <v>60</v>
      </c>
      <c r="H400" s="16">
        <v>3</v>
      </c>
      <c r="I400" s="21">
        <v>2950.4</v>
      </c>
      <c r="J400" s="21">
        <v>1447.2</v>
      </c>
      <c r="K400" s="69" t="s">
        <v>234</v>
      </c>
      <c r="L400" s="21">
        <f>I400*P400</f>
        <v>3064226.432</v>
      </c>
      <c r="M400" s="32">
        <f>I400*Q400</f>
        <v>65557.887999999992</v>
      </c>
      <c r="N400" s="32">
        <f>L400+M400</f>
        <v>3129784.3199999998</v>
      </c>
      <c r="O400" s="32">
        <f>N400</f>
        <v>3129784.3199999998</v>
      </c>
      <c r="P400" s="32">
        <v>1038.58</v>
      </c>
      <c r="Q400" s="59">
        <v>22.22</v>
      </c>
      <c r="R400" s="14" t="s">
        <v>41</v>
      </c>
      <c r="S400" s="14" t="s">
        <v>270</v>
      </c>
      <c r="T400" s="435" t="s">
        <v>1190</v>
      </c>
      <c r="U400" s="435"/>
      <c r="V400" s="438"/>
      <c r="W400" s="435"/>
      <c r="X400" s="435"/>
      <c r="Y400" s="1"/>
      <c r="Z400" s="435"/>
      <c r="AA400" s="435"/>
      <c r="AB400" s="435"/>
      <c r="AC400" s="440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s="7" customFormat="1" ht="37.5">
      <c r="A401" s="71">
        <v>25</v>
      </c>
      <c r="B401" s="16">
        <v>21</v>
      </c>
      <c r="C401" s="68" t="s">
        <v>343</v>
      </c>
      <c r="D401" s="16">
        <v>1957</v>
      </c>
      <c r="E401" s="16" t="s">
        <v>37</v>
      </c>
      <c r="F401" s="21" t="s">
        <v>306</v>
      </c>
      <c r="G401" s="16" t="s">
        <v>60</v>
      </c>
      <c r="H401" s="16">
        <v>3</v>
      </c>
      <c r="I401" s="21">
        <v>2862.5</v>
      </c>
      <c r="J401" s="21">
        <v>1502</v>
      </c>
      <c r="K401" s="69" t="s">
        <v>234</v>
      </c>
      <c r="L401" s="21">
        <f t="shared" si="51"/>
        <v>2972935.25</v>
      </c>
      <c r="M401" s="32">
        <f t="shared" si="52"/>
        <v>63604.75</v>
      </c>
      <c r="N401" s="32">
        <f t="shared" si="49"/>
        <v>3036540</v>
      </c>
      <c r="O401" s="32">
        <f t="shared" si="53"/>
        <v>3036540</v>
      </c>
      <c r="P401" s="32">
        <v>1038.58</v>
      </c>
      <c r="Q401" s="59">
        <v>22.22</v>
      </c>
      <c r="R401" s="14" t="s">
        <v>41</v>
      </c>
      <c r="S401" s="14" t="s">
        <v>270</v>
      </c>
      <c r="T401" s="435"/>
      <c r="U401" s="435"/>
      <c r="V401" s="438"/>
      <c r="W401" s="435"/>
      <c r="X401" s="435"/>
      <c r="Y401" s="1"/>
      <c r="Z401" s="435"/>
      <c r="AA401" s="435"/>
      <c r="AB401" s="435"/>
      <c r="AC401" s="440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:43" s="7" customFormat="1" ht="37.5">
      <c r="A402" s="71">
        <v>26</v>
      </c>
      <c r="B402" s="16">
        <v>22</v>
      </c>
      <c r="C402" s="68" t="s">
        <v>344</v>
      </c>
      <c r="D402" s="16">
        <v>1963</v>
      </c>
      <c r="E402" s="16" t="s">
        <v>37</v>
      </c>
      <c r="F402" s="21" t="s">
        <v>291</v>
      </c>
      <c r="G402" s="16" t="s">
        <v>60</v>
      </c>
      <c r="H402" s="16">
        <v>2</v>
      </c>
      <c r="I402" s="21">
        <v>1011.9</v>
      </c>
      <c r="J402" s="21">
        <v>380.9</v>
      </c>
      <c r="K402" s="69" t="s">
        <v>234</v>
      </c>
      <c r="L402" s="21">
        <f t="shared" si="51"/>
        <v>1517850</v>
      </c>
      <c r="M402" s="32">
        <f t="shared" si="52"/>
        <v>40455.761999999995</v>
      </c>
      <c r="N402" s="32">
        <f t="shared" si="49"/>
        <v>1558305.7620000001</v>
      </c>
      <c r="O402" s="32">
        <f t="shared" si="53"/>
        <v>1558305.7620000001</v>
      </c>
      <c r="P402" s="32">
        <v>1500</v>
      </c>
      <c r="Q402" s="59">
        <v>39.979999999999997</v>
      </c>
      <c r="R402" s="14" t="s">
        <v>41</v>
      </c>
      <c r="S402" s="14" t="s">
        <v>270</v>
      </c>
      <c r="T402" s="435"/>
      <c r="U402" s="435"/>
      <c r="V402" s="438"/>
      <c r="W402" s="435"/>
      <c r="X402" s="435"/>
      <c r="Y402" s="1"/>
      <c r="Z402" s="435"/>
      <c r="AA402" s="435"/>
      <c r="AB402" s="435"/>
      <c r="AC402" s="440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s="7" customFormat="1" ht="37.5">
      <c r="A403" s="71">
        <v>27</v>
      </c>
      <c r="B403" s="16">
        <v>23</v>
      </c>
      <c r="C403" s="68" t="s">
        <v>345</v>
      </c>
      <c r="D403" s="16">
        <v>1958</v>
      </c>
      <c r="E403" s="16" t="s">
        <v>37</v>
      </c>
      <c r="F403" s="21" t="s">
        <v>291</v>
      </c>
      <c r="G403" s="16" t="s">
        <v>60</v>
      </c>
      <c r="H403" s="16">
        <v>2</v>
      </c>
      <c r="I403" s="21">
        <v>2519.2199999999998</v>
      </c>
      <c r="J403" s="21">
        <v>988.22</v>
      </c>
      <c r="K403" s="69" t="s">
        <v>234</v>
      </c>
      <c r="L403" s="21">
        <f t="shared" si="51"/>
        <v>3778829.9999999995</v>
      </c>
      <c r="M403" s="32">
        <f t="shared" si="52"/>
        <v>100718.41559999998</v>
      </c>
      <c r="N403" s="32">
        <f t="shared" si="49"/>
        <v>3879548.4155999995</v>
      </c>
      <c r="O403" s="32">
        <f t="shared" si="53"/>
        <v>3879548.4155999995</v>
      </c>
      <c r="P403" s="32">
        <v>1500</v>
      </c>
      <c r="Q403" s="59">
        <v>39.979999999999997</v>
      </c>
      <c r="R403" s="14" t="s">
        <v>41</v>
      </c>
      <c r="S403" s="14" t="s">
        <v>270</v>
      </c>
      <c r="T403" s="435"/>
      <c r="U403" s="435"/>
      <c r="V403" s="438"/>
      <c r="W403" s="435"/>
      <c r="X403" s="435"/>
      <c r="Y403" s="1"/>
      <c r="Z403" s="435"/>
      <c r="AA403" s="435"/>
      <c r="AB403" s="435"/>
      <c r="AC403" s="440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:43" s="7" customFormat="1" ht="37.5">
      <c r="A404" s="71">
        <v>28</v>
      </c>
      <c r="B404" s="16">
        <v>24</v>
      </c>
      <c r="C404" s="68" t="s">
        <v>346</v>
      </c>
      <c r="D404" s="16">
        <v>1987</v>
      </c>
      <c r="E404" s="16" t="s">
        <v>37</v>
      </c>
      <c r="F404" s="21" t="s">
        <v>306</v>
      </c>
      <c r="G404" s="16" t="s">
        <v>38</v>
      </c>
      <c r="H404" s="16">
        <v>4</v>
      </c>
      <c r="I404" s="21">
        <v>9191.1</v>
      </c>
      <c r="J404" s="21">
        <v>4925.5</v>
      </c>
      <c r="K404" s="69" t="s">
        <v>234</v>
      </c>
      <c r="L404" s="21">
        <f t="shared" si="51"/>
        <v>9946608.4199999999</v>
      </c>
      <c r="M404" s="32">
        <f t="shared" si="52"/>
        <v>212865.87600000002</v>
      </c>
      <c r="N404" s="32">
        <f t="shared" si="49"/>
        <v>10159474.296</v>
      </c>
      <c r="O404" s="32">
        <f t="shared" si="53"/>
        <v>10159474.296</v>
      </c>
      <c r="P404" s="32">
        <v>1082.2</v>
      </c>
      <c r="Q404" s="59">
        <v>23.16</v>
      </c>
      <c r="R404" s="14" t="s">
        <v>41</v>
      </c>
      <c r="S404" s="14" t="s">
        <v>270</v>
      </c>
      <c r="T404" s="435"/>
      <c r="U404" s="435"/>
      <c r="V404" s="438"/>
      <c r="W404" s="435"/>
      <c r="X404" s="435"/>
      <c r="Y404" s="1"/>
      <c r="Z404" s="435"/>
      <c r="AA404" s="435"/>
      <c r="AB404" s="435"/>
      <c r="AC404" s="440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s="7" customFormat="1" ht="37.5">
      <c r="A405" s="71">
        <v>29</v>
      </c>
      <c r="B405" s="16">
        <v>25</v>
      </c>
      <c r="C405" s="68" t="s">
        <v>347</v>
      </c>
      <c r="D405" s="16">
        <v>1967</v>
      </c>
      <c r="E405" s="16" t="s">
        <v>37</v>
      </c>
      <c r="F405" s="21" t="s">
        <v>285</v>
      </c>
      <c r="G405" s="16" t="s">
        <v>60</v>
      </c>
      <c r="H405" s="16">
        <v>2</v>
      </c>
      <c r="I405" s="21">
        <v>687.6</v>
      </c>
      <c r="J405" s="21">
        <v>362.5</v>
      </c>
      <c r="K405" s="69" t="s">
        <v>46</v>
      </c>
      <c r="L405" s="21">
        <f t="shared" si="51"/>
        <v>117579.6</v>
      </c>
      <c r="M405" s="32">
        <f t="shared" si="52"/>
        <v>10877.832</v>
      </c>
      <c r="N405" s="32">
        <f t="shared" si="49"/>
        <v>128457.432</v>
      </c>
      <c r="O405" s="32">
        <f t="shared" si="53"/>
        <v>128457.432</v>
      </c>
      <c r="P405" s="32">
        <v>171</v>
      </c>
      <c r="Q405" s="59">
        <v>15.82</v>
      </c>
      <c r="R405" s="14" t="s">
        <v>41</v>
      </c>
      <c r="S405" s="14" t="s">
        <v>270</v>
      </c>
      <c r="T405" s="435"/>
      <c r="U405" s="435"/>
      <c r="V405" s="438"/>
      <c r="W405" s="435"/>
      <c r="X405" s="435"/>
      <c r="Y405" s="1"/>
      <c r="Z405" s="435"/>
      <c r="AA405" s="435"/>
      <c r="AB405" s="435"/>
      <c r="AC405" s="440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:43" s="7" customFormat="1" ht="37.5">
      <c r="A406" s="71">
        <v>30</v>
      </c>
      <c r="B406" s="16">
        <v>26</v>
      </c>
      <c r="C406" s="68" t="s">
        <v>348</v>
      </c>
      <c r="D406" s="16">
        <v>1969</v>
      </c>
      <c r="E406" s="16" t="s">
        <v>37</v>
      </c>
      <c r="F406" s="21" t="s">
        <v>285</v>
      </c>
      <c r="G406" s="16" t="s">
        <v>60</v>
      </c>
      <c r="H406" s="16">
        <v>2</v>
      </c>
      <c r="I406" s="21">
        <v>1124.4000000000001</v>
      </c>
      <c r="J406" s="21">
        <v>577.70000000000005</v>
      </c>
      <c r="K406" s="69" t="s">
        <v>46</v>
      </c>
      <c r="L406" s="21">
        <f t="shared" si="51"/>
        <v>192272.40000000002</v>
      </c>
      <c r="M406" s="32">
        <f t="shared" si="52"/>
        <v>17788.008000000002</v>
      </c>
      <c r="N406" s="32">
        <f t="shared" si="49"/>
        <v>210060.40800000002</v>
      </c>
      <c r="O406" s="32">
        <f t="shared" si="53"/>
        <v>210060.40800000002</v>
      </c>
      <c r="P406" s="32">
        <v>171</v>
      </c>
      <c r="Q406" s="59">
        <v>15.82</v>
      </c>
      <c r="R406" s="14" t="s">
        <v>41</v>
      </c>
      <c r="S406" s="14" t="s">
        <v>270</v>
      </c>
      <c r="T406" s="435"/>
      <c r="U406" s="435"/>
      <c r="V406" s="438"/>
      <c r="W406" s="435"/>
      <c r="X406" s="435"/>
      <c r="Y406" s="1"/>
      <c r="Z406" s="435"/>
      <c r="AA406" s="435"/>
      <c r="AB406" s="435"/>
      <c r="AC406" s="440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:43" s="7" customFormat="1" ht="37.5">
      <c r="A407" s="71">
        <v>31</v>
      </c>
      <c r="B407" s="16">
        <v>27</v>
      </c>
      <c r="C407" s="68" t="s">
        <v>349</v>
      </c>
      <c r="D407" s="16">
        <v>1965</v>
      </c>
      <c r="E407" s="16" t="s">
        <v>37</v>
      </c>
      <c r="F407" s="21" t="s">
        <v>285</v>
      </c>
      <c r="G407" s="16" t="s">
        <v>60</v>
      </c>
      <c r="H407" s="16">
        <v>2</v>
      </c>
      <c r="I407" s="21">
        <v>571.9</v>
      </c>
      <c r="J407" s="21">
        <v>334.9</v>
      </c>
      <c r="K407" s="69" t="s">
        <v>46</v>
      </c>
      <c r="L407" s="21">
        <f t="shared" si="51"/>
        <v>97794.9</v>
      </c>
      <c r="M407" s="32">
        <f t="shared" si="52"/>
        <v>9047.4580000000005</v>
      </c>
      <c r="N407" s="32">
        <f t="shared" si="49"/>
        <v>106842.35799999999</v>
      </c>
      <c r="O407" s="32">
        <f t="shared" si="53"/>
        <v>106842.35799999999</v>
      </c>
      <c r="P407" s="32">
        <v>171</v>
      </c>
      <c r="Q407" s="59">
        <v>15.82</v>
      </c>
      <c r="R407" s="14" t="s">
        <v>41</v>
      </c>
      <c r="S407" s="14" t="s">
        <v>270</v>
      </c>
      <c r="T407" s="435"/>
      <c r="U407" s="435"/>
      <c r="V407" s="438"/>
      <c r="W407" s="435"/>
      <c r="X407" s="435"/>
      <c r="Y407" s="1"/>
      <c r="Z407" s="435"/>
      <c r="AA407" s="435"/>
      <c r="AB407" s="435"/>
      <c r="AC407" s="440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:43" s="7" customFormat="1" ht="37.5">
      <c r="A408" s="71">
        <v>32</v>
      </c>
      <c r="B408" s="16">
        <v>28</v>
      </c>
      <c r="C408" s="68" t="s">
        <v>351</v>
      </c>
      <c r="D408" s="16">
        <v>1974</v>
      </c>
      <c r="E408" s="16" t="s">
        <v>37</v>
      </c>
      <c r="F408" s="21" t="s">
        <v>285</v>
      </c>
      <c r="G408" s="16" t="s">
        <v>38</v>
      </c>
      <c r="H408" s="16">
        <v>2</v>
      </c>
      <c r="I408" s="21">
        <v>1290.3</v>
      </c>
      <c r="J408" s="21">
        <v>711.7</v>
      </c>
      <c r="K408" s="69" t="s">
        <v>46</v>
      </c>
      <c r="L408" s="21">
        <f t="shared" si="51"/>
        <v>220641.3</v>
      </c>
      <c r="M408" s="32">
        <f t="shared" si="52"/>
        <v>20399.643</v>
      </c>
      <c r="N408" s="32">
        <f t="shared" si="49"/>
        <v>241040.943</v>
      </c>
      <c r="O408" s="32">
        <f t="shared" si="53"/>
        <v>241040.943</v>
      </c>
      <c r="P408" s="32">
        <v>171</v>
      </c>
      <c r="Q408" s="59">
        <v>15.81</v>
      </c>
      <c r="R408" s="14" t="s">
        <v>41</v>
      </c>
      <c r="S408" s="14" t="s">
        <v>270</v>
      </c>
      <c r="T408" s="439" t="s">
        <v>46</v>
      </c>
      <c r="U408" s="435">
        <v>-112176</v>
      </c>
      <c r="V408" s="435">
        <v>-10377.92</v>
      </c>
      <c r="W408" s="438">
        <v>-122553.92</v>
      </c>
      <c r="X408" s="435"/>
      <c r="Y408" s="1">
        <v>15.82</v>
      </c>
      <c r="Z408" s="435" t="s">
        <v>1192</v>
      </c>
      <c r="AA408" s="435"/>
      <c r="AB408" s="435"/>
      <c r="AC408" s="435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43" s="7" customFormat="1" ht="37.5">
      <c r="A409" s="71">
        <v>33</v>
      </c>
      <c r="B409" s="16">
        <v>29</v>
      </c>
      <c r="C409" s="68" t="s">
        <v>352</v>
      </c>
      <c r="D409" s="16">
        <v>1972</v>
      </c>
      <c r="E409" s="16" t="s">
        <v>37</v>
      </c>
      <c r="F409" s="21" t="s">
        <v>269</v>
      </c>
      <c r="G409" s="16" t="s">
        <v>38</v>
      </c>
      <c r="H409" s="16">
        <v>2</v>
      </c>
      <c r="I409" s="21">
        <v>1726.2</v>
      </c>
      <c r="J409" s="21">
        <v>672.4</v>
      </c>
      <c r="K409" s="69" t="s">
        <v>46</v>
      </c>
      <c r="L409" s="21">
        <f t="shared" si="51"/>
        <v>387134.87400000001</v>
      </c>
      <c r="M409" s="32">
        <f t="shared" si="52"/>
        <v>38252.592000000004</v>
      </c>
      <c r="N409" s="32">
        <f t="shared" si="49"/>
        <v>425387.46600000001</v>
      </c>
      <c r="O409" s="32">
        <f t="shared" si="53"/>
        <v>425387.46600000001</v>
      </c>
      <c r="P409" s="32">
        <v>224.27</v>
      </c>
      <c r="Q409" s="59">
        <v>22.16</v>
      </c>
      <c r="R409" s="14" t="s">
        <v>41</v>
      </c>
      <c r="S409" s="14" t="s">
        <v>270</v>
      </c>
      <c r="T409" s="435"/>
      <c r="U409" s="435"/>
      <c r="V409" s="438"/>
      <c r="W409" s="435"/>
      <c r="X409" s="435"/>
      <c r="Y409" s="1"/>
      <c r="Z409" s="435"/>
      <c r="AA409" s="435"/>
      <c r="AB409" s="435"/>
      <c r="AC409" s="440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43" s="7" customFormat="1" ht="37.5">
      <c r="A410" s="71">
        <v>34</v>
      </c>
      <c r="B410" s="16">
        <v>30</v>
      </c>
      <c r="C410" s="68" t="s">
        <v>353</v>
      </c>
      <c r="D410" s="16">
        <v>1980</v>
      </c>
      <c r="E410" s="16" t="s">
        <v>37</v>
      </c>
      <c r="F410" s="21" t="s">
        <v>269</v>
      </c>
      <c r="G410" s="16" t="s">
        <v>38</v>
      </c>
      <c r="H410" s="16">
        <v>2</v>
      </c>
      <c r="I410" s="21">
        <v>2293.3200000000002</v>
      </c>
      <c r="J410" s="21">
        <v>921.2</v>
      </c>
      <c r="K410" s="69" t="s">
        <v>49</v>
      </c>
      <c r="L410" s="21">
        <f t="shared" si="51"/>
        <v>1019931.1368000001</v>
      </c>
      <c r="M410" s="32">
        <f t="shared" si="52"/>
        <v>42793.351200000005</v>
      </c>
      <c r="N410" s="32">
        <f t="shared" si="49"/>
        <v>1062724.4880000001</v>
      </c>
      <c r="O410" s="32">
        <f t="shared" si="53"/>
        <v>1062724.4880000001</v>
      </c>
      <c r="P410" s="32">
        <v>444.74</v>
      </c>
      <c r="Q410" s="59">
        <v>18.66</v>
      </c>
      <c r="R410" s="14" t="s">
        <v>41</v>
      </c>
      <c r="S410" s="14" t="s">
        <v>270</v>
      </c>
      <c r="T410" s="435"/>
      <c r="U410" s="435"/>
      <c r="V410" s="438"/>
      <c r="W410" s="435"/>
      <c r="X410" s="435"/>
      <c r="Y410" s="1"/>
      <c r="Z410" s="435"/>
      <c r="AA410" s="435"/>
      <c r="AB410" s="435"/>
      <c r="AC410" s="440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43" s="7" customFormat="1" ht="37.5">
      <c r="A411" s="71">
        <v>35</v>
      </c>
      <c r="B411" s="16">
        <v>31</v>
      </c>
      <c r="C411" s="68" t="s">
        <v>354</v>
      </c>
      <c r="D411" s="16">
        <v>1982</v>
      </c>
      <c r="E411" s="16" t="s">
        <v>37</v>
      </c>
      <c r="F411" s="21" t="s">
        <v>269</v>
      </c>
      <c r="G411" s="16" t="s">
        <v>38</v>
      </c>
      <c r="H411" s="16">
        <v>2</v>
      </c>
      <c r="I411" s="21">
        <v>2250.1</v>
      </c>
      <c r="J411" s="21">
        <v>885.4</v>
      </c>
      <c r="K411" s="69" t="s">
        <v>46</v>
      </c>
      <c r="L411" s="21">
        <f t="shared" si="51"/>
        <v>504629.92700000003</v>
      </c>
      <c r="M411" s="32">
        <f t="shared" si="52"/>
        <v>49862.216</v>
      </c>
      <c r="N411" s="32">
        <f t="shared" si="49"/>
        <v>554492.14300000004</v>
      </c>
      <c r="O411" s="32">
        <f t="shared" si="53"/>
        <v>554492.14300000004</v>
      </c>
      <c r="P411" s="32">
        <v>224.27</v>
      </c>
      <c r="Q411" s="59">
        <v>22.16</v>
      </c>
      <c r="R411" s="14" t="s">
        <v>41</v>
      </c>
      <c r="S411" s="14" t="s">
        <v>270</v>
      </c>
      <c r="T411" s="435"/>
      <c r="U411" s="435"/>
      <c r="V411" s="438"/>
      <c r="W411" s="435"/>
      <c r="X411" s="435"/>
      <c r="Y411" s="1"/>
      <c r="Z411" s="435"/>
      <c r="AA411" s="435"/>
      <c r="AB411" s="435"/>
      <c r="AC411" s="440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s="7" customFormat="1" ht="37.5">
      <c r="A412" s="71">
        <v>36</v>
      </c>
      <c r="B412" s="16">
        <v>32</v>
      </c>
      <c r="C412" s="68" t="s">
        <v>355</v>
      </c>
      <c r="D412" s="16">
        <v>1982</v>
      </c>
      <c r="E412" s="16" t="s">
        <v>37</v>
      </c>
      <c r="F412" s="21" t="s">
        <v>269</v>
      </c>
      <c r="G412" s="16" t="s">
        <v>38</v>
      </c>
      <c r="H412" s="16">
        <v>2</v>
      </c>
      <c r="I412" s="21">
        <v>2138.1</v>
      </c>
      <c r="J412" s="21">
        <v>879</v>
      </c>
      <c r="K412" s="69" t="s">
        <v>46</v>
      </c>
      <c r="L412" s="21">
        <f t="shared" si="51"/>
        <v>479511.68699999998</v>
      </c>
      <c r="M412" s="32">
        <f t="shared" si="52"/>
        <v>47380.295999999995</v>
      </c>
      <c r="N412" s="32">
        <f t="shared" si="49"/>
        <v>526891.98300000001</v>
      </c>
      <c r="O412" s="32">
        <f t="shared" si="53"/>
        <v>526891.98300000001</v>
      </c>
      <c r="P412" s="32">
        <v>224.27</v>
      </c>
      <c r="Q412" s="59">
        <v>22.16</v>
      </c>
      <c r="R412" s="14" t="s">
        <v>41</v>
      </c>
      <c r="S412" s="14" t="s">
        <v>270</v>
      </c>
      <c r="T412" s="435"/>
      <c r="U412" s="435"/>
      <c r="V412" s="438"/>
      <c r="W412" s="435"/>
      <c r="X412" s="435"/>
      <c r="Y412" s="1"/>
      <c r="Z412" s="435"/>
      <c r="AA412" s="435"/>
      <c r="AB412" s="435"/>
      <c r="AC412" s="440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s="7" customFormat="1" ht="37.5">
      <c r="A413" s="71">
        <v>37</v>
      </c>
      <c r="B413" s="16">
        <v>33</v>
      </c>
      <c r="C413" s="68" t="s">
        <v>356</v>
      </c>
      <c r="D413" s="16">
        <v>1986</v>
      </c>
      <c r="E413" s="16" t="s">
        <v>37</v>
      </c>
      <c r="F413" s="21" t="s">
        <v>269</v>
      </c>
      <c r="G413" s="16" t="s">
        <v>38</v>
      </c>
      <c r="H413" s="16">
        <v>2</v>
      </c>
      <c r="I413" s="21">
        <v>2149.8000000000002</v>
      </c>
      <c r="J413" s="21">
        <v>913.1</v>
      </c>
      <c r="K413" s="69" t="s">
        <v>46</v>
      </c>
      <c r="L413" s="21">
        <f t="shared" si="51"/>
        <v>482135.64600000007</v>
      </c>
      <c r="M413" s="32">
        <f t="shared" si="52"/>
        <v>47639.568000000007</v>
      </c>
      <c r="N413" s="32">
        <f t="shared" si="49"/>
        <v>529775.21400000004</v>
      </c>
      <c r="O413" s="32">
        <f t="shared" si="53"/>
        <v>529775.21400000004</v>
      </c>
      <c r="P413" s="32">
        <v>224.27</v>
      </c>
      <c r="Q413" s="59">
        <v>22.16</v>
      </c>
      <c r="R413" s="14" t="s">
        <v>41</v>
      </c>
      <c r="S413" s="14" t="s">
        <v>270</v>
      </c>
      <c r="T413" s="435"/>
      <c r="U413" s="435"/>
      <c r="V413" s="438"/>
      <c r="W413" s="435"/>
      <c r="X413" s="435"/>
      <c r="Y413" s="1"/>
      <c r="Z413" s="435"/>
      <c r="AA413" s="435"/>
      <c r="AB413" s="435"/>
      <c r="AC413" s="440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s="7" customFormat="1" ht="37.5">
      <c r="A414" s="71">
        <v>38</v>
      </c>
      <c r="B414" s="16">
        <v>34</v>
      </c>
      <c r="C414" s="68" t="s">
        <v>357</v>
      </c>
      <c r="D414" s="16">
        <v>1976</v>
      </c>
      <c r="E414" s="16" t="s">
        <v>37</v>
      </c>
      <c r="F414" s="21" t="s">
        <v>269</v>
      </c>
      <c r="G414" s="16" t="s">
        <v>38</v>
      </c>
      <c r="H414" s="16">
        <v>2</v>
      </c>
      <c r="I414" s="21">
        <v>1271.7</v>
      </c>
      <c r="J414" s="21">
        <v>710.5</v>
      </c>
      <c r="K414" s="69" t="s">
        <v>49</v>
      </c>
      <c r="L414" s="21">
        <f t="shared" si="51"/>
        <v>565575.85800000001</v>
      </c>
      <c r="M414" s="32">
        <f t="shared" si="52"/>
        <v>23729.922000000002</v>
      </c>
      <c r="N414" s="32">
        <f t="shared" si="49"/>
        <v>589305.78</v>
      </c>
      <c r="O414" s="632">
        <f>N414+N415</f>
        <v>720443.48400000005</v>
      </c>
      <c r="P414" s="32">
        <v>444.74</v>
      </c>
      <c r="Q414" s="59">
        <v>18.66</v>
      </c>
      <c r="R414" s="14" t="s">
        <v>41</v>
      </c>
      <c r="S414" s="14" t="s">
        <v>270</v>
      </c>
      <c r="T414" s="435"/>
      <c r="U414" s="435"/>
      <c r="V414" s="438"/>
      <c r="W414" s="435"/>
      <c r="X414" s="435"/>
      <c r="Y414" s="1"/>
      <c r="Z414" s="435"/>
      <c r="AA414" s="435"/>
      <c r="AB414" s="435"/>
      <c r="AC414" s="440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:43" s="7" customFormat="1" ht="56.25">
      <c r="A415" s="71">
        <v>39</v>
      </c>
      <c r="B415" s="16"/>
      <c r="C415" s="68"/>
      <c r="D415" s="16"/>
      <c r="E415" s="16"/>
      <c r="F415" s="21"/>
      <c r="G415" s="16"/>
      <c r="H415" s="16"/>
      <c r="I415" s="21"/>
      <c r="J415" s="21"/>
      <c r="K415" s="69" t="s">
        <v>39</v>
      </c>
      <c r="L415" s="21">
        <f>I414*P415</f>
        <v>105309.47700000001</v>
      </c>
      <c r="M415" s="32">
        <f>I414*Q415</f>
        <v>25828.226999999999</v>
      </c>
      <c r="N415" s="32">
        <f t="shared" si="49"/>
        <v>131137.70400000003</v>
      </c>
      <c r="O415" s="633"/>
      <c r="P415" s="32">
        <v>82.81</v>
      </c>
      <c r="Q415" s="59">
        <v>20.309999999999999</v>
      </c>
      <c r="R415" s="14" t="s">
        <v>41</v>
      </c>
      <c r="S415" s="14" t="s">
        <v>270</v>
      </c>
      <c r="T415" s="435"/>
      <c r="U415" s="435"/>
      <c r="V415" s="438"/>
      <c r="W415" s="435"/>
      <c r="X415" s="435"/>
      <c r="Y415" s="1"/>
      <c r="Z415" s="435"/>
      <c r="AA415" s="435"/>
      <c r="AB415" s="435"/>
      <c r="AC415" s="440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:43" s="7" customFormat="1" ht="37.5">
      <c r="A416" s="71">
        <v>40</v>
      </c>
      <c r="B416" s="16">
        <v>35</v>
      </c>
      <c r="C416" s="68" t="s">
        <v>91</v>
      </c>
      <c r="D416" s="16">
        <v>1980</v>
      </c>
      <c r="E416" s="16" t="s">
        <v>37</v>
      </c>
      <c r="F416" s="21" t="s">
        <v>331</v>
      </c>
      <c r="G416" s="16" t="s">
        <v>38</v>
      </c>
      <c r="H416" s="16">
        <v>2</v>
      </c>
      <c r="I416" s="21">
        <v>1647.7</v>
      </c>
      <c r="J416" s="21">
        <v>944.8</v>
      </c>
      <c r="K416" s="69" t="s">
        <v>234</v>
      </c>
      <c r="L416" s="21">
        <f>I416*P416</f>
        <v>2980112.6050000004</v>
      </c>
      <c r="M416" s="32">
        <f>I416*Q416</f>
        <v>80984.455000000002</v>
      </c>
      <c r="N416" s="32">
        <f t="shared" si="49"/>
        <v>3061097.0600000005</v>
      </c>
      <c r="O416" s="32">
        <f>N416</f>
        <v>3061097.0600000005</v>
      </c>
      <c r="P416" s="32">
        <v>1808.65</v>
      </c>
      <c r="Q416" s="59">
        <v>49.15</v>
      </c>
      <c r="R416" s="14" t="s">
        <v>41</v>
      </c>
      <c r="S416" s="14" t="s">
        <v>270</v>
      </c>
      <c r="T416" s="435"/>
      <c r="U416" s="435"/>
      <c r="V416" s="438"/>
      <c r="W416" s="435"/>
      <c r="X416" s="435"/>
      <c r="Y416" s="1"/>
      <c r="Z416" s="435"/>
      <c r="AA416" s="435"/>
      <c r="AB416" s="435"/>
      <c r="AC416" s="440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:43" s="7" customFormat="1" ht="37.5">
      <c r="A417" s="71">
        <v>41</v>
      </c>
      <c r="B417" s="16">
        <v>36</v>
      </c>
      <c r="C417" s="68" t="s">
        <v>92</v>
      </c>
      <c r="D417" s="16">
        <v>1980</v>
      </c>
      <c r="E417" s="16" t="s">
        <v>37</v>
      </c>
      <c r="F417" s="21" t="s">
        <v>331</v>
      </c>
      <c r="G417" s="16" t="s">
        <v>38</v>
      </c>
      <c r="H417" s="16">
        <v>2</v>
      </c>
      <c r="I417" s="21">
        <v>1647.7</v>
      </c>
      <c r="J417" s="21">
        <v>944.8</v>
      </c>
      <c r="K417" s="69" t="s">
        <v>234</v>
      </c>
      <c r="L417" s="21">
        <f>I417*P417</f>
        <v>2980112.6050000004</v>
      </c>
      <c r="M417" s="32">
        <f>I417*Q417</f>
        <v>80984.455000000002</v>
      </c>
      <c r="N417" s="32">
        <f t="shared" si="49"/>
        <v>3061097.0600000005</v>
      </c>
      <c r="O417" s="32">
        <f>N417</f>
        <v>3061097.0600000005</v>
      </c>
      <c r="P417" s="32">
        <v>1808.65</v>
      </c>
      <c r="Q417" s="59">
        <v>49.15</v>
      </c>
      <c r="R417" s="14" t="s">
        <v>41</v>
      </c>
      <c r="S417" s="14" t="s">
        <v>270</v>
      </c>
      <c r="T417" s="439" t="s">
        <v>234</v>
      </c>
      <c r="U417" s="435">
        <v>-2980112.605</v>
      </c>
      <c r="V417" s="435">
        <v>-80984.455000000002</v>
      </c>
      <c r="W417" s="435">
        <v>-3061097.06</v>
      </c>
      <c r="X417" s="1"/>
      <c r="Y417" s="1"/>
      <c r="Z417" s="435" t="s">
        <v>1191</v>
      </c>
      <c r="AA417" s="435"/>
      <c r="AB417" s="1"/>
      <c r="AC417" s="1"/>
      <c r="AD417" s="1"/>
      <c r="AE417" s="1"/>
    </row>
    <row r="418" spans="1:43" s="464" customFormat="1">
      <c r="A418" s="427"/>
      <c r="B418" s="80"/>
      <c r="C418" s="450" t="s">
        <v>111</v>
      </c>
      <c r="D418" s="429"/>
      <c r="E418" s="429"/>
      <c r="F418" s="82"/>
      <c r="G418" s="429"/>
      <c r="H418" s="429"/>
      <c r="I418" s="430">
        <f>SUM(I419:I430)</f>
        <v>10180.4</v>
      </c>
      <c r="J418" s="430"/>
      <c r="K418" s="465"/>
      <c r="L418" s="430">
        <f>SUM(L419:L430)</f>
        <v>10411425.536</v>
      </c>
      <c r="M418" s="85">
        <f>SUM(M419:M430)</f>
        <v>458811.70499999996</v>
      </c>
      <c r="N418" s="85">
        <f>SUM(N419:N430)</f>
        <v>10870237.241</v>
      </c>
      <c r="O418" s="85">
        <f>SUM(O419:O430)</f>
        <v>10870237.241</v>
      </c>
      <c r="P418" s="85"/>
      <c r="Q418" s="410"/>
      <c r="R418" s="85"/>
      <c r="S418" s="137"/>
      <c r="T418" s="441">
        <v>10363744.1</v>
      </c>
      <c r="U418" s="441">
        <v>422574.71</v>
      </c>
      <c r="V418" s="441">
        <v>10786318.800000001</v>
      </c>
      <c r="W418" s="441"/>
      <c r="X418" s="441"/>
      <c r="Y418" s="309"/>
      <c r="Z418" s="441">
        <f t="shared" ref="Z418:AB422" si="54">L418-T418</f>
        <v>47681.436000000685</v>
      </c>
      <c r="AA418" s="441">
        <f t="shared" si="54"/>
        <v>36236.994999999937</v>
      </c>
      <c r="AB418" s="441">
        <f t="shared" si="54"/>
        <v>83918.440999999642</v>
      </c>
      <c r="AC418" s="473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</row>
    <row r="419" spans="1:43" s="7" customFormat="1" ht="37.5">
      <c r="A419" s="71">
        <v>1</v>
      </c>
      <c r="B419" s="16">
        <v>1</v>
      </c>
      <c r="C419" s="68" t="s">
        <v>358</v>
      </c>
      <c r="D419" s="16">
        <v>1970</v>
      </c>
      <c r="E419" s="16" t="s">
        <v>37</v>
      </c>
      <c r="F419" s="21" t="s">
        <v>269</v>
      </c>
      <c r="G419" s="16" t="s">
        <v>38</v>
      </c>
      <c r="H419" s="16">
        <v>2</v>
      </c>
      <c r="I419" s="21">
        <v>1840.9</v>
      </c>
      <c r="J419" s="21">
        <v>738.1</v>
      </c>
      <c r="K419" s="69" t="s">
        <v>46</v>
      </c>
      <c r="L419" s="115">
        <f>I419*P419</f>
        <v>456985.01600000006</v>
      </c>
      <c r="M419" s="114">
        <f>I419*Q419</f>
        <v>33357.108</v>
      </c>
      <c r="N419" s="114">
        <f t="shared" ref="N419:N430" si="55">L419+M419</f>
        <v>490342.12400000007</v>
      </c>
      <c r="O419" s="114">
        <f>N419</f>
        <v>490342.12400000007</v>
      </c>
      <c r="P419" s="415">
        <v>248.24</v>
      </c>
      <c r="Q419" s="418">
        <v>18.12</v>
      </c>
      <c r="R419" s="14" t="s">
        <v>41</v>
      </c>
      <c r="S419" s="14" t="s">
        <v>270</v>
      </c>
      <c r="T419" s="435">
        <v>412858.64300000004</v>
      </c>
      <c r="U419" s="435">
        <v>40794.344000000005</v>
      </c>
      <c r="V419" s="438">
        <v>453652.98700000002</v>
      </c>
      <c r="W419" s="435">
        <v>224.27</v>
      </c>
      <c r="X419" s="435">
        <v>22.16</v>
      </c>
      <c r="Y419" s="1"/>
      <c r="Z419" s="435">
        <f t="shared" si="54"/>
        <v>44126.373000000021</v>
      </c>
      <c r="AA419" s="435">
        <f t="shared" si="54"/>
        <v>-7437.2360000000044</v>
      </c>
      <c r="AB419" s="435">
        <f t="shared" si="54"/>
        <v>36689.137000000046</v>
      </c>
      <c r="AC419" s="440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s="7" customFormat="1" ht="37.5">
      <c r="A420" s="71">
        <v>2</v>
      </c>
      <c r="B420" s="16">
        <v>2</v>
      </c>
      <c r="C420" s="68" t="s">
        <v>359</v>
      </c>
      <c r="D420" s="16">
        <v>1972</v>
      </c>
      <c r="E420" s="16" t="s">
        <v>37</v>
      </c>
      <c r="F420" s="21" t="s">
        <v>323</v>
      </c>
      <c r="G420" s="16" t="s">
        <v>67</v>
      </c>
      <c r="H420" s="16">
        <v>2</v>
      </c>
      <c r="I420" s="21">
        <v>694.8</v>
      </c>
      <c r="J420" s="21">
        <v>389.4</v>
      </c>
      <c r="K420" s="69" t="s">
        <v>46</v>
      </c>
      <c r="L420" s="115">
        <f>I420*P420</f>
        <v>169600.68</v>
      </c>
      <c r="M420" s="114">
        <f>I420*Q420</f>
        <v>12381.335999999999</v>
      </c>
      <c r="N420" s="114">
        <f t="shared" si="55"/>
        <v>181982.016</v>
      </c>
      <c r="O420" s="114">
        <f>N420</f>
        <v>181982.016</v>
      </c>
      <c r="P420" s="415">
        <v>244.1</v>
      </c>
      <c r="Q420" s="418">
        <v>17.82</v>
      </c>
      <c r="R420" s="14" t="s">
        <v>41</v>
      </c>
      <c r="S420" s="14" t="s">
        <v>270</v>
      </c>
      <c r="T420" s="435">
        <v>168051.27599999998</v>
      </c>
      <c r="U420" s="435">
        <v>20503.547999999999</v>
      </c>
      <c r="V420" s="438">
        <v>188554.82399999999</v>
      </c>
      <c r="W420" s="435">
        <v>241.87</v>
      </c>
      <c r="X420" s="435">
        <v>29.51</v>
      </c>
      <c r="Y420" s="1"/>
      <c r="Z420" s="435">
        <f t="shared" si="54"/>
        <v>1549.4040000000095</v>
      </c>
      <c r="AA420" s="435">
        <f t="shared" si="54"/>
        <v>-8122.2119999999995</v>
      </c>
      <c r="AB420" s="435">
        <f t="shared" si="54"/>
        <v>-6572.80799999999</v>
      </c>
      <c r="AC420" s="440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s="7" customFormat="1" ht="37.5">
      <c r="A421" s="71">
        <v>3</v>
      </c>
      <c r="B421" s="16">
        <v>3</v>
      </c>
      <c r="C421" s="68" t="s">
        <v>360</v>
      </c>
      <c r="D421" s="16">
        <v>1973</v>
      </c>
      <c r="E421" s="16" t="s">
        <v>37</v>
      </c>
      <c r="F421" s="21" t="s">
        <v>323</v>
      </c>
      <c r="G421" s="16" t="s">
        <v>67</v>
      </c>
      <c r="H421" s="16">
        <v>2</v>
      </c>
      <c r="I421" s="21">
        <v>899.4</v>
      </c>
      <c r="J421" s="21">
        <v>497.2</v>
      </c>
      <c r="K421" s="69" t="s">
        <v>46</v>
      </c>
      <c r="L421" s="115">
        <f>I421*P421</f>
        <v>219543.53999999998</v>
      </c>
      <c r="M421" s="114">
        <f>I421*Q421</f>
        <v>16027.307999999999</v>
      </c>
      <c r="N421" s="114">
        <f t="shared" si="55"/>
        <v>235570.84799999997</v>
      </c>
      <c r="O421" s="660">
        <f>N421+N422</f>
        <v>1683155.148</v>
      </c>
      <c r="P421" s="415">
        <v>244.1</v>
      </c>
      <c r="Q421" s="418">
        <v>17.82</v>
      </c>
      <c r="R421" s="14" t="s">
        <v>41</v>
      </c>
      <c r="S421" s="14" t="s">
        <v>270</v>
      </c>
      <c r="T421" s="435">
        <v>217537.878</v>
      </c>
      <c r="U421" s="435">
        <v>26541.294000000002</v>
      </c>
      <c r="V421" s="438">
        <v>244079.17199999999</v>
      </c>
      <c r="W421" s="435">
        <v>241.87</v>
      </c>
      <c r="X421" s="435">
        <v>29.51</v>
      </c>
      <c r="Y421" s="1"/>
      <c r="Z421" s="435">
        <f t="shared" si="54"/>
        <v>2005.6619999999821</v>
      </c>
      <c r="AA421" s="435">
        <f t="shared" si="54"/>
        <v>-10513.986000000003</v>
      </c>
      <c r="AB421" s="435">
        <f t="shared" si="54"/>
        <v>-8508.3240000000224</v>
      </c>
      <c r="AC421" s="440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:43" s="7" customFormat="1">
      <c r="A422" s="71">
        <v>4</v>
      </c>
      <c r="B422" s="16"/>
      <c r="C422" s="68"/>
      <c r="D422" s="16"/>
      <c r="E422" s="16"/>
      <c r="F422" s="21"/>
      <c r="G422" s="16"/>
      <c r="H422" s="16"/>
      <c r="I422" s="21"/>
      <c r="J422" s="21"/>
      <c r="K422" s="69" t="s">
        <v>234</v>
      </c>
      <c r="L422" s="21">
        <f>I421*P422</f>
        <v>1349100</v>
      </c>
      <c r="M422" s="114">
        <f>I421*Q422</f>
        <v>98484.3</v>
      </c>
      <c r="N422" s="114">
        <f t="shared" si="55"/>
        <v>1447584.3</v>
      </c>
      <c r="O422" s="661"/>
      <c r="P422" s="32">
        <v>1500</v>
      </c>
      <c r="Q422" s="416">
        <v>109.5</v>
      </c>
      <c r="R422" s="14" t="s">
        <v>41</v>
      </c>
      <c r="S422" s="14" t="s">
        <v>270</v>
      </c>
      <c r="T422" s="435">
        <v>1349100</v>
      </c>
      <c r="U422" s="435">
        <v>36173.867999999995</v>
      </c>
      <c r="V422" s="438">
        <v>1385273.868</v>
      </c>
      <c r="W422" s="435">
        <v>1500</v>
      </c>
      <c r="X422" s="435">
        <v>40.22</v>
      </c>
      <c r="Y422" s="1"/>
      <c r="Z422" s="435">
        <f t="shared" si="54"/>
        <v>0</v>
      </c>
      <c r="AA422" s="435">
        <f t="shared" si="54"/>
        <v>62310.432000000008</v>
      </c>
      <c r="AB422" s="435">
        <f t="shared" si="54"/>
        <v>62310.43200000003</v>
      </c>
      <c r="AC422" s="440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s="7" customFormat="1" ht="37.5">
      <c r="A423" s="71">
        <v>5</v>
      </c>
      <c r="B423" s="16">
        <v>4</v>
      </c>
      <c r="C423" s="68" t="s">
        <v>361</v>
      </c>
      <c r="D423" s="16">
        <v>1973</v>
      </c>
      <c r="E423" s="16" t="s">
        <v>37</v>
      </c>
      <c r="F423" s="21" t="s">
        <v>285</v>
      </c>
      <c r="G423" s="16" t="s">
        <v>38</v>
      </c>
      <c r="H423" s="16">
        <v>2</v>
      </c>
      <c r="I423" s="21">
        <v>1568.1</v>
      </c>
      <c r="J423" s="21">
        <v>862</v>
      </c>
      <c r="K423" s="69" t="s">
        <v>46</v>
      </c>
      <c r="L423" s="21">
        <f>I423*P423</f>
        <v>268145.09999999998</v>
      </c>
      <c r="M423" s="32">
        <f>I423*Q423</f>
        <v>24791.661</v>
      </c>
      <c r="N423" s="32">
        <f t="shared" si="55"/>
        <v>292936.761</v>
      </c>
      <c r="O423" s="632">
        <f>N423+N424</f>
        <v>2709002.517</v>
      </c>
      <c r="P423" s="32">
        <v>171</v>
      </c>
      <c r="Q423" s="59">
        <v>15.81</v>
      </c>
      <c r="R423" s="14" t="s">
        <v>41</v>
      </c>
      <c r="S423" s="14" t="s">
        <v>270</v>
      </c>
      <c r="T423" s="435"/>
      <c r="U423" s="435"/>
      <c r="V423" s="438"/>
      <c r="W423" s="435"/>
      <c r="X423" s="435"/>
      <c r="Y423" s="1"/>
      <c r="Z423" s="435"/>
      <c r="AA423" s="435"/>
      <c r="AB423" s="435"/>
      <c r="AC423" s="440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s="7" customFormat="1">
      <c r="A424" s="71">
        <v>6</v>
      </c>
      <c r="B424" s="16"/>
      <c r="C424" s="68"/>
      <c r="D424" s="16"/>
      <c r="E424" s="16"/>
      <c r="F424" s="21"/>
      <c r="G424" s="16"/>
      <c r="H424" s="16"/>
      <c r="I424" s="21"/>
      <c r="J424" s="21"/>
      <c r="K424" s="69" t="s">
        <v>234</v>
      </c>
      <c r="L424" s="21">
        <f>I423*P424</f>
        <v>2352150</v>
      </c>
      <c r="M424" s="32">
        <f>I423*Q424</f>
        <v>63915.755999999994</v>
      </c>
      <c r="N424" s="32">
        <f t="shared" si="55"/>
        <v>2416065.7560000001</v>
      </c>
      <c r="O424" s="633"/>
      <c r="P424" s="32">
        <v>1500</v>
      </c>
      <c r="Q424" s="59">
        <v>40.76</v>
      </c>
      <c r="R424" s="14" t="s">
        <v>41</v>
      </c>
      <c r="S424" s="14" t="s">
        <v>270</v>
      </c>
      <c r="T424" s="435"/>
      <c r="U424" s="435"/>
      <c r="V424" s="438"/>
      <c r="W424" s="435"/>
      <c r="X424" s="435"/>
      <c r="Y424" s="1"/>
      <c r="Z424" s="435"/>
      <c r="AA424" s="435"/>
      <c r="AB424" s="435"/>
      <c r="AC424" s="440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ht="37.5">
      <c r="A425" s="71">
        <v>7</v>
      </c>
      <c r="B425" s="16">
        <v>5</v>
      </c>
      <c r="C425" s="68" t="s">
        <v>362</v>
      </c>
      <c r="D425" s="16">
        <v>1973</v>
      </c>
      <c r="E425" s="16" t="s">
        <v>37</v>
      </c>
      <c r="F425" s="14" t="s">
        <v>285</v>
      </c>
      <c r="G425" s="16" t="s">
        <v>38</v>
      </c>
      <c r="H425" s="16">
        <v>2</v>
      </c>
      <c r="I425" s="21">
        <v>1572.3</v>
      </c>
      <c r="J425" s="21">
        <v>866.2</v>
      </c>
      <c r="K425" s="69" t="s">
        <v>46</v>
      </c>
      <c r="L425" s="21">
        <f>I425*P425</f>
        <v>268863.3</v>
      </c>
      <c r="M425" s="32">
        <f>I425*Q425</f>
        <v>24858.062999999998</v>
      </c>
      <c r="N425" s="32">
        <f t="shared" si="55"/>
        <v>293721.36300000001</v>
      </c>
      <c r="O425" s="632">
        <f>N425+N426</f>
        <v>2716258.3109999998</v>
      </c>
      <c r="P425" s="32">
        <v>171</v>
      </c>
      <c r="Q425" s="59">
        <v>15.81</v>
      </c>
      <c r="R425" s="14" t="s">
        <v>41</v>
      </c>
      <c r="S425" s="14" t="s">
        <v>270</v>
      </c>
    </row>
    <row r="426" spans="1:43">
      <c r="A426" s="71">
        <v>8</v>
      </c>
      <c r="B426" s="16"/>
      <c r="C426" s="68"/>
      <c r="D426" s="16"/>
      <c r="E426" s="16"/>
      <c r="F426" s="14"/>
      <c r="G426" s="16"/>
      <c r="H426" s="16"/>
      <c r="I426" s="21"/>
      <c r="J426" s="21"/>
      <c r="K426" s="69" t="s">
        <v>234</v>
      </c>
      <c r="L426" s="21">
        <f>I425*P426</f>
        <v>2358450</v>
      </c>
      <c r="M426" s="32">
        <f>I425*Q426</f>
        <v>64086.947999999997</v>
      </c>
      <c r="N426" s="32">
        <f t="shared" si="55"/>
        <v>2422536.9479999999</v>
      </c>
      <c r="O426" s="633"/>
      <c r="P426" s="32">
        <v>1500</v>
      </c>
      <c r="Q426" s="59">
        <v>40.76</v>
      </c>
      <c r="R426" s="14" t="s">
        <v>41</v>
      </c>
      <c r="S426" s="14" t="s">
        <v>270</v>
      </c>
    </row>
    <row r="427" spans="1:43" ht="37.5">
      <c r="A427" s="71">
        <v>9</v>
      </c>
      <c r="B427" s="16">
        <v>6</v>
      </c>
      <c r="C427" s="68" t="s">
        <v>363</v>
      </c>
      <c r="D427" s="16">
        <v>1975</v>
      </c>
      <c r="E427" s="16" t="s">
        <v>37</v>
      </c>
      <c r="F427" s="14" t="s">
        <v>285</v>
      </c>
      <c r="G427" s="16" t="s">
        <v>38</v>
      </c>
      <c r="H427" s="16">
        <v>2</v>
      </c>
      <c r="I427" s="21">
        <v>1018.4</v>
      </c>
      <c r="J427" s="21">
        <v>568.4</v>
      </c>
      <c r="K427" s="69" t="s">
        <v>46</v>
      </c>
      <c r="L427" s="21">
        <f>I427*P427</f>
        <v>174146.4</v>
      </c>
      <c r="M427" s="32">
        <f>I427*Q427</f>
        <v>16100.904</v>
      </c>
      <c r="N427" s="32">
        <f t="shared" si="55"/>
        <v>190247.304</v>
      </c>
      <c r="O427" s="32">
        <f>N427</f>
        <v>190247.304</v>
      </c>
      <c r="P427" s="32">
        <v>171</v>
      </c>
      <c r="Q427" s="59">
        <v>15.81</v>
      </c>
      <c r="R427" s="14" t="s">
        <v>41</v>
      </c>
      <c r="S427" s="14" t="s">
        <v>270</v>
      </c>
    </row>
    <row r="428" spans="1:43" ht="37.5">
      <c r="A428" s="71">
        <v>10</v>
      </c>
      <c r="B428" s="16">
        <v>7</v>
      </c>
      <c r="C428" s="68" t="s">
        <v>364</v>
      </c>
      <c r="D428" s="16">
        <v>1975</v>
      </c>
      <c r="E428" s="16" t="s">
        <v>37</v>
      </c>
      <c r="F428" s="14" t="s">
        <v>285</v>
      </c>
      <c r="G428" s="16" t="s">
        <v>38</v>
      </c>
      <c r="H428" s="16">
        <v>2</v>
      </c>
      <c r="I428" s="21">
        <v>1018.4</v>
      </c>
      <c r="J428" s="21">
        <v>568.4</v>
      </c>
      <c r="K428" s="69" t="s">
        <v>46</v>
      </c>
      <c r="L428" s="21">
        <f>I428*P428</f>
        <v>174146.4</v>
      </c>
      <c r="M428" s="32">
        <f>I428*Q428</f>
        <v>16100.904</v>
      </c>
      <c r="N428" s="32">
        <f t="shared" si="55"/>
        <v>190247.304</v>
      </c>
      <c r="O428" s="32">
        <f>N428</f>
        <v>190247.304</v>
      </c>
      <c r="P428" s="32">
        <v>171</v>
      </c>
      <c r="Q428" s="59">
        <v>15.81</v>
      </c>
      <c r="R428" s="14" t="s">
        <v>41</v>
      </c>
      <c r="S428" s="14" t="s">
        <v>270</v>
      </c>
    </row>
    <row r="429" spans="1:43" ht="37.5">
      <c r="A429" s="71">
        <v>11</v>
      </c>
      <c r="B429" s="16">
        <v>8</v>
      </c>
      <c r="C429" s="68" t="s">
        <v>365</v>
      </c>
      <c r="D429" s="16">
        <v>1974</v>
      </c>
      <c r="E429" s="16" t="s">
        <v>37</v>
      </c>
      <c r="F429" s="14" t="s">
        <v>285</v>
      </c>
      <c r="G429" s="16" t="s">
        <v>38</v>
      </c>
      <c r="H429" s="16">
        <v>2</v>
      </c>
      <c r="I429" s="21">
        <v>1568.1</v>
      </c>
      <c r="J429" s="21">
        <v>862</v>
      </c>
      <c r="K429" s="69" t="s">
        <v>46</v>
      </c>
      <c r="L429" s="21">
        <f>I429*P429</f>
        <v>268145.09999999998</v>
      </c>
      <c r="M429" s="32">
        <f>I429*Q429</f>
        <v>24791.661</v>
      </c>
      <c r="N429" s="32">
        <f t="shared" si="55"/>
        <v>292936.761</v>
      </c>
      <c r="O429" s="632">
        <f>N429+N430</f>
        <v>2709002.517</v>
      </c>
      <c r="P429" s="32">
        <v>171</v>
      </c>
      <c r="Q429" s="59">
        <v>15.81</v>
      </c>
      <c r="R429" s="14" t="s">
        <v>41</v>
      </c>
      <c r="S429" s="14" t="s">
        <v>270</v>
      </c>
    </row>
    <row r="430" spans="1:43">
      <c r="A430" s="71">
        <v>12</v>
      </c>
      <c r="B430" s="16"/>
      <c r="C430" s="68"/>
      <c r="D430" s="16"/>
      <c r="E430" s="16"/>
      <c r="F430" s="14"/>
      <c r="G430" s="16"/>
      <c r="H430" s="16"/>
      <c r="I430" s="21"/>
      <c r="J430" s="21"/>
      <c r="K430" s="69" t="s">
        <v>234</v>
      </c>
      <c r="L430" s="21">
        <f>I429*P430</f>
        <v>2352150</v>
      </c>
      <c r="M430" s="32">
        <f>I429*Q430</f>
        <v>63915.755999999994</v>
      </c>
      <c r="N430" s="32">
        <f t="shared" si="55"/>
        <v>2416065.7560000001</v>
      </c>
      <c r="O430" s="633"/>
      <c r="P430" s="32">
        <v>1500</v>
      </c>
      <c r="Q430" s="59">
        <v>40.76</v>
      </c>
      <c r="R430" s="14" t="s">
        <v>41</v>
      </c>
      <c r="S430" s="14" t="s">
        <v>270</v>
      </c>
      <c r="Z430" s="435">
        <f>SUM(Z432:Z442)</f>
        <v>168054.64679999996</v>
      </c>
      <c r="AA430" s="435">
        <f>SUM(AA432:AA442)</f>
        <v>-18930.060599999968</v>
      </c>
      <c r="AB430" s="435">
        <f>SUM(AB432:AB442)</f>
        <v>149124.58619999999</v>
      </c>
    </row>
    <row r="431" spans="1:43" s="309" customFormat="1">
      <c r="A431" s="108"/>
      <c r="B431" s="80"/>
      <c r="C431" s="450" t="s">
        <v>113</v>
      </c>
      <c r="D431" s="429"/>
      <c r="E431" s="429"/>
      <c r="F431" s="79"/>
      <c r="G431" s="429"/>
      <c r="H431" s="429"/>
      <c r="I431" s="430">
        <f>SUM(I432:I442)</f>
        <v>10470.84</v>
      </c>
      <c r="J431" s="430"/>
      <c r="K431" s="465"/>
      <c r="L431" s="430">
        <f>SUM(L432:L442)</f>
        <v>4838126.3405999998</v>
      </c>
      <c r="M431" s="85">
        <f>SUM(M432:M442)</f>
        <v>370099.47280000005</v>
      </c>
      <c r="N431" s="85">
        <f>SUM(N432:N442)</f>
        <v>5208225.8133999994</v>
      </c>
      <c r="O431" s="85">
        <f>SUM(O432:O442)</f>
        <v>5208225.8133999994</v>
      </c>
      <c r="P431" s="85"/>
      <c r="Q431" s="410"/>
      <c r="R431" s="85"/>
      <c r="S431" s="137"/>
      <c r="T431" s="441">
        <v>4670071.6900000004</v>
      </c>
      <c r="U431" s="441">
        <v>389029.53</v>
      </c>
      <c r="V431" s="441">
        <v>5059101.2300000004</v>
      </c>
      <c r="W431" s="441"/>
      <c r="X431" s="441"/>
      <c r="Z431" s="441">
        <f t="shared" ref="Z431:Z470" si="56">L431-T431</f>
        <v>168054.65059999935</v>
      </c>
      <c r="AA431" s="441">
        <f t="shared" ref="AA431:AA470" si="57">M431-U431</f>
        <v>-18930.057199999981</v>
      </c>
      <c r="AB431" s="441">
        <f t="shared" ref="AB431:AB470" si="58">N431-V431</f>
        <v>149124.58339999896</v>
      </c>
      <c r="AC431" s="473"/>
    </row>
    <row r="432" spans="1:43" ht="37.5">
      <c r="A432" s="15">
        <v>1</v>
      </c>
      <c r="B432" s="16">
        <v>1</v>
      </c>
      <c r="C432" s="68" t="s">
        <v>366</v>
      </c>
      <c r="D432" s="16">
        <v>1983</v>
      </c>
      <c r="E432" s="16" t="s">
        <v>37</v>
      </c>
      <c r="F432" s="14" t="s">
        <v>269</v>
      </c>
      <c r="G432" s="16" t="s">
        <v>38</v>
      </c>
      <c r="H432" s="16">
        <v>2</v>
      </c>
      <c r="I432" s="21">
        <v>1770</v>
      </c>
      <c r="J432" s="21">
        <v>426.9</v>
      </c>
      <c r="K432" s="69" t="s">
        <v>46</v>
      </c>
      <c r="L432" s="115">
        <f>I432*P432</f>
        <v>439384.8</v>
      </c>
      <c r="M432" s="114">
        <f>I432*Q432</f>
        <v>32072.400000000001</v>
      </c>
      <c r="N432" s="114">
        <f t="shared" ref="N432:N442" si="59">L432+M432</f>
        <v>471457.2</v>
      </c>
      <c r="O432" s="114">
        <f>N432</f>
        <v>471457.2</v>
      </c>
      <c r="P432" s="415">
        <v>248.24</v>
      </c>
      <c r="Q432" s="418">
        <v>18.12</v>
      </c>
      <c r="R432" s="14" t="s">
        <v>41</v>
      </c>
      <c r="S432" s="14" t="s">
        <v>270</v>
      </c>
      <c r="T432" s="435">
        <v>396957.9</v>
      </c>
      <c r="U432" s="435">
        <v>39223.199999999997</v>
      </c>
      <c r="V432" s="438">
        <v>436181.10000000003</v>
      </c>
      <c r="W432" s="435">
        <v>224.27</v>
      </c>
      <c r="X432" s="435">
        <v>22.16</v>
      </c>
      <c r="Z432" s="435">
        <f t="shared" si="56"/>
        <v>42426.899999999965</v>
      </c>
      <c r="AA432" s="435">
        <f t="shared" si="57"/>
        <v>-7150.7999999999956</v>
      </c>
      <c r="AB432" s="435">
        <f t="shared" si="58"/>
        <v>35276.099999999977</v>
      </c>
    </row>
    <row r="433" spans="1:32" ht="37.5">
      <c r="A433" s="15">
        <v>2</v>
      </c>
      <c r="B433" s="16">
        <v>2</v>
      </c>
      <c r="C433" s="68" t="s">
        <v>114</v>
      </c>
      <c r="D433" s="16">
        <v>1980</v>
      </c>
      <c r="E433" s="16" t="s">
        <v>37</v>
      </c>
      <c r="F433" s="14" t="s">
        <v>269</v>
      </c>
      <c r="G433" s="16" t="s">
        <v>38</v>
      </c>
      <c r="H433" s="16">
        <v>2</v>
      </c>
      <c r="I433" s="21">
        <v>1971.9499999999998</v>
      </c>
      <c r="J433" s="21">
        <v>832.3</v>
      </c>
      <c r="K433" s="69" t="s">
        <v>46</v>
      </c>
      <c r="L433" s="115">
        <f>I433*P433</f>
        <v>489516.86799999996</v>
      </c>
      <c r="M433" s="114">
        <f>I433*Q433</f>
        <v>35731.733999999997</v>
      </c>
      <c r="N433" s="114">
        <f t="shared" si="59"/>
        <v>525248.60199999996</v>
      </c>
      <c r="O433" s="114">
        <f>N433</f>
        <v>525248.60199999996</v>
      </c>
      <c r="P433" s="415">
        <v>248.24</v>
      </c>
      <c r="Q433" s="418">
        <v>18.12</v>
      </c>
      <c r="R433" s="14" t="s">
        <v>41</v>
      </c>
      <c r="S433" s="14" t="s">
        <v>270</v>
      </c>
      <c r="T433" s="435">
        <v>442249.22649999999</v>
      </c>
      <c r="U433" s="435">
        <v>43698.411999999997</v>
      </c>
      <c r="V433" s="438">
        <v>485947.6385</v>
      </c>
      <c r="W433" s="435">
        <v>224.27</v>
      </c>
      <c r="X433" s="435">
        <v>22.16</v>
      </c>
      <c r="Z433" s="435">
        <f t="shared" si="56"/>
        <v>47267.641499999969</v>
      </c>
      <c r="AA433" s="435">
        <f t="shared" si="57"/>
        <v>-7966.6779999999999</v>
      </c>
      <c r="AB433" s="435">
        <f t="shared" si="58"/>
        <v>39300.963499999954</v>
      </c>
    </row>
    <row r="434" spans="1:32" ht="37.5">
      <c r="A434" s="15">
        <v>3</v>
      </c>
      <c r="B434" s="16">
        <v>3</v>
      </c>
      <c r="C434" s="68" t="s">
        <v>367</v>
      </c>
      <c r="D434" s="16">
        <v>1980</v>
      </c>
      <c r="E434" s="16" t="s">
        <v>37</v>
      </c>
      <c r="F434" s="14" t="s">
        <v>269</v>
      </c>
      <c r="G434" s="16" t="s">
        <v>38</v>
      </c>
      <c r="H434" s="16">
        <v>2</v>
      </c>
      <c r="I434" s="21">
        <v>2160.4</v>
      </c>
      <c r="J434" s="21">
        <v>849.9</v>
      </c>
      <c r="K434" s="69" t="s">
        <v>46</v>
      </c>
      <c r="L434" s="115">
        <f>I434*P434</f>
        <v>536297.696</v>
      </c>
      <c r="M434" s="114">
        <f>I434*Q434</f>
        <v>39146.448000000004</v>
      </c>
      <c r="N434" s="114">
        <f t="shared" si="59"/>
        <v>575444.14399999997</v>
      </c>
      <c r="O434" s="660">
        <f>N434+N435</f>
        <v>1651409.7600000002</v>
      </c>
      <c r="P434" s="415">
        <v>248.24</v>
      </c>
      <c r="Q434" s="418">
        <v>18.12</v>
      </c>
      <c r="R434" s="14" t="s">
        <v>41</v>
      </c>
      <c r="S434" s="14" t="s">
        <v>270</v>
      </c>
      <c r="T434" s="435">
        <v>484512.90800000005</v>
      </c>
      <c r="U434" s="435">
        <v>47874.464</v>
      </c>
      <c r="V434" s="438">
        <v>532387.37200000009</v>
      </c>
      <c r="W434" s="435">
        <v>224.27</v>
      </c>
      <c r="X434" s="435">
        <v>22.16</v>
      </c>
      <c r="Z434" s="435">
        <f t="shared" si="56"/>
        <v>51784.787999999942</v>
      </c>
      <c r="AA434" s="435">
        <f t="shared" si="57"/>
        <v>-8728.015999999996</v>
      </c>
      <c r="AB434" s="435">
        <f t="shared" si="58"/>
        <v>43056.771999999881</v>
      </c>
    </row>
    <row r="435" spans="1:32" ht="37.5">
      <c r="A435" s="15">
        <v>4</v>
      </c>
      <c r="B435" s="16"/>
      <c r="C435" s="68"/>
      <c r="D435" s="16"/>
      <c r="E435" s="16"/>
      <c r="F435" s="14"/>
      <c r="G435" s="16"/>
      <c r="H435" s="16"/>
      <c r="I435" s="21"/>
      <c r="J435" s="21"/>
      <c r="K435" s="69" t="s">
        <v>49</v>
      </c>
      <c r="L435" s="114">
        <f>I434*P435</f>
        <v>1002771.2640000001</v>
      </c>
      <c r="M435" s="114">
        <f>I434*Q435</f>
        <v>73194.352000000014</v>
      </c>
      <c r="N435" s="114">
        <f t="shared" si="59"/>
        <v>1075965.6160000002</v>
      </c>
      <c r="O435" s="661"/>
      <c r="P435" s="415">
        <v>464.16</v>
      </c>
      <c r="Q435" s="416">
        <v>33.880000000000003</v>
      </c>
      <c r="R435" s="14" t="s">
        <v>41</v>
      </c>
      <c r="S435" s="14" t="s">
        <v>270</v>
      </c>
      <c r="T435" s="435">
        <v>960816.29600000009</v>
      </c>
      <c r="U435" s="435">
        <v>40313.063999999998</v>
      </c>
      <c r="V435" s="438">
        <v>1001129.3600000001</v>
      </c>
      <c r="W435" s="435">
        <v>444.74</v>
      </c>
      <c r="X435" s="435">
        <v>18.66</v>
      </c>
      <c r="Z435" s="435">
        <f t="shared" si="56"/>
        <v>41954.967999999993</v>
      </c>
      <c r="AA435" s="435">
        <f t="shared" si="57"/>
        <v>32881.288000000015</v>
      </c>
      <c r="AB435" s="435">
        <f t="shared" si="58"/>
        <v>74836.256000000052</v>
      </c>
    </row>
    <row r="436" spans="1:32" ht="37.5">
      <c r="A436" s="15">
        <v>5</v>
      </c>
      <c r="B436" s="16">
        <v>4</v>
      </c>
      <c r="C436" s="68" t="s">
        <v>368</v>
      </c>
      <c r="D436" s="16">
        <v>1992</v>
      </c>
      <c r="E436" s="16" t="s">
        <v>37</v>
      </c>
      <c r="F436" s="14" t="s">
        <v>285</v>
      </c>
      <c r="G436" s="16" t="s">
        <v>67</v>
      </c>
      <c r="H436" s="16">
        <v>2</v>
      </c>
      <c r="I436" s="21">
        <v>1248.7</v>
      </c>
      <c r="J436" s="21">
        <v>743.5</v>
      </c>
      <c r="K436" s="69" t="s">
        <v>46</v>
      </c>
      <c r="L436" s="115">
        <f>I436*P436</f>
        <v>309977.288</v>
      </c>
      <c r="M436" s="114">
        <f>I436*Q436</f>
        <v>22626.444000000003</v>
      </c>
      <c r="N436" s="114">
        <f t="shared" si="59"/>
        <v>332603.73200000002</v>
      </c>
      <c r="O436" s="114">
        <f>N436</f>
        <v>332603.73200000002</v>
      </c>
      <c r="P436" s="415">
        <v>248.24</v>
      </c>
      <c r="Q436" s="416">
        <v>18.12</v>
      </c>
      <c r="R436" s="14" t="s">
        <v>41</v>
      </c>
      <c r="S436" s="14" t="s">
        <v>270</v>
      </c>
      <c r="T436" s="435">
        <v>213527.7</v>
      </c>
      <c r="U436" s="435">
        <v>19741.947</v>
      </c>
      <c r="V436" s="438">
        <v>233269.647</v>
      </c>
      <c r="W436" s="435">
        <v>171</v>
      </c>
      <c r="X436" s="435">
        <v>15.81</v>
      </c>
      <c r="Z436" s="435">
        <f t="shared" si="56"/>
        <v>96449.587999999989</v>
      </c>
      <c r="AA436" s="435">
        <f t="shared" si="57"/>
        <v>2884.497000000003</v>
      </c>
      <c r="AB436" s="435">
        <f t="shared" si="58"/>
        <v>99334.085000000021</v>
      </c>
    </row>
    <row r="437" spans="1:32" ht="37.5">
      <c r="A437" s="15">
        <v>6</v>
      </c>
      <c r="B437" s="16">
        <v>5</v>
      </c>
      <c r="C437" s="68" t="s">
        <v>369</v>
      </c>
      <c r="D437" s="16">
        <v>1994</v>
      </c>
      <c r="E437" s="16" t="s">
        <v>37</v>
      </c>
      <c r="F437" s="14" t="s">
        <v>269</v>
      </c>
      <c r="G437" s="16" t="s">
        <v>38</v>
      </c>
      <c r="H437" s="16">
        <v>2</v>
      </c>
      <c r="I437" s="21">
        <v>1503.29</v>
      </c>
      <c r="J437" s="21">
        <v>490.2</v>
      </c>
      <c r="K437" s="69" t="s">
        <v>46</v>
      </c>
      <c r="L437" s="115">
        <f>I437*P437</f>
        <v>373176.7096</v>
      </c>
      <c r="M437" s="114">
        <f>I437*Q437</f>
        <v>27239.614799999999</v>
      </c>
      <c r="N437" s="114">
        <f t="shared" si="59"/>
        <v>400416.32439999998</v>
      </c>
      <c r="O437" s="114">
        <f>N437</f>
        <v>400416.32439999998</v>
      </c>
      <c r="P437" s="415">
        <v>248.24</v>
      </c>
      <c r="Q437" s="418">
        <v>18.12</v>
      </c>
      <c r="R437" s="14" t="s">
        <v>41</v>
      </c>
      <c r="S437" s="14" t="s">
        <v>270</v>
      </c>
      <c r="T437" s="435">
        <v>337142.84830000001</v>
      </c>
      <c r="U437" s="435">
        <v>33312.9064</v>
      </c>
      <c r="V437" s="438">
        <v>370455.75469999999</v>
      </c>
      <c r="W437" s="435">
        <v>224.27</v>
      </c>
      <c r="X437" s="435">
        <v>22.16</v>
      </c>
      <c r="Z437" s="435">
        <f t="shared" si="56"/>
        <v>36033.86129999999</v>
      </c>
      <c r="AA437" s="435">
        <f t="shared" si="57"/>
        <v>-6073.2916000000005</v>
      </c>
      <c r="AB437" s="435">
        <f t="shared" si="58"/>
        <v>29960.569699999993</v>
      </c>
    </row>
    <row r="438" spans="1:32" ht="37.5">
      <c r="A438" s="15">
        <v>7</v>
      </c>
      <c r="B438" s="16">
        <v>6</v>
      </c>
      <c r="C438" s="68" t="s">
        <v>370</v>
      </c>
      <c r="D438" s="16">
        <v>1976</v>
      </c>
      <c r="E438" s="16" t="s">
        <v>37</v>
      </c>
      <c r="F438" s="14" t="s">
        <v>269</v>
      </c>
      <c r="G438" s="16" t="s">
        <v>38</v>
      </c>
      <c r="H438" s="16">
        <v>2</v>
      </c>
      <c r="I438" s="21">
        <v>1816.5</v>
      </c>
      <c r="J438" s="21">
        <v>724.3</v>
      </c>
      <c r="K438" s="69" t="s">
        <v>46</v>
      </c>
      <c r="L438" s="115">
        <f>I438*P438</f>
        <v>450927.96</v>
      </c>
      <c r="M438" s="114">
        <f>I438*Q438</f>
        <v>32914.980000000003</v>
      </c>
      <c r="N438" s="114">
        <f t="shared" si="59"/>
        <v>483842.94</v>
      </c>
      <c r="O438" s="660">
        <f>N438+N439+N440+N441+N442</f>
        <v>1827090.1950000001</v>
      </c>
      <c r="P438" s="415">
        <v>248.24</v>
      </c>
      <c r="Q438" s="418">
        <v>18.12</v>
      </c>
      <c r="R438" s="14" t="s">
        <v>41</v>
      </c>
      <c r="S438" s="14" t="s">
        <v>270</v>
      </c>
      <c r="T438" s="435">
        <v>407386.45500000002</v>
      </c>
      <c r="U438" s="435">
        <v>40253.64</v>
      </c>
      <c r="V438" s="438">
        <v>447640.09500000003</v>
      </c>
      <c r="W438" s="435">
        <v>224.27</v>
      </c>
      <c r="X438" s="435">
        <v>22.16</v>
      </c>
      <c r="Z438" s="435">
        <f t="shared" si="56"/>
        <v>43541.505000000005</v>
      </c>
      <c r="AA438" s="435">
        <f t="shared" si="57"/>
        <v>-7338.6599999999962</v>
      </c>
      <c r="AB438" s="435">
        <f t="shared" si="58"/>
        <v>36202.844999999972</v>
      </c>
    </row>
    <row r="439" spans="1:32" ht="37.5">
      <c r="A439" s="15">
        <v>8</v>
      </c>
      <c r="B439" s="16"/>
      <c r="C439" s="68"/>
      <c r="D439" s="16"/>
      <c r="E439" s="16"/>
      <c r="F439" s="14"/>
      <c r="G439" s="16"/>
      <c r="H439" s="16"/>
      <c r="I439" s="21"/>
      <c r="J439" s="21"/>
      <c r="K439" s="69" t="s">
        <v>49</v>
      </c>
      <c r="L439" s="115">
        <f>I438*P439</f>
        <v>843146.64</v>
      </c>
      <c r="M439" s="114">
        <f>I438*Q439</f>
        <v>61543.020000000004</v>
      </c>
      <c r="N439" s="114">
        <f t="shared" si="59"/>
        <v>904689.66</v>
      </c>
      <c r="O439" s="665"/>
      <c r="P439" s="415">
        <v>464.16</v>
      </c>
      <c r="Q439" s="416">
        <v>33.880000000000003</v>
      </c>
      <c r="R439" s="14" t="s">
        <v>41</v>
      </c>
      <c r="S439" s="14" t="s">
        <v>270</v>
      </c>
      <c r="T439" s="435">
        <v>807870.21</v>
      </c>
      <c r="U439" s="435">
        <v>33895.89</v>
      </c>
      <c r="V439" s="438">
        <v>841766.1</v>
      </c>
      <c r="W439" s="435">
        <v>444.74</v>
      </c>
      <c r="X439" s="435">
        <v>18.66</v>
      </c>
      <c r="Z439" s="435">
        <f t="shared" si="56"/>
        <v>35276.430000000051</v>
      </c>
      <c r="AA439" s="435">
        <f t="shared" si="57"/>
        <v>27647.130000000005</v>
      </c>
      <c r="AB439" s="435">
        <f t="shared" si="58"/>
        <v>62923.560000000056</v>
      </c>
    </row>
    <row r="440" spans="1:32" ht="56.25">
      <c r="A440" s="15">
        <v>9</v>
      </c>
      <c r="B440" s="16"/>
      <c r="C440" s="68"/>
      <c r="D440" s="16"/>
      <c r="E440" s="16"/>
      <c r="F440" s="14"/>
      <c r="G440" s="16"/>
      <c r="H440" s="16"/>
      <c r="I440" s="21"/>
      <c r="J440" s="21"/>
      <c r="K440" s="69" t="s">
        <v>39</v>
      </c>
      <c r="L440" s="115">
        <f>I438*P440</f>
        <v>137563.54500000001</v>
      </c>
      <c r="M440" s="114">
        <f>I438*Q440</f>
        <v>26993.19</v>
      </c>
      <c r="N440" s="114">
        <f t="shared" si="59"/>
        <v>164556.73500000002</v>
      </c>
      <c r="O440" s="665"/>
      <c r="P440" s="92">
        <v>75.73</v>
      </c>
      <c r="Q440" s="418">
        <v>14.86</v>
      </c>
      <c r="R440" s="14" t="s">
        <v>41</v>
      </c>
      <c r="S440" s="14" t="s">
        <v>270</v>
      </c>
      <c r="T440" s="435">
        <v>150424.36499999999</v>
      </c>
      <c r="U440" s="435">
        <v>36893.114999999998</v>
      </c>
      <c r="V440" s="438">
        <v>187317.47999999998</v>
      </c>
      <c r="W440" s="435">
        <v>82.81</v>
      </c>
      <c r="X440" s="435">
        <v>20.309999999999999</v>
      </c>
      <c r="Z440" s="435">
        <f t="shared" si="56"/>
        <v>-12860.819999999978</v>
      </c>
      <c r="AA440" s="435">
        <f t="shared" si="57"/>
        <v>-9899.9249999999993</v>
      </c>
      <c r="AB440" s="435">
        <f t="shared" si="58"/>
        <v>-22760.744999999966</v>
      </c>
    </row>
    <row r="441" spans="1:32" ht="56.25">
      <c r="A441" s="15">
        <v>10</v>
      </c>
      <c r="B441" s="16"/>
      <c r="C441" s="68"/>
      <c r="D441" s="16"/>
      <c r="E441" s="16"/>
      <c r="F441" s="14"/>
      <c r="G441" s="16"/>
      <c r="H441" s="16"/>
      <c r="I441" s="21"/>
      <c r="J441" s="21"/>
      <c r="K441" s="69" t="s">
        <v>42</v>
      </c>
      <c r="L441" s="115">
        <f>I438*P441</f>
        <v>100597.77</v>
      </c>
      <c r="M441" s="114">
        <f>I438*Q441</f>
        <v>7338.66</v>
      </c>
      <c r="N441" s="114">
        <f t="shared" si="59"/>
        <v>107936.43000000001</v>
      </c>
      <c r="O441" s="665"/>
      <c r="P441" s="92">
        <v>55.38</v>
      </c>
      <c r="Q441" s="418">
        <v>4.04</v>
      </c>
      <c r="R441" s="14" t="s">
        <v>41</v>
      </c>
      <c r="S441" s="14" t="s">
        <v>270</v>
      </c>
      <c r="T441" s="435">
        <v>116328.66000000002</v>
      </c>
      <c r="U441" s="435">
        <v>44322.6</v>
      </c>
      <c r="V441" s="438">
        <v>160651.26</v>
      </c>
      <c r="W441" s="435">
        <v>64.040000000000006</v>
      </c>
      <c r="X441" s="435">
        <v>24.4</v>
      </c>
      <c r="Z441" s="435">
        <f t="shared" si="56"/>
        <v>-15730.890000000014</v>
      </c>
      <c r="AA441" s="435">
        <f t="shared" si="57"/>
        <v>-36983.94</v>
      </c>
      <c r="AB441" s="435">
        <f t="shared" si="58"/>
        <v>-52714.83</v>
      </c>
    </row>
    <row r="442" spans="1:32">
      <c r="A442" s="15">
        <v>11</v>
      </c>
      <c r="B442" s="16"/>
      <c r="C442" s="68"/>
      <c r="D442" s="16"/>
      <c r="E442" s="16"/>
      <c r="F442" s="14"/>
      <c r="G442" s="16"/>
      <c r="H442" s="16"/>
      <c r="I442" s="21"/>
      <c r="J442" s="21"/>
      <c r="K442" s="69" t="s">
        <v>109</v>
      </c>
      <c r="L442" s="115">
        <f>I438*P442</f>
        <v>154765.80000000002</v>
      </c>
      <c r="M442" s="114">
        <f>I438*Q442</f>
        <v>11298.63</v>
      </c>
      <c r="N442" s="114">
        <f t="shared" si="59"/>
        <v>166064.43000000002</v>
      </c>
      <c r="O442" s="661"/>
      <c r="P442" s="92">
        <v>85.2</v>
      </c>
      <c r="Q442" s="416">
        <v>6.22</v>
      </c>
      <c r="R442" s="14" t="s">
        <v>41</v>
      </c>
      <c r="S442" s="14" t="s">
        <v>270</v>
      </c>
      <c r="T442" s="435">
        <v>352855.125</v>
      </c>
      <c r="U442" s="435">
        <v>9500.2950000000001</v>
      </c>
      <c r="V442" s="438">
        <v>362355.42</v>
      </c>
      <c r="W442" s="435">
        <v>194.25</v>
      </c>
      <c r="X442" s="435">
        <v>5.23</v>
      </c>
      <c r="Z442" s="435">
        <f t="shared" si="56"/>
        <v>-198089.32499999998</v>
      </c>
      <c r="AA442" s="435">
        <f t="shared" si="57"/>
        <v>1798.3349999999991</v>
      </c>
      <c r="AB442" s="435">
        <f t="shared" si="58"/>
        <v>-196290.98999999996</v>
      </c>
    </row>
    <row r="443" spans="1:32" s="309" customFormat="1">
      <c r="A443" s="108"/>
      <c r="B443" s="80"/>
      <c r="C443" s="450" t="s">
        <v>115</v>
      </c>
      <c r="D443" s="429"/>
      <c r="E443" s="429"/>
      <c r="F443" s="79"/>
      <c r="G443" s="429"/>
      <c r="H443" s="429"/>
      <c r="I443" s="430">
        <f>SUM(I444:I471)</f>
        <v>18368.63</v>
      </c>
      <c r="J443" s="430"/>
      <c r="K443" s="465"/>
      <c r="L443" s="430">
        <f>SUM(L444:L471)</f>
        <v>14899125.694499999</v>
      </c>
      <c r="M443" s="85">
        <f>SUM(M444:M471)</f>
        <v>1141802.3053000001</v>
      </c>
      <c r="N443" s="85">
        <f>SUM(N444:N471)</f>
        <v>16040927.9998</v>
      </c>
      <c r="O443" s="85">
        <f>SUM(O444:O471)</f>
        <v>16040927.9998</v>
      </c>
      <c r="P443" s="85"/>
      <c r="Q443" s="410"/>
      <c r="R443" s="85"/>
      <c r="S443" s="137"/>
      <c r="T443" s="441">
        <v>14276763.92</v>
      </c>
      <c r="U443" s="441">
        <v>684425.78</v>
      </c>
      <c r="V443" s="441">
        <v>14961189.699999999</v>
      </c>
      <c r="W443" s="441"/>
      <c r="X443" s="441"/>
      <c r="Z443" s="441">
        <f t="shared" si="56"/>
        <v>622361.77449999936</v>
      </c>
      <c r="AA443" s="441">
        <f t="shared" si="57"/>
        <v>457376.5253000001</v>
      </c>
      <c r="AB443" s="441">
        <f t="shared" si="58"/>
        <v>1079738.2998000011</v>
      </c>
      <c r="AC443" s="473"/>
      <c r="AD443" s="473">
        <f>SUM(Z444:Z470)</f>
        <v>622361.77440000011</v>
      </c>
      <c r="AE443" s="473">
        <f>SUM(AA444:AA470)</f>
        <v>457376.52240000002</v>
      </c>
      <c r="AF443" s="473">
        <f>SUM(AB444:AB470)</f>
        <v>1079738.2967999997</v>
      </c>
    </row>
    <row r="444" spans="1:32" ht="37.5">
      <c r="A444" s="15">
        <v>1</v>
      </c>
      <c r="B444" s="16">
        <v>1</v>
      </c>
      <c r="C444" s="68" t="s">
        <v>371</v>
      </c>
      <c r="D444" s="16">
        <v>1985</v>
      </c>
      <c r="E444" s="16" t="s">
        <v>37</v>
      </c>
      <c r="F444" s="14" t="s">
        <v>280</v>
      </c>
      <c r="G444" s="16" t="s">
        <v>38</v>
      </c>
      <c r="H444" s="16">
        <v>3</v>
      </c>
      <c r="I444" s="21">
        <v>2125.42</v>
      </c>
      <c r="J444" s="21">
        <v>878.96</v>
      </c>
      <c r="K444" s="69" t="s">
        <v>46</v>
      </c>
      <c r="L444" s="115">
        <f>I444*P444</f>
        <v>340067.2</v>
      </c>
      <c r="M444" s="114">
        <f>I444*Q444</f>
        <v>24824.905600000002</v>
      </c>
      <c r="N444" s="114">
        <f t="shared" ref="N444:N471" si="60">L444+M444</f>
        <v>364892.10560000001</v>
      </c>
      <c r="O444" s="114">
        <f>N444</f>
        <v>364892.10560000001</v>
      </c>
      <c r="P444" s="92">
        <v>160</v>
      </c>
      <c r="Q444" s="418">
        <v>11.68</v>
      </c>
      <c r="R444" s="14" t="s">
        <v>41</v>
      </c>
      <c r="S444" s="14" t="s">
        <v>270</v>
      </c>
      <c r="T444" s="435">
        <v>343722.92239999998</v>
      </c>
      <c r="U444" s="435">
        <v>33092.789400000001</v>
      </c>
      <c r="V444" s="438">
        <v>376815.71179999999</v>
      </c>
      <c r="W444" s="435">
        <v>161.72</v>
      </c>
      <c r="X444" s="435">
        <v>15.57</v>
      </c>
      <c r="Z444" s="435">
        <f t="shared" si="56"/>
        <v>-3655.7223999999696</v>
      </c>
      <c r="AA444" s="435">
        <f t="shared" si="57"/>
        <v>-8267.8837999999996</v>
      </c>
      <c r="AB444" s="435">
        <f t="shared" si="58"/>
        <v>-11923.60619999998</v>
      </c>
    </row>
    <row r="445" spans="1:32" ht="37.5">
      <c r="A445" s="15">
        <v>2</v>
      </c>
      <c r="B445" s="16">
        <v>2</v>
      </c>
      <c r="C445" s="68" t="s">
        <v>372</v>
      </c>
      <c r="D445" s="16">
        <v>1971</v>
      </c>
      <c r="E445" s="16" t="s">
        <v>37</v>
      </c>
      <c r="F445" s="14" t="s">
        <v>280</v>
      </c>
      <c r="G445" s="16" t="s">
        <v>38</v>
      </c>
      <c r="H445" s="16">
        <v>3</v>
      </c>
      <c r="I445" s="21">
        <v>3432.09</v>
      </c>
      <c r="J445" s="21">
        <v>1480.73</v>
      </c>
      <c r="K445" s="69" t="s">
        <v>49</v>
      </c>
      <c r="L445" s="115">
        <f>I445*P445</f>
        <v>1462070.34</v>
      </c>
      <c r="M445" s="114">
        <f>I445*Q445</f>
        <v>106737.99900000001</v>
      </c>
      <c r="N445" s="114">
        <f t="shared" si="60"/>
        <v>1568808.3390000002</v>
      </c>
      <c r="O445" s="660">
        <f>N445+N446</f>
        <v>5554151.2470000004</v>
      </c>
      <c r="P445" s="92">
        <v>426</v>
      </c>
      <c r="Q445" s="416">
        <v>31.1</v>
      </c>
      <c r="R445" s="14" t="s">
        <v>41</v>
      </c>
      <c r="S445" s="14" t="s">
        <v>270</v>
      </c>
      <c r="T445" s="435">
        <v>1462344.9072</v>
      </c>
      <c r="U445" s="435">
        <v>53266.036800000002</v>
      </c>
      <c r="V445" s="438">
        <v>1515610.9440000001</v>
      </c>
      <c r="W445" s="435">
        <v>426.08</v>
      </c>
      <c r="X445" s="435">
        <v>15.52</v>
      </c>
      <c r="Z445" s="435">
        <f t="shared" si="56"/>
        <v>-274.5671999999322</v>
      </c>
      <c r="AA445" s="435">
        <f t="shared" si="57"/>
        <v>53471.962200000009</v>
      </c>
      <c r="AB445" s="435">
        <f t="shared" si="58"/>
        <v>53197.395000000019</v>
      </c>
    </row>
    <row r="446" spans="1:32">
      <c r="A446" s="15">
        <v>3</v>
      </c>
      <c r="B446" s="16"/>
      <c r="C446" s="68"/>
      <c r="D446" s="16"/>
      <c r="E446" s="16"/>
      <c r="F446" s="14"/>
      <c r="G446" s="16"/>
      <c r="H446" s="16"/>
      <c r="I446" s="21"/>
      <c r="J446" s="21"/>
      <c r="K446" s="69" t="s">
        <v>234</v>
      </c>
      <c r="L446" s="115">
        <f>I445*P446</f>
        <v>3714207.7980000004</v>
      </c>
      <c r="M446" s="114">
        <f>I445*Q446</f>
        <v>271135.11</v>
      </c>
      <c r="N446" s="114">
        <f t="shared" si="60"/>
        <v>3985342.9080000003</v>
      </c>
      <c r="O446" s="661"/>
      <c r="P446" s="32">
        <v>1082.2</v>
      </c>
      <c r="Q446" s="416">
        <v>79</v>
      </c>
      <c r="R446" s="14" t="s">
        <v>41</v>
      </c>
      <c r="S446" s="14" t="s">
        <v>270</v>
      </c>
      <c r="T446" s="435">
        <v>3714207.7980000004</v>
      </c>
      <c r="U446" s="435">
        <v>79487.204400000002</v>
      </c>
      <c r="V446" s="438">
        <v>3793695.0024000006</v>
      </c>
      <c r="W446" s="435">
        <v>1082.2</v>
      </c>
      <c r="X446" s="435">
        <v>23.16</v>
      </c>
      <c r="Z446" s="435">
        <f t="shared" si="56"/>
        <v>0</v>
      </c>
      <c r="AA446" s="435">
        <f t="shared" si="57"/>
        <v>191647.9056</v>
      </c>
      <c r="AB446" s="435">
        <f t="shared" si="58"/>
        <v>191647.90559999971</v>
      </c>
    </row>
    <row r="447" spans="1:32" ht="37.5">
      <c r="A447" s="15">
        <v>4</v>
      </c>
      <c r="B447" s="16">
        <v>3</v>
      </c>
      <c r="C447" s="68" t="s">
        <v>373</v>
      </c>
      <c r="D447" s="16">
        <v>1961</v>
      </c>
      <c r="E447" s="16" t="s">
        <v>37</v>
      </c>
      <c r="F447" s="14" t="s">
        <v>269</v>
      </c>
      <c r="G447" s="16" t="s">
        <v>60</v>
      </c>
      <c r="H447" s="16">
        <v>2</v>
      </c>
      <c r="I447" s="21">
        <v>1815.59</v>
      </c>
      <c r="J447" s="21">
        <v>716.59</v>
      </c>
      <c r="K447" s="69" t="s">
        <v>46</v>
      </c>
      <c r="L447" s="115">
        <f>I447*P447</f>
        <v>450702.06160000002</v>
      </c>
      <c r="M447" s="114">
        <f>I447*Q447</f>
        <v>32898.4908</v>
      </c>
      <c r="N447" s="114">
        <f t="shared" si="60"/>
        <v>483600.55240000004</v>
      </c>
      <c r="O447" s="660">
        <f>N447+N448+N449+N450+N451</f>
        <v>4582385.7568999995</v>
      </c>
      <c r="P447" s="415">
        <v>248.24</v>
      </c>
      <c r="Q447" s="418">
        <v>18.12</v>
      </c>
      <c r="R447" s="14" t="s">
        <v>41</v>
      </c>
      <c r="S447" s="14" t="s">
        <v>270</v>
      </c>
      <c r="T447" s="435">
        <v>391386.73629999999</v>
      </c>
      <c r="U447" s="435">
        <v>38690.222899999993</v>
      </c>
      <c r="V447" s="438">
        <v>430076.95919999998</v>
      </c>
      <c r="W447" s="435">
        <v>215.57</v>
      </c>
      <c r="X447" s="435">
        <v>21.31</v>
      </c>
      <c r="Z447" s="435">
        <f t="shared" si="56"/>
        <v>59315.325300000026</v>
      </c>
      <c r="AA447" s="435">
        <f t="shared" si="57"/>
        <v>-5791.7320999999938</v>
      </c>
      <c r="AB447" s="435">
        <f t="shared" si="58"/>
        <v>53523.593200000061</v>
      </c>
    </row>
    <row r="448" spans="1:32" ht="37.5">
      <c r="A448" s="15">
        <v>5</v>
      </c>
      <c r="B448" s="16"/>
      <c r="C448" s="68"/>
      <c r="D448" s="16"/>
      <c r="E448" s="16"/>
      <c r="F448" s="14"/>
      <c r="G448" s="16"/>
      <c r="H448" s="16"/>
      <c r="I448" s="21"/>
      <c r="J448" s="21"/>
      <c r="K448" s="69" t="s">
        <v>49</v>
      </c>
      <c r="L448" s="115">
        <f>I447*P448</f>
        <v>842724.25439999998</v>
      </c>
      <c r="M448" s="114">
        <f>I447*Q448</f>
        <v>61512.189200000001</v>
      </c>
      <c r="N448" s="114">
        <f t="shared" si="60"/>
        <v>904236.4436</v>
      </c>
      <c r="O448" s="665"/>
      <c r="P448" s="415">
        <v>464.16</v>
      </c>
      <c r="Q448" s="416">
        <v>33.880000000000003</v>
      </c>
      <c r="R448" s="14" t="s">
        <v>41</v>
      </c>
      <c r="S448" s="14" t="s">
        <v>270</v>
      </c>
      <c r="T448" s="435">
        <v>773550.27539999993</v>
      </c>
      <c r="U448" s="435">
        <v>33134.517500000002</v>
      </c>
      <c r="V448" s="438">
        <v>806684.79289999988</v>
      </c>
      <c r="W448" s="435">
        <v>426.06</v>
      </c>
      <c r="X448" s="435">
        <v>18.25</v>
      </c>
      <c r="Z448" s="435">
        <f t="shared" si="56"/>
        <v>69173.97900000005</v>
      </c>
      <c r="AA448" s="435">
        <f t="shared" si="57"/>
        <v>28377.671699999999</v>
      </c>
      <c r="AB448" s="435">
        <f t="shared" si="58"/>
        <v>97551.650700000115</v>
      </c>
    </row>
    <row r="449" spans="1:28" ht="56.25">
      <c r="A449" s="15">
        <v>6</v>
      </c>
      <c r="B449" s="16"/>
      <c r="C449" s="68"/>
      <c r="D449" s="16"/>
      <c r="E449" s="16"/>
      <c r="F449" s="14"/>
      <c r="G449" s="16"/>
      <c r="H449" s="16"/>
      <c r="I449" s="21"/>
      <c r="J449" s="21"/>
      <c r="K449" s="69" t="s">
        <v>39</v>
      </c>
      <c r="L449" s="115">
        <f>I447*P449</f>
        <v>137494.63070000001</v>
      </c>
      <c r="M449" s="114">
        <f>I447*Q449</f>
        <v>26979.667399999998</v>
      </c>
      <c r="N449" s="114">
        <f t="shared" si="60"/>
        <v>164474.29810000001</v>
      </c>
      <c r="O449" s="665"/>
      <c r="P449" s="92">
        <v>75.73</v>
      </c>
      <c r="Q449" s="416">
        <v>14.86</v>
      </c>
      <c r="R449" s="14" t="s">
        <v>41</v>
      </c>
      <c r="S449" s="14" t="s">
        <v>270</v>
      </c>
      <c r="T449" s="435">
        <v>144048.9106</v>
      </c>
      <c r="U449" s="435">
        <v>25944.781099999997</v>
      </c>
      <c r="V449" s="438">
        <v>169993.6917</v>
      </c>
      <c r="W449" s="435">
        <v>79.34</v>
      </c>
      <c r="X449" s="435">
        <v>14.29</v>
      </c>
      <c r="Z449" s="435">
        <f t="shared" si="56"/>
        <v>-6554.2798999999941</v>
      </c>
      <c r="AA449" s="435">
        <f t="shared" si="57"/>
        <v>1034.8863000000019</v>
      </c>
      <c r="AB449" s="435">
        <f t="shared" si="58"/>
        <v>-5519.3935999999812</v>
      </c>
    </row>
    <row r="450" spans="1:28" ht="56.25">
      <c r="A450" s="15">
        <v>7</v>
      </c>
      <c r="B450" s="16"/>
      <c r="C450" s="68"/>
      <c r="D450" s="16"/>
      <c r="E450" s="16"/>
      <c r="F450" s="14"/>
      <c r="G450" s="16"/>
      <c r="H450" s="16"/>
      <c r="I450" s="21"/>
      <c r="J450" s="21"/>
      <c r="K450" s="69" t="s">
        <v>42</v>
      </c>
      <c r="L450" s="115">
        <f>I447*P450</f>
        <v>100547.37420000001</v>
      </c>
      <c r="M450" s="114">
        <f>I447*Q450</f>
        <v>7334.9835999999996</v>
      </c>
      <c r="N450" s="114">
        <f t="shared" si="60"/>
        <v>107882.3578</v>
      </c>
      <c r="O450" s="665"/>
      <c r="P450" s="92">
        <v>55.38</v>
      </c>
      <c r="Q450" s="418">
        <v>4.04</v>
      </c>
      <c r="R450" s="14" t="s">
        <v>41</v>
      </c>
      <c r="S450" s="14" t="s">
        <v>270</v>
      </c>
      <c r="T450" s="435">
        <v>111386.44649999999</v>
      </c>
      <c r="U450" s="435">
        <v>44136.992899999997</v>
      </c>
      <c r="V450" s="438">
        <v>155523.43939999997</v>
      </c>
      <c r="W450" s="435">
        <v>61.35</v>
      </c>
      <c r="X450" s="435">
        <v>24.31</v>
      </c>
      <c r="Z450" s="435">
        <f t="shared" si="56"/>
        <v>-10839.072299999985</v>
      </c>
      <c r="AA450" s="435">
        <f t="shared" si="57"/>
        <v>-36802.009299999998</v>
      </c>
      <c r="AB450" s="435">
        <f t="shared" si="58"/>
        <v>-47641.081599999976</v>
      </c>
    </row>
    <row r="451" spans="1:28">
      <c r="A451" s="15">
        <v>8</v>
      </c>
      <c r="B451" s="16"/>
      <c r="C451" s="68"/>
      <c r="D451" s="16"/>
      <c r="E451" s="16"/>
      <c r="F451" s="14"/>
      <c r="G451" s="16"/>
      <c r="H451" s="16"/>
      <c r="I451" s="21"/>
      <c r="J451" s="21"/>
      <c r="K451" s="69" t="s">
        <v>234</v>
      </c>
      <c r="L451" s="115">
        <f>I447*P451</f>
        <v>2723385</v>
      </c>
      <c r="M451" s="114">
        <f>I447*Q451</f>
        <v>198807.10499999998</v>
      </c>
      <c r="N451" s="114">
        <f t="shared" si="60"/>
        <v>2922192.105</v>
      </c>
      <c r="O451" s="661"/>
      <c r="P451" s="32">
        <v>1500</v>
      </c>
      <c r="Q451" s="416">
        <v>109.5</v>
      </c>
      <c r="R451" s="14" t="s">
        <v>41</v>
      </c>
      <c r="S451" s="14" t="s">
        <v>270</v>
      </c>
      <c r="T451" s="435">
        <v>2723385</v>
      </c>
      <c r="U451" s="435">
        <v>72587.288199999995</v>
      </c>
      <c r="V451" s="438">
        <v>2795972.2881999998</v>
      </c>
      <c r="W451" s="435">
        <v>1500</v>
      </c>
      <c r="X451" s="435">
        <v>39.979999999999997</v>
      </c>
      <c r="Z451" s="435">
        <f t="shared" si="56"/>
        <v>0</v>
      </c>
      <c r="AA451" s="435">
        <f t="shared" si="57"/>
        <v>126219.81679999999</v>
      </c>
      <c r="AB451" s="435">
        <f t="shared" si="58"/>
        <v>126219.81680000015</v>
      </c>
    </row>
    <row r="452" spans="1:28" ht="37.5">
      <c r="A452" s="15">
        <v>9</v>
      </c>
      <c r="B452" s="16">
        <v>4</v>
      </c>
      <c r="C452" s="68" t="s">
        <v>374</v>
      </c>
      <c r="D452" s="16">
        <v>1960</v>
      </c>
      <c r="E452" s="16" t="s">
        <v>37</v>
      </c>
      <c r="F452" s="14" t="s">
        <v>289</v>
      </c>
      <c r="G452" s="16" t="s">
        <v>60</v>
      </c>
      <c r="H452" s="16">
        <v>2</v>
      </c>
      <c r="I452" s="21">
        <v>689.53</v>
      </c>
      <c r="J452" s="21">
        <v>378.2</v>
      </c>
      <c r="K452" s="69" t="s">
        <v>49</v>
      </c>
      <c r="L452" s="115">
        <f>I452*P452</f>
        <v>320052.24479999999</v>
      </c>
      <c r="M452" s="114">
        <f>I452*Q452</f>
        <v>23361.276400000002</v>
      </c>
      <c r="N452" s="114">
        <f t="shared" si="60"/>
        <v>343413.52119999996</v>
      </c>
      <c r="O452" s="660">
        <f>N452+N453+N454+N455</f>
        <v>700141.8666999999</v>
      </c>
      <c r="P452" s="415">
        <v>464.16</v>
      </c>
      <c r="Q452" s="416">
        <v>33.880000000000003</v>
      </c>
      <c r="R452" s="14" t="s">
        <v>41</v>
      </c>
      <c r="S452" s="14" t="s">
        <v>270</v>
      </c>
      <c r="T452" s="435">
        <v>307040.8137</v>
      </c>
      <c r="U452" s="435">
        <v>12583.922499999999</v>
      </c>
      <c r="V452" s="438">
        <v>319624.73619999998</v>
      </c>
      <c r="W452" s="435">
        <v>445.29</v>
      </c>
      <c r="X452" s="435">
        <v>18.25</v>
      </c>
      <c r="Z452" s="435">
        <f t="shared" si="56"/>
        <v>13011.431099999987</v>
      </c>
      <c r="AA452" s="435">
        <f t="shared" si="57"/>
        <v>10777.353900000004</v>
      </c>
      <c r="AB452" s="435">
        <f t="shared" si="58"/>
        <v>23788.784999999974</v>
      </c>
    </row>
    <row r="453" spans="1:28" ht="37.5">
      <c r="A453" s="15">
        <v>10</v>
      </c>
      <c r="B453" s="16"/>
      <c r="C453" s="68"/>
      <c r="D453" s="16"/>
      <c r="E453" s="16"/>
      <c r="F453" s="14"/>
      <c r="G453" s="16"/>
      <c r="H453" s="16"/>
      <c r="I453" s="21"/>
      <c r="J453" s="21"/>
      <c r="K453" s="69" t="s">
        <v>46</v>
      </c>
      <c r="L453" s="115">
        <f>I452*P453</f>
        <v>171168.92720000001</v>
      </c>
      <c r="M453" s="114">
        <f>I452*Q453</f>
        <v>12494.283600000001</v>
      </c>
      <c r="N453" s="114">
        <f t="shared" si="60"/>
        <v>183663.2108</v>
      </c>
      <c r="O453" s="665"/>
      <c r="P453" s="415">
        <v>248.24</v>
      </c>
      <c r="Q453" s="416">
        <v>18.12</v>
      </c>
      <c r="R453" s="14" t="s">
        <v>41</v>
      </c>
      <c r="S453" s="14" t="s">
        <v>270</v>
      </c>
      <c r="T453" s="435">
        <v>167031.74720000001</v>
      </c>
      <c r="U453" s="435">
        <v>11963.345500000001</v>
      </c>
      <c r="V453" s="438">
        <v>178995.09270000001</v>
      </c>
      <c r="W453" s="435">
        <v>242.24</v>
      </c>
      <c r="X453" s="435">
        <v>17.350000000000001</v>
      </c>
      <c r="Z453" s="435">
        <f t="shared" si="56"/>
        <v>4137.179999999993</v>
      </c>
      <c r="AA453" s="435">
        <f t="shared" si="57"/>
        <v>530.93809999999939</v>
      </c>
      <c r="AB453" s="435">
        <f t="shared" si="58"/>
        <v>4668.1180999999924</v>
      </c>
    </row>
    <row r="454" spans="1:28" ht="56.25">
      <c r="A454" s="15">
        <v>11</v>
      </c>
      <c r="B454" s="16"/>
      <c r="C454" s="68"/>
      <c r="D454" s="16"/>
      <c r="E454" s="16"/>
      <c r="F454" s="14"/>
      <c r="G454" s="16"/>
      <c r="H454" s="16"/>
      <c r="I454" s="21"/>
      <c r="J454" s="21"/>
      <c r="K454" s="36" t="s">
        <v>88</v>
      </c>
      <c r="L454" s="115">
        <f>I452*P454</f>
        <v>103077.8397</v>
      </c>
      <c r="M454" s="114">
        <f>I452*Q454</f>
        <v>7522.7722999999996</v>
      </c>
      <c r="N454" s="114">
        <f t="shared" si="60"/>
        <v>110600.61199999999</v>
      </c>
      <c r="O454" s="665"/>
      <c r="P454" s="415">
        <v>149.49</v>
      </c>
      <c r="Q454" s="418">
        <v>10.91</v>
      </c>
      <c r="R454" s="14" t="s">
        <v>41</v>
      </c>
      <c r="S454" s="14" t="s">
        <v>270</v>
      </c>
      <c r="T454" s="435">
        <v>97313.368899999987</v>
      </c>
      <c r="U454" s="435">
        <v>11108.328299999999</v>
      </c>
      <c r="V454" s="438">
        <v>108421.69719999998</v>
      </c>
      <c r="W454" s="435">
        <v>141.13</v>
      </c>
      <c r="X454" s="435">
        <v>16.11</v>
      </c>
      <c r="Z454" s="435">
        <f t="shared" si="56"/>
        <v>5764.4708000000101</v>
      </c>
      <c r="AA454" s="435">
        <f t="shared" si="57"/>
        <v>-3585.5559999999996</v>
      </c>
      <c r="AB454" s="435">
        <f t="shared" si="58"/>
        <v>2178.9148000000132</v>
      </c>
    </row>
    <row r="455" spans="1:28" ht="56.25">
      <c r="A455" s="15">
        <v>12</v>
      </c>
      <c r="B455" s="16"/>
      <c r="C455" s="68"/>
      <c r="D455" s="16"/>
      <c r="E455" s="16"/>
      <c r="F455" s="14"/>
      <c r="G455" s="16"/>
      <c r="H455" s="16"/>
      <c r="I455" s="21"/>
      <c r="J455" s="21"/>
      <c r="K455" s="35" t="s">
        <v>39</v>
      </c>
      <c r="L455" s="115">
        <f>I452*P455</f>
        <v>52218.106899999999</v>
      </c>
      <c r="M455" s="114">
        <f>I452*Q455</f>
        <v>10246.415799999999</v>
      </c>
      <c r="N455" s="114">
        <f t="shared" si="60"/>
        <v>62464.522700000001</v>
      </c>
      <c r="O455" s="661"/>
      <c r="P455" s="415">
        <v>75.73</v>
      </c>
      <c r="Q455" s="416">
        <v>14.86</v>
      </c>
      <c r="R455" s="14" t="s">
        <v>41</v>
      </c>
      <c r="S455" s="14" t="s">
        <v>270</v>
      </c>
      <c r="T455" s="435">
        <v>38682.633000000002</v>
      </c>
      <c r="U455" s="435">
        <v>9853.3836999999985</v>
      </c>
      <c r="V455" s="438">
        <v>48536.0167</v>
      </c>
      <c r="W455" s="435">
        <v>56.1</v>
      </c>
      <c r="X455" s="435">
        <v>14.29</v>
      </c>
      <c r="Z455" s="435">
        <f t="shared" si="56"/>
        <v>13535.473899999997</v>
      </c>
      <c r="AA455" s="435">
        <f t="shared" si="57"/>
        <v>393.03210000000036</v>
      </c>
      <c r="AB455" s="435">
        <f t="shared" si="58"/>
        <v>13928.506000000001</v>
      </c>
    </row>
    <row r="456" spans="1:28" ht="56.25">
      <c r="A456" s="15">
        <v>13</v>
      </c>
      <c r="B456" s="16">
        <v>5</v>
      </c>
      <c r="C456" s="68" t="s">
        <v>377</v>
      </c>
      <c r="D456" s="16">
        <v>1960</v>
      </c>
      <c r="E456" s="16" t="s">
        <v>37</v>
      </c>
      <c r="F456" s="14" t="s">
        <v>289</v>
      </c>
      <c r="G456" s="16" t="s">
        <v>60</v>
      </c>
      <c r="H456" s="16">
        <v>2</v>
      </c>
      <c r="I456" s="21">
        <v>658.2</v>
      </c>
      <c r="J456" s="21">
        <v>381.9</v>
      </c>
      <c r="K456" s="36" t="s">
        <v>88</v>
      </c>
      <c r="L456" s="115">
        <f>I456*P456</f>
        <v>98394.318000000014</v>
      </c>
      <c r="M456" s="114">
        <f>I456*Q456</f>
        <v>7180.9620000000004</v>
      </c>
      <c r="N456" s="114">
        <f t="shared" si="60"/>
        <v>105575.28000000001</v>
      </c>
      <c r="O456" s="660">
        <f>N456+N457+N458+N459</f>
        <v>668329.69800000009</v>
      </c>
      <c r="P456" s="415">
        <v>149.49</v>
      </c>
      <c r="Q456" s="418">
        <v>10.91</v>
      </c>
      <c r="R456" s="14" t="s">
        <v>41</v>
      </c>
      <c r="S456" s="14" t="s">
        <v>270</v>
      </c>
      <c r="T456" s="435">
        <v>92891.766000000003</v>
      </c>
      <c r="U456" s="435">
        <v>10603.602000000001</v>
      </c>
      <c r="V456" s="438">
        <v>103495.368</v>
      </c>
      <c r="W456" s="435">
        <v>141.13</v>
      </c>
      <c r="X456" s="435">
        <v>16.11</v>
      </c>
      <c r="Z456" s="435">
        <f t="shared" si="56"/>
        <v>5502.5520000000106</v>
      </c>
      <c r="AA456" s="435">
        <f t="shared" si="57"/>
        <v>-3422.6400000000003</v>
      </c>
      <c r="AB456" s="435">
        <f t="shared" si="58"/>
        <v>2079.9120000000112</v>
      </c>
    </row>
    <row r="457" spans="1:28" ht="37.5">
      <c r="A457" s="15">
        <v>14</v>
      </c>
      <c r="B457" s="16"/>
      <c r="C457" s="68"/>
      <c r="D457" s="16"/>
      <c r="E457" s="16"/>
      <c r="F457" s="14"/>
      <c r="G457" s="16"/>
      <c r="H457" s="16"/>
      <c r="I457" s="21"/>
      <c r="J457" s="21"/>
      <c r="K457" s="69" t="s">
        <v>46</v>
      </c>
      <c r="L457" s="115">
        <f>I456*P457</f>
        <v>163391.56800000003</v>
      </c>
      <c r="M457" s="114">
        <f>I456*Q457</f>
        <v>11926.584000000001</v>
      </c>
      <c r="N457" s="114">
        <f t="shared" si="60"/>
        <v>175318.15200000003</v>
      </c>
      <c r="O457" s="665"/>
      <c r="P457" s="415">
        <v>248.24</v>
      </c>
      <c r="Q457" s="416">
        <v>18.12</v>
      </c>
      <c r="R457" s="14" t="s">
        <v>41</v>
      </c>
      <c r="S457" s="14" t="s">
        <v>270</v>
      </c>
      <c r="T457" s="435">
        <v>159442.36800000002</v>
      </c>
      <c r="U457" s="435">
        <v>11419.770000000002</v>
      </c>
      <c r="V457" s="438">
        <v>170862.13800000001</v>
      </c>
      <c r="W457" s="435">
        <v>242.24</v>
      </c>
      <c r="X457" s="435">
        <v>17.350000000000001</v>
      </c>
      <c r="Z457" s="435">
        <f t="shared" si="56"/>
        <v>3949.2000000000116</v>
      </c>
      <c r="AA457" s="435">
        <f t="shared" si="57"/>
        <v>506.81399999999849</v>
      </c>
      <c r="AB457" s="435">
        <f t="shared" si="58"/>
        <v>4456.0140000000247</v>
      </c>
    </row>
    <row r="458" spans="1:28" ht="37.5">
      <c r="A458" s="15">
        <v>15</v>
      </c>
      <c r="B458" s="16"/>
      <c r="C458" s="68"/>
      <c r="D458" s="16"/>
      <c r="E458" s="16"/>
      <c r="F458" s="14"/>
      <c r="G458" s="16"/>
      <c r="H458" s="16"/>
      <c r="I458" s="21"/>
      <c r="J458" s="21"/>
      <c r="K458" s="69" t="s">
        <v>49</v>
      </c>
      <c r="L458" s="115">
        <f>I456*P458</f>
        <v>305510.11200000002</v>
      </c>
      <c r="M458" s="114">
        <f>I456*Q458</f>
        <v>22299.816000000003</v>
      </c>
      <c r="N458" s="114">
        <f t="shared" si="60"/>
        <v>327809.92800000001</v>
      </c>
      <c r="O458" s="665"/>
      <c r="P458" s="415">
        <v>464.16</v>
      </c>
      <c r="Q458" s="416">
        <v>33.880000000000003</v>
      </c>
      <c r="R458" s="14" t="s">
        <v>41</v>
      </c>
      <c r="S458" s="14" t="s">
        <v>270</v>
      </c>
      <c r="T458" s="435">
        <v>293089.87800000003</v>
      </c>
      <c r="U458" s="435">
        <v>12012.150000000001</v>
      </c>
      <c r="V458" s="438">
        <v>305102.02800000005</v>
      </c>
      <c r="W458" s="435">
        <v>445.29</v>
      </c>
      <c r="X458" s="435">
        <v>18.25</v>
      </c>
      <c r="Z458" s="435">
        <f t="shared" si="56"/>
        <v>12420.233999999997</v>
      </c>
      <c r="AA458" s="435">
        <f t="shared" si="57"/>
        <v>10287.666000000001</v>
      </c>
      <c r="AB458" s="435">
        <f t="shared" si="58"/>
        <v>22707.899999999965</v>
      </c>
    </row>
    <row r="459" spans="1:28" ht="56.25">
      <c r="A459" s="15">
        <v>16</v>
      </c>
      <c r="B459" s="16"/>
      <c r="C459" s="68"/>
      <c r="D459" s="16"/>
      <c r="E459" s="16"/>
      <c r="F459" s="14"/>
      <c r="G459" s="16"/>
      <c r="H459" s="16"/>
      <c r="I459" s="21"/>
      <c r="J459" s="21"/>
      <c r="K459" s="35" t="s">
        <v>39</v>
      </c>
      <c r="L459" s="115">
        <f>I456*P459</f>
        <v>49845.486000000004</v>
      </c>
      <c r="M459" s="114">
        <f>I456*Q459</f>
        <v>9780.8520000000008</v>
      </c>
      <c r="N459" s="114">
        <f t="shared" si="60"/>
        <v>59626.338000000003</v>
      </c>
      <c r="O459" s="661"/>
      <c r="P459" s="415">
        <v>75.73</v>
      </c>
      <c r="Q459" s="416">
        <v>14.86</v>
      </c>
      <c r="R459" s="14" t="s">
        <v>41</v>
      </c>
      <c r="S459" s="14" t="s">
        <v>270</v>
      </c>
      <c r="T459" s="435">
        <v>36925.020000000004</v>
      </c>
      <c r="U459" s="435">
        <v>9405.6779999999999</v>
      </c>
      <c r="V459" s="438">
        <v>46330.698000000004</v>
      </c>
      <c r="W459" s="435">
        <v>56.1</v>
      </c>
      <c r="X459" s="435">
        <v>14.29</v>
      </c>
      <c r="Z459" s="435">
        <f t="shared" si="56"/>
        <v>12920.466</v>
      </c>
      <c r="AA459" s="435">
        <f t="shared" si="57"/>
        <v>375.17400000000089</v>
      </c>
      <c r="AB459" s="435">
        <f t="shared" si="58"/>
        <v>13295.64</v>
      </c>
    </row>
    <row r="460" spans="1:28" ht="37.5">
      <c r="A460" s="15">
        <v>17</v>
      </c>
      <c r="B460" s="16">
        <v>6</v>
      </c>
      <c r="C460" s="68" t="s">
        <v>378</v>
      </c>
      <c r="D460" s="16">
        <v>1961</v>
      </c>
      <c r="E460" s="16" t="s">
        <v>37</v>
      </c>
      <c r="F460" s="14" t="s">
        <v>289</v>
      </c>
      <c r="G460" s="16" t="s">
        <v>60</v>
      </c>
      <c r="H460" s="16">
        <v>2</v>
      </c>
      <c r="I460" s="21">
        <v>676.94</v>
      </c>
      <c r="J460" s="21">
        <v>368.58</v>
      </c>
      <c r="K460" s="69" t="s">
        <v>108</v>
      </c>
      <c r="L460" s="115">
        <f>I460*P460</f>
        <v>595984.74540000001</v>
      </c>
      <c r="M460" s="114">
        <f>I460*Q460</f>
        <v>43506.933799999999</v>
      </c>
      <c r="N460" s="114">
        <f t="shared" si="60"/>
        <v>639491.67920000001</v>
      </c>
      <c r="O460" s="660">
        <f>N460+N461+N462</f>
        <v>881125.41220000002</v>
      </c>
      <c r="P460" s="415">
        <v>880.41</v>
      </c>
      <c r="Q460" s="416">
        <v>64.27</v>
      </c>
      <c r="R460" s="14" t="s">
        <v>41</v>
      </c>
      <c r="S460" s="14" t="s">
        <v>270</v>
      </c>
      <c r="T460" s="435">
        <v>465734.72000000003</v>
      </c>
      <c r="U460" s="435">
        <v>9971.3262000000013</v>
      </c>
      <c r="V460" s="438">
        <v>475706.04620000004</v>
      </c>
      <c r="W460" s="435">
        <v>688</v>
      </c>
      <c r="X460" s="435">
        <v>14.73</v>
      </c>
      <c r="Z460" s="435">
        <f t="shared" si="56"/>
        <v>130250.02539999998</v>
      </c>
      <c r="AA460" s="435">
        <f t="shared" si="57"/>
        <v>33535.607599999996</v>
      </c>
      <c r="AB460" s="435">
        <f t="shared" si="58"/>
        <v>163785.63299999997</v>
      </c>
    </row>
    <row r="461" spans="1:28" ht="37.5">
      <c r="A461" s="15">
        <v>18</v>
      </c>
      <c r="B461" s="16"/>
      <c r="C461" s="68"/>
      <c r="D461" s="16"/>
      <c r="E461" s="16"/>
      <c r="F461" s="14"/>
      <c r="G461" s="16"/>
      <c r="H461" s="16"/>
      <c r="I461" s="21"/>
      <c r="J461" s="21"/>
      <c r="K461" s="35" t="s">
        <v>46</v>
      </c>
      <c r="L461" s="115">
        <f>I460*P461</f>
        <v>168043.58560000002</v>
      </c>
      <c r="M461" s="114">
        <f>I460*Q461</f>
        <v>12266.152800000002</v>
      </c>
      <c r="N461" s="114">
        <f t="shared" si="60"/>
        <v>180309.73840000003</v>
      </c>
      <c r="O461" s="665"/>
      <c r="P461" s="415">
        <v>248.24</v>
      </c>
      <c r="Q461" s="416">
        <v>18.12</v>
      </c>
      <c r="R461" s="14" t="s">
        <v>41</v>
      </c>
      <c r="S461" s="14" t="s">
        <v>270</v>
      </c>
      <c r="T461" s="435">
        <v>163981.94560000001</v>
      </c>
      <c r="U461" s="435">
        <v>11744.909000000001</v>
      </c>
      <c r="V461" s="438">
        <v>175726.85460000002</v>
      </c>
      <c r="W461" s="435">
        <v>242.24</v>
      </c>
      <c r="X461" s="435">
        <v>17.350000000000001</v>
      </c>
      <c r="Z461" s="435">
        <f t="shared" si="56"/>
        <v>4061.640000000014</v>
      </c>
      <c r="AA461" s="435">
        <f t="shared" si="57"/>
        <v>521.24380000000019</v>
      </c>
      <c r="AB461" s="435">
        <f t="shared" si="58"/>
        <v>4582.8838000000105</v>
      </c>
    </row>
    <row r="462" spans="1:28" ht="56.25">
      <c r="A462" s="15">
        <v>19</v>
      </c>
      <c r="B462" s="16"/>
      <c r="C462" s="68"/>
      <c r="D462" s="16"/>
      <c r="E462" s="16"/>
      <c r="F462" s="14"/>
      <c r="G462" s="16"/>
      <c r="H462" s="16"/>
      <c r="I462" s="21"/>
      <c r="J462" s="21"/>
      <c r="K462" s="35" t="s">
        <v>39</v>
      </c>
      <c r="L462" s="115">
        <f>I460*P462</f>
        <v>51264.666200000007</v>
      </c>
      <c r="M462" s="114">
        <f>I460*Q462</f>
        <v>10059.3284</v>
      </c>
      <c r="N462" s="114">
        <f t="shared" si="60"/>
        <v>61323.994600000005</v>
      </c>
      <c r="O462" s="661"/>
      <c r="P462" s="415">
        <v>75.73</v>
      </c>
      <c r="Q462" s="416">
        <v>14.86</v>
      </c>
      <c r="R462" s="14" t="s">
        <v>41</v>
      </c>
      <c r="S462" s="14" t="s">
        <v>270</v>
      </c>
      <c r="T462" s="435">
        <v>37976.334000000003</v>
      </c>
      <c r="U462" s="435">
        <v>9673.472600000001</v>
      </c>
      <c r="V462" s="438">
        <v>47649.806600000004</v>
      </c>
      <c r="W462" s="435">
        <v>56.1</v>
      </c>
      <c r="X462" s="435">
        <v>14.29</v>
      </c>
      <c r="Z462" s="435">
        <f t="shared" si="56"/>
        <v>13288.332200000004</v>
      </c>
      <c r="AA462" s="435">
        <f t="shared" si="57"/>
        <v>385.85579999999936</v>
      </c>
      <c r="AB462" s="435">
        <f t="shared" si="58"/>
        <v>13674.188000000002</v>
      </c>
    </row>
    <row r="463" spans="1:28" ht="37.5">
      <c r="A463" s="15">
        <v>20</v>
      </c>
      <c r="B463" s="16">
        <v>7</v>
      </c>
      <c r="C463" s="68" t="s">
        <v>380</v>
      </c>
      <c r="D463" s="16">
        <v>1960</v>
      </c>
      <c r="E463" s="16" t="s">
        <v>37</v>
      </c>
      <c r="F463" s="14" t="s">
        <v>289</v>
      </c>
      <c r="G463" s="16" t="s">
        <v>60</v>
      </c>
      <c r="H463" s="16">
        <v>2</v>
      </c>
      <c r="I463" s="21">
        <v>680.74</v>
      </c>
      <c r="J463" s="21">
        <v>367.85</v>
      </c>
      <c r="K463" s="69" t="s">
        <v>49</v>
      </c>
      <c r="L463" s="115">
        <f>I463*P463</f>
        <v>315972.27840000001</v>
      </c>
      <c r="M463" s="114">
        <f>I463*Q463</f>
        <v>23063.471200000004</v>
      </c>
      <c r="N463" s="114">
        <f t="shared" si="60"/>
        <v>339035.74960000004</v>
      </c>
      <c r="O463" s="660">
        <f>N463+N464+N465+N466</f>
        <v>691216.58860000002</v>
      </c>
      <c r="P463" s="415">
        <v>464.16</v>
      </c>
      <c r="Q463" s="416">
        <v>33.880000000000003</v>
      </c>
      <c r="R463" s="14" t="s">
        <v>41</v>
      </c>
      <c r="S463" s="14" t="s">
        <v>270</v>
      </c>
      <c r="T463" s="435">
        <v>303126.71460000001</v>
      </c>
      <c r="U463" s="435">
        <v>12423.505000000001</v>
      </c>
      <c r="V463" s="438">
        <v>315550.21960000001</v>
      </c>
      <c r="W463" s="435">
        <v>445.29</v>
      </c>
      <c r="X463" s="435">
        <v>18.25</v>
      </c>
      <c r="Z463" s="435">
        <f t="shared" si="56"/>
        <v>12845.563800000004</v>
      </c>
      <c r="AA463" s="435">
        <f t="shared" si="57"/>
        <v>10639.966200000003</v>
      </c>
      <c r="AB463" s="435">
        <f t="shared" si="58"/>
        <v>23485.530000000028</v>
      </c>
    </row>
    <row r="464" spans="1:28" ht="56.25">
      <c r="A464" s="15">
        <v>21</v>
      </c>
      <c r="B464" s="16"/>
      <c r="C464" s="68"/>
      <c r="D464" s="16"/>
      <c r="E464" s="16"/>
      <c r="F464" s="14"/>
      <c r="G464" s="16"/>
      <c r="H464" s="16"/>
      <c r="I464" s="21"/>
      <c r="J464" s="21"/>
      <c r="K464" s="36" t="s">
        <v>88</v>
      </c>
      <c r="L464" s="115">
        <f>I463*P464</f>
        <v>101763.82260000001</v>
      </c>
      <c r="M464" s="114">
        <f>I463*Q464</f>
        <v>7426.8734000000004</v>
      </c>
      <c r="N464" s="114">
        <f t="shared" si="60"/>
        <v>109190.69600000001</v>
      </c>
      <c r="O464" s="665"/>
      <c r="P464" s="415">
        <v>149.49</v>
      </c>
      <c r="Q464" s="418">
        <v>10.91</v>
      </c>
      <c r="R464" s="14" t="s">
        <v>41</v>
      </c>
      <c r="S464" s="14" t="s">
        <v>270</v>
      </c>
      <c r="T464" s="435">
        <v>96072.836200000005</v>
      </c>
      <c r="U464" s="435">
        <v>10966.7214</v>
      </c>
      <c r="V464" s="438">
        <v>107039.5576</v>
      </c>
      <c r="W464" s="435">
        <v>141.13</v>
      </c>
      <c r="X464" s="435">
        <v>16.11</v>
      </c>
      <c r="Z464" s="435">
        <f t="shared" si="56"/>
        <v>5690.9864000000089</v>
      </c>
      <c r="AA464" s="435">
        <f t="shared" si="57"/>
        <v>-3539.848</v>
      </c>
      <c r="AB464" s="435">
        <f t="shared" si="58"/>
        <v>2151.1384000000107</v>
      </c>
    </row>
    <row r="465" spans="1:29" ht="56.25">
      <c r="A465" s="15">
        <v>22</v>
      </c>
      <c r="B465" s="16"/>
      <c r="C465" s="68"/>
      <c r="D465" s="16"/>
      <c r="E465" s="16"/>
      <c r="F465" s="14"/>
      <c r="G465" s="16"/>
      <c r="H465" s="16"/>
      <c r="I465" s="21"/>
      <c r="J465" s="21"/>
      <c r="K465" s="35" t="s">
        <v>39</v>
      </c>
      <c r="L465" s="115">
        <f>I463*P465</f>
        <v>51552.440200000005</v>
      </c>
      <c r="M465" s="114">
        <f>I463*Q465</f>
        <v>10115.796399999999</v>
      </c>
      <c r="N465" s="114">
        <f t="shared" si="60"/>
        <v>61668.236600000004</v>
      </c>
      <c r="O465" s="665"/>
      <c r="P465" s="415">
        <v>75.73</v>
      </c>
      <c r="Q465" s="416">
        <v>14.86</v>
      </c>
      <c r="R465" s="14" t="s">
        <v>41</v>
      </c>
      <c r="S465" s="14" t="s">
        <v>270</v>
      </c>
      <c r="T465" s="435">
        <v>38189.514000000003</v>
      </c>
      <c r="U465" s="435">
        <v>9727.7745999999988</v>
      </c>
      <c r="V465" s="438">
        <v>47917.2886</v>
      </c>
      <c r="W465" s="435">
        <v>56.1</v>
      </c>
      <c r="X465" s="435">
        <v>14.29</v>
      </c>
      <c r="Z465" s="435">
        <f t="shared" si="56"/>
        <v>13362.926200000002</v>
      </c>
      <c r="AA465" s="435">
        <f t="shared" si="57"/>
        <v>388.02180000000044</v>
      </c>
      <c r="AB465" s="435">
        <f t="shared" si="58"/>
        <v>13750.948000000004</v>
      </c>
    </row>
    <row r="466" spans="1:29" ht="37.5">
      <c r="A466" s="15">
        <v>23</v>
      </c>
      <c r="B466" s="16"/>
      <c r="C466" s="68"/>
      <c r="D466" s="16"/>
      <c r="E466" s="16"/>
      <c r="F466" s="14"/>
      <c r="G466" s="16"/>
      <c r="H466" s="16"/>
      <c r="I466" s="21"/>
      <c r="J466" s="21"/>
      <c r="K466" s="69" t="s">
        <v>46</v>
      </c>
      <c r="L466" s="115">
        <f>I463*P466</f>
        <v>168986.8976</v>
      </c>
      <c r="M466" s="114">
        <f>I463*Q466</f>
        <v>12335.008800000001</v>
      </c>
      <c r="N466" s="114">
        <f t="shared" si="60"/>
        <v>181321.90640000001</v>
      </c>
      <c r="O466" s="661"/>
      <c r="P466" s="415">
        <v>248.24</v>
      </c>
      <c r="Q466" s="416">
        <v>18.12</v>
      </c>
      <c r="R466" s="14" t="s">
        <v>41</v>
      </c>
      <c r="S466" s="14" t="s">
        <v>270</v>
      </c>
      <c r="T466" s="435">
        <v>164902.45759999999</v>
      </c>
      <c r="U466" s="435">
        <v>11810.839000000002</v>
      </c>
      <c r="V466" s="438">
        <v>176713.2966</v>
      </c>
      <c r="W466" s="435">
        <v>242.24</v>
      </c>
      <c r="X466" s="435">
        <v>17.350000000000001</v>
      </c>
      <c r="Z466" s="435">
        <f t="shared" si="56"/>
        <v>4084.4400000000023</v>
      </c>
      <c r="AA466" s="435">
        <f t="shared" si="57"/>
        <v>524.16979999999967</v>
      </c>
      <c r="AB466" s="435">
        <f t="shared" si="58"/>
        <v>4608.6098000000056</v>
      </c>
    </row>
    <row r="467" spans="1:29" ht="37.5">
      <c r="A467" s="15">
        <v>24</v>
      </c>
      <c r="B467" s="16">
        <v>8</v>
      </c>
      <c r="C467" s="68" t="s">
        <v>381</v>
      </c>
      <c r="D467" s="16">
        <v>1961</v>
      </c>
      <c r="E467" s="16" t="s">
        <v>37</v>
      </c>
      <c r="F467" s="14" t="s">
        <v>289</v>
      </c>
      <c r="G467" s="16" t="s">
        <v>60</v>
      </c>
      <c r="H467" s="16">
        <v>2</v>
      </c>
      <c r="I467" s="21">
        <v>681.96</v>
      </c>
      <c r="J467" s="21">
        <v>407.76</v>
      </c>
      <c r="K467" s="69" t="s">
        <v>108</v>
      </c>
      <c r="L467" s="115">
        <f>I467*P467</f>
        <v>600404.40359999996</v>
      </c>
      <c r="M467" s="114">
        <f>I467*Q467</f>
        <v>43829.569199999998</v>
      </c>
      <c r="N467" s="114">
        <f t="shared" si="60"/>
        <v>644233.97279999999</v>
      </c>
      <c r="O467" s="114">
        <f>N467</f>
        <v>644233.97279999999</v>
      </c>
      <c r="P467" s="415">
        <v>880.41</v>
      </c>
      <c r="Q467" s="416">
        <v>64.27</v>
      </c>
      <c r="R467" s="14" t="s">
        <v>41</v>
      </c>
      <c r="S467" s="14" t="s">
        <v>270</v>
      </c>
      <c r="T467" s="435">
        <v>469188.48000000004</v>
      </c>
      <c r="U467" s="435">
        <v>10045.2708</v>
      </c>
      <c r="V467" s="438">
        <v>479233.75080000004</v>
      </c>
      <c r="W467" s="435">
        <v>688</v>
      </c>
      <c r="X467" s="435">
        <v>14.73</v>
      </c>
      <c r="Z467" s="435">
        <f t="shared" si="56"/>
        <v>131215.92359999992</v>
      </c>
      <c r="AA467" s="435">
        <f t="shared" si="57"/>
        <v>33784.2984</v>
      </c>
      <c r="AB467" s="435">
        <f t="shared" si="58"/>
        <v>165000.22199999995</v>
      </c>
    </row>
    <row r="468" spans="1:29" ht="37.5">
      <c r="A468" s="15">
        <v>25</v>
      </c>
      <c r="B468" s="16">
        <v>9</v>
      </c>
      <c r="C468" s="68" t="s">
        <v>382</v>
      </c>
      <c r="D468" s="16">
        <v>1960</v>
      </c>
      <c r="E468" s="16" t="s">
        <v>37</v>
      </c>
      <c r="F468" s="14" t="s">
        <v>289</v>
      </c>
      <c r="G468" s="16" t="s">
        <v>60</v>
      </c>
      <c r="H468" s="16">
        <v>2</v>
      </c>
      <c r="I468" s="21">
        <v>675.37</v>
      </c>
      <c r="J468" s="21">
        <v>399.37</v>
      </c>
      <c r="K468" s="69" t="s">
        <v>108</v>
      </c>
      <c r="L468" s="115">
        <f>I468*P468</f>
        <v>594602.50170000002</v>
      </c>
      <c r="M468" s="114">
        <f>I468*Q468</f>
        <v>43406.029899999994</v>
      </c>
      <c r="N468" s="114">
        <f t="shared" si="60"/>
        <v>638008.53159999999</v>
      </c>
      <c r="O468" s="660">
        <f>N468+N469</f>
        <v>746337.87959999999</v>
      </c>
      <c r="P468" s="415">
        <v>880.41</v>
      </c>
      <c r="Q468" s="416">
        <v>64.27</v>
      </c>
      <c r="R468" s="14" t="s">
        <v>41</v>
      </c>
      <c r="S468" s="14" t="s">
        <v>270</v>
      </c>
      <c r="T468" s="435">
        <v>464654.56</v>
      </c>
      <c r="U468" s="435">
        <v>9948.2001</v>
      </c>
      <c r="V468" s="438">
        <v>474602.76010000001</v>
      </c>
      <c r="W468" s="435">
        <v>688</v>
      </c>
      <c r="X468" s="435">
        <v>14.73</v>
      </c>
      <c r="Z468" s="435">
        <f t="shared" si="56"/>
        <v>129947.94170000002</v>
      </c>
      <c r="AA468" s="435">
        <f t="shared" si="57"/>
        <v>33457.829799999992</v>
      </c>
      <c r="AB468" s="435">
        <f t="shared" si="58"/>
        <v>163405.77149999997</v>
      </c>
    </row>
    <row r="469" spans="1:29" ht="56.25">
      <c r="A469" s="15">
        <v>26</v>
      </c>
      <c r="B469" s="16"/>
      <c r="C469" s="68"/>
      <c r="D469" s="16"/>
      <c r="E469" s="16"/>
      <c r="F469" s="14"/>
      <c r="G469" s="16"/>
      <c r="H469" s="16"/>
      <c r="I469" s="21"/>
      <c r="J469" s="21"/>
      <c r="K469" s="69" t="s">
        <v>88</v>
      </c>
      <c r="L469" s="115">
        <f>I468*P469</f>
        <v>100961.0613</v>
      </c>
      <c r="M469" s="114">
        <f>I468*Q469</f>
        <v>7368.2867000000006</v>
      </c>
      <c r="N469" s="114">
        <f t="shared" si="60"/>
        <v>108329.348</v>
      </c>
      <c r="O469" s="661"/>
      <c r="P469" s="415">
        <v>149.49</v>
      </c>
      <c r="Q469" s="418">
        <v>10.91</v>
      </c>
      <c r="R469" s="14" t="s">
        <v>41</v>
      </c>
      <c r="S469" s="14" t="s">
        <v>270</v>
      </c>
      <c r="T469" s="435">
        <v>95314.968099999998</v>
      </c>
      <c r="U469" s="435">
        <v>10880.2107</v>
      </c>
      <c r="V469" s="438">
        <v>106195.17879999999</v>
      </c>
      <c r="W469" s="435">
        <v>141.13</v>
      </c>
      <c r="X469" s="435">
        <v>16.11</v>
      </c>
      <c r="Z469" s="435">
        <f t="shared" si="56"/>
        <v>5646.093200000003</v>
      </c>
      <c r="AA469" s="435">
        <f t="shared" si="57"/>
        <v>-3511.9239999999991</v>
      </c>
      <c r="AB469" s="435">
        <f t="shared" si="58"/>
        <v>2134.1692000000039</v>
      </c>
    </row>
    <row r="470" spans="1:29" ht="37.5">
      <c r="A470" s="15">
        <v>27</v>
      </c>
      <c r="B470" s="16">
        <v>10</v>
      </c>
      <c r="C470" s="68" t="s">
        <v>383</v>
      </c>
      <c r="D470" s="16">
        <v>1994</v>
      </c>
      <c r="E470" s="16" t="s">
        <v>37</v>
      </c>
      <c r="F470" s="14" t="s">
        <v>280</v>
      </c>
      <c r="G470" s="16" t="s">
        <v>38</v>
      </c>
      <c r="H470" s="16">
        <v>3</v>
      </c>
      <c r="I470" s="21">
        <v>3743.47</v>
      </c>
      <c r="J470" s="21">
        <v>1838.76</v>
      </c>
      <c r="K470" s="69" t="s">
        <v>46</v>
      </c>
      <c r="L470" s="115">
        <f>I470*P470</f>
        <v>598955.19999999995</v>
      </c>
      <c r="M470" s="114">
        <f>I470*Q470</f>
        <v>43723.729599999999</v>
      </c>
      <c r="N470" s="114">
        <f t="shared" si="60"/>
        <v>642678.92959999992</v>
      </c>
      <c r="O470" s="114">
        <f>N470</f>
        <v>642678.92959999992</v>
      </c>
      <c r="P470" s="92">
        <v>160</v>
      </c>
      <c r="Q470" s="418">
        <v>11.68</v>
      </c>
      <c r="R470" s="14" t="s">
        <v>41</v>
      </c>
      <c r="S470" s="14" t="s">
        <v>270</v>
      </c>
      <c r="T470" s="435">
        <v>605393.96840000001</v>
      </c>
      <c r="U470" s="435">
        <v>58285.827899999997</v>
      </c>
      <c r="V470" s="438">
        <v>663679.79630000005</v>
      </c>
      <c r="W470" s="435">
        <v>161.72</v>
      </c>
      <c r="X470" s="435">
        <v>15.57</v>
      </c>
      <c r="Z470" s="435">
        <f t="shared" si="56"/>
        <v>-6438.768400000059</v>
      </c>
      <c r="AA470" s="435">
        <f t="shared" si="57"/>
        <v>-14562.098299999998</v>
      </c>
      <c r="AB470" s="435">
        <f t="shared" si="58"/>
        <v>-21000.86670000013</v>
      </c>
    </row>
    <row r="471" spans="1:29" ht="37.5">
      <c r="A471" s="15">
        <v>28</v>
      </c>
      <c r="B471" s="16">
        <v>11</v>
      </c>
      <c r="C471" s="68" t="s">
        <v>384</v>
      </c>
      <c r="D471" s="16">
        <v>1989</v>
      </c>
      <c r="E471" s="16" t="s">
        <v>37</v>
      </c>
      <c r="F471" s="14" t="s">
        <v>280</v>
      </c>
      <c r="G471" s="16" t="s">
        <v>38</v>
      </c>
      <c r="H471" s="16">
        <v>5</v>
      </c>
      <c r="I471" s="21">
        <v>3189.32</v>
      </c>
      <c r="J471" s="21">
        <v>1955.39</v>
      </c>
      <c r="K471" s="69" t="s">
        <v>46</v>
      </c>
      <c r="L471" s="21">
        <f>I471*P471</f>
        <v>515776.83040000004</v>
      </c>
      <c r="M471" s="32">
        <f>I471*Q471</f>
        <v>49657.712400000004</v>
      </c>
      <c r="N471" s="32">
        <f t="shared" si="60"/>
        <v>565434.54280000005</v>
      </c>
      <c r="O471" s="32">
        <f>N471</f>
        <v>565434.54280000005</v>
      </c>
      <c r="P471" s="32">
        <v>161.72</v>
      </c>
      <c r="Q471" s="59">
        <v>15.57</v>
      </c>
      <c r="R471" s="14" t="s">
        <v>41</v>
      </c>
      <c r="S471" s="14" t="s">
        <v>270</v>
      </c>
    </row>
    <row r="472" spans="1:29" s="67" customFormat="1">
      <c r="A472" s="15"/>
      <c r="B472" s="16"/>
      <c r="C472" s="65" t="s">
        <v>126</v>
      </c>
      <c r="D472" s="33"/>
      <c r="E472" s="33"/>
      <c r="F472" s="14"/>
      <c r="G472" s="33"/>
      <c r="H472" s="33"/>
      <c r="I472" s="27">
        <f>SUM(I473:I477)</f>
        <v>10657.56</v>
      </c>
      <c r="J472" s="27"/>
      <c r="K472" s="28"/>
      <c r="L472" s="27">
        <f>SUM(L473:L478)</f>
        <v>13151748.766799999</v>
      </c>
      <c r="M472" s="31">
        <f>SUM(M473:M478)</f>
        <v>417598.72600000002</v>
      </c>
      <c r="N472" s="31">
        <f>SUM(N473:N478)</f>
        <v>13569347.492799999</v>
      </c>
      <c r="O472" s="31">
        <f>SUM(O473:O478)</f>
        <v>13569347.492799999</v>
      </c>
      <c r="P472" s="31"/>
      <c r="Q472" s="59"/>
      <c r="R472" s="31"/>
      <c r="S472" s="49"/>
      <c r="T472" s="438"/>
      <c r="U472" s="438"/>
      <c r="V472" s="438"/>
      <c r="W472" s="438"/>
      <c r="X472" s="438"/>
      <c r="Z472" s="438"/>
      <c r="AA472" s="438"/>
      <c r="AB472" s="438"/>
      <c r="AC472" s="327"/>
    </row>
    <row r="473" spans="1:29" ht="37.5">
      <c r="A473" s="16">
        <v>1</v>
      </c>
      <c r="B473" s="16">
        <v>1</v>
      </c>
      <c r="C473" s="68" t="s">
        <v>385</v>
      </c>
      <c r="D473" s="16">
        <v>1989</v>
      </c>
      <c r="E473" s="16" t="s">
        <v>37</v>
      </c>
      <c r="F473" s="14" t="s">
        <v>306</v>
      </c>
      <c r="G473" s="16" t="s">
        <v>87</v>
      </c>
      <c r="H473" s="16">
        <v>5</v>
      </c>
      <c r="I473" s="21">
        <v>3552.52</v>
      </c>
      <c r="J473" s="21">
        <v>2249.8000000000002</v>
      </c>
      <c r="K473" s="69" t="s">
        <v>46</v>
      </c>
      <c r="L473" s="21">
        <f>I473*P473</f>
        <v>546093.37439999997</v>
      </c>
      <c r="M473" s="32">
        <f>I473*Q473</f>
        <v>55099.585200000001</v>
      </c>
      <c r="N473" s="32">
        <f t="shared" ref="N473:N478" si="61">L473+M473</f>
        <v>601192.95959999994</v>
      </c>
      <c r="O473" s="632">
        <f>N473+N474</f>
        <v>4428251.7051999997</v>
      </c>
      <c r="P473" s="32">
        <v>153.72</v>
      </c>
      <c r="Q473" s="59">
        <v>15.51</v>
      </c>
      <c r="R473" s="14" t="s">
        <v>41</v>
      </c>
      <c r="S473" s="14" t="s">
        <v>270</v>
      </c>
    </row>
    <row r="474" spans="1:29">
      <c r="A474" s="16">
        <v>2</v>
      </c>
      <c r="B474" s="16"/>
      <c r="C474" s="68"/>
      <c r="D474" s="16"/>
      <c r="E474" s="16"/>
      <c r="F474" s="14"/>
      <c r="G474" s="16"/>
      <c r="H474" s="16"/>
      <c r="I474" s="21"/>
      <c r="J474" s="21"/>
      <c r="K474" s="69" t="s">
        <v>234</v>
      </c>
      <c r="L474" s="21">
        <f>I473*P474</f>
        <v>3746878.3692000001</v>
      </c>
      <c r="M474" s="32">
        <f>I473*Q474</f>
        <v>80180.376399999994</v>
      </c>
      <c r="N474" s="32">
        <f t="shared" si="61"/>
        <v>3827058.7456</v>
      </c>
      <c r="O474" s="633"/>
      <c r="P474" s="32">
        <v>1054.71</v>
      </c>
      <c r="Q474" s="59">
        <v>22.57</v>
      </c>
      <c r="R474" s="14" t="s">
        <v>41</v>
      </c>
      <c r="S474" s="14" t="s">
        <v>270</v>
      </c>
    </row>
    <row r="475" spans="1:29" ht="37.5">
      <c r="A475" s="16">
        <v>3</v>
      </c>
      <c r="B475" s="16">
        <v>2</v>
      </c>
      <c r="C475" s="68" t="s">
        <v>387</v>
      </c>
      <c r="D475" s="16">
        <v>1990</v>
      </c>
      <c r="E475" s="16" t="s">
        <v>37</v>
      </c>
      <c r="F475" s="14" t="s">
        <v>306</v>
      </c>
      <c r="G475" s="16" t="s">
        <v>87</v>
      </c>
      <c r="H475" s="16">
        <v>5</v>
      </c>
      <c r="I475" s="21">
        <v>3552.52</v>
      </c>
      <c r="J475" s="21">
        <v>2249.8000000000002</v>
      </c>
      <c r="K475" s="69" t="s">
        <v>46</v>
      </c>
      <c r="L475" s="21">
        <f>I475*P475</f>
        <v>546093.37439999997</v>
      </c>
      <c r="M475" s="32">
        <f>I475*Q475</f>
        <v>55099.585200000001</v>
      </c>
      <c r="N475" s="32">
        <f t="shared" si="61"/>
        <v>601192.95959999994</v>
      </c>
      <c r="O475" s="632">
        <f>N475+N476</f>
        <v>4428251.7051999997</v>
      </c>
      <c r="P475" s="32">
        <v>153.72</v>
      </c>
      <c r="Q475" s="59">
        <v>15.51</v>
      </c>
      <c r="R475" s="14" t="s">
        <v>41</v>
      </c>
      <c r="S475" s="14" t="s">
        <v>270</v>
      </c>
    </row>
    <row r="476" spans="1:29">
      <c r="A476" s="16">
        <v>4</v>
      </c>
      <c r="B476" s="16"/>
      <c r="C476" s="68"/>
      <c r="D476" s="16"/>
      <c r="E476" s="16"/>
      <c r="F476" s="14"/>
      <c r="G476" s="16"/>
      <c r="H476" s="16"/>
      <c r="I476" s="21"/>
      <c r="J476" s="21"/>
      <c r="K476" s="69" t="s">
        <v>234</v>
      </c>
      <c r="L476" s="21">
        <f>I475*P476</f>
        <v>3746878.3692000001</v>
      </c>
      <c r="M476" s="32">
        <f>I475*Q476</f>
        <v>80180.376399999994</v>
      </c>
      <c r="N476" s="32">
        <f t="shared" si="61"/>
        <v>3827058.7456</v>
      </c>
      <c r="O476" s="633"/>
      <c r="P476" s="32">
        <v>1054.71</v>
      </c>
      <c r="Q476" s="59">
        <v>22.57</v>
      </c>
      <c r="R476" s="14" t="s">
        <v>41</v>
      </c>
      <c r="S476" s="14" t="s">
        <v>270</v>
      </c>
    </row>
    <row r="477" spans="1:29" ht="37.5">
      <c r="A477" s="16">
        <v>5</v>
      </c>
      <c r="B477" s="16">
        <v>3</v>
      </c>
      <c r="C477" s="68" t="s">
        <v>388</v>
      </c>
      <c r="D477" s="16">
        <v>1989</v>
      </c>
      <c r="E477" s="16" t="s">
        <v>37</v>
      </c>
      <c r="F477" s="14" t="s">
        <v>287</v>
      </c>
      <c r="G477" s="16" t="s">
        <v>87</v>
      </c>
      <c r="H477" s="16">
        <v>5</v>
      </c>
      <c r="I477" s="21">
        <v>3552.52</v>
      </c>
      <c r="J477" s="21">
        <v>2249.8000000000002</v>
      </c>
      <c r="K477" s="69" t="s">
        <v>46</v>
      </c>
      <c r="L477" s="21">
        <f>I477*P477</f>
        <v>639453.6</v>
      </c>
      <c r="M477" s="32">
        <f>I477*Q477</f>
        <v>60961.243199999997</v>
      </c>
      <c r="N477" s="32">
        <f t="shared" si="61"/>
        <v>700414.8432</v>
      </c>
      <c r="O477" s="632">
        <f>N477+N478</f>
        <v>4712844.0823999997</v>
      </c>
      <c r="P477" s="32">
        <v>180</v>
      </c>
      <c r="Q477" s="59">
        <v>17.16</v>
      </c>
      <c r="R477" s="14" t="s">
        <v>41</v>
      </c>
      <c r="S477" s="14" t="s">
        <v>270</v>
      </c>
    </row>
    <row r="478" spans="1:29">
      <c r="A478" s="16">
        <v>6</v>
      </c>
      <c r="B478" s="16"/>
      <c r="C478" s="68"/>
      <c r="D478" s="16"/>
      <c r="E478" s="16"/>
      <c r="F478" s="14"/>
      <c r="G478" s="16"/>
      <c r="H478" s="16"/>
      <c r="I478" s="21"/>
      <c r="J478" s="21"/>
      <c r="K478" s="69" t="s">
        <v>234</v>
      </c>
      <c r="L478" s="21">
        <f>I477*P478</f>
        <v>3926351.6795999999</v>
      </c>
      <c r="M478" s="32">
        <f>I477*Q478</f>
        <v>86077.559600000008</v>
      </c>
      <c r="N478" s="32">
        <f t="shared" si="61"/>
        <v>4012429.2391999997</v>
      </c>
      <c r="O478" s="633"/>
      <c r="P478" s="32">
        <v>1105.23</v>
      </c>
      <c r="Q478" s="59">
        <v>24.23</v>
      </c>
      <c r="R478" s="14" t="s">
        <v>41</v>
      </c>
      <c r="S478" s="14" t="s">
        <v>270</v>
      </c>
    </row>
    <row r="479" spans="1:29" s="67" customFormat="1">
      <c r="A479" s="15"/>
      <c r="B479" s="16"/>
      <c r="C479" s="65" t="s">
        <v>130</v>
      </c>
      <c r="D479" s="33"/>
      <c r="E479" s="33"/>
      <c r="F479" s="14"/>
      <c r="G479" s="33"/>
      <c r="H479" s="33"/>
      <c r="I479" s="27">
        <f>SUM(I480:I486)</f>
        <v>25334.47</v>
      </c>
      <c r="J479" s="27"/>
      <c r="K479" s="49"/>
      <c r="L479" s="27">
        <f>SUM(L480:L486)</f>
        <v>5286016.6880000001</v>
      </c>
      <c r="M479" s="31">
        <f>SUM(M480:M486)</f>
        <v>416106.60460000002</v>
      </c>
      <c r="N479" s="31">
        <f>SUM(N480:N486)</f>
        <v>5702123.2926000003</v>
      </c>
      <c r="O479" s="31">
        <f>SUM(O480:O486)</f>
        <v>5702123.2926000003</v>
      </c>
      <c r="P479" s="31"/>
      <c r="Q479" s="59"/>
      <c r="R479" s="31"/>
      <c r="S479" s="49"/>
      <c r="T479" s="438"/>
      <c r="U479" s="438"/>
      <c r="V479" s="438"/>
      <c r="W479" s="438"/>
      <c r="X479" s="438"/>
      <c r="Z479" s="438"/>
      <c r="AA479" s="438"/>
      <c r="AB479" s="438"/>
      <c r="AC479" s="327"/>
    </row>
    <row r="480" spans="1:29" ht="37.5">
      <c r="A480" s="16">
        <v>1</v>
      </c>
      <c r="B480" s="16">
        <v>1</v>
      </c>
      <c r="C480" s="68" t="s">
        <v>390</v>
      </c>
      <c r="D480" s="16">
        <v>1984</v>
      </c>
      <c r="E480" s="16" t="s">
        <v>37</v>
      </c>
      <c r="F480" s="14" t="s">
        <v>389</v>
      </c>
      <c r="G480" s="16" t="s">
        <v>38</v>
      </c>
      <c r="H480" s="16">
        <v>3</v>
      </c>
      <c r="I480" s="21">
        <v>2538.48</v>
      </c>
      <c r="J480" s="21">
        <v>1318.8</v>
      </c>
      <c r="K480" s="69" t="s">
        <v>46</v>
      </c>
      <c r="L480" s="21">
        <f t="shared" ref="L480:L486" si="62">I480*P480</f>
        <v>482311.2</v>
      </c>
      <c r="M480" s="32">
        <f t="shared" ref="M480:M486" si="63">I480*Q480</f>
        <v>40437.986400000002</v>
      </c>
      <c r="N480" s="32">
        <f t="shared" ref="N480:N486" si="64">L480+M480</f>
        <v>522749.18640000001</v>
      </c>
      <c r="O480" s="32">
        <f>N480</f>
        <v>522749.18640000001</v>
      </c>
      <c r="P480" s="32">
        <v>190</v>
      </c>
      <c r="Q480" s="59">
        <v>15.93</v>
      </c>
      <c r="R480" s="14" t="s">
        <v>41</v>
      </c>
      <c r="S480" s="14" t="s">
        <v>270</v>
      </c>
    </row>
    <row r="481" spans="1:1024" ht="37.5">
      <c r="A481" s="16">
        <v>2</v>
      </c>
      <c r="B481" s="16">
        <v>2</v>
      </c>
      <c r="C481" s="68" t="s">
        <v>132</v>
      </c>
      <c r="D481" s="16">
        <v>1984</v>
      </c>
      <c r="E481" s="16" t="s">
        <v>37</v>
      </c>
      <c r="F481" s="14" t="s">
        <v>389</v>
      </c>
      <c r="G481" s="16" t="s">
        <v>38</v>
      </c>
      <c r="H481" s="16">
        <v>3</v>
      </c>
      <c r="I481" s="21">
        <v>4057.1</v>
      </c>
      <c r="J481" s="21">
        <v>2129.1999999999998</v>
      </c>
      <c r="K481" s="69" t="s">
        <v>46</v>
      </c>
      <c r="L481" s="21">
        <f t="shared" si="62"/>
        <v>770849</v>
      </c>
      <c r="M481" s="32">
        <f t="shared" si="63"/>
        <v>64629.602999999996</v>
      </c>
      <c r="N481" s="32">
        <f t="shared" si="64"/>
        <v>835478.603</v>
      </c>
      <c r="O481" s="32">
        <f t="shared" ref="O481:O486" si="65">N481</f>
        <v>835478.603</v>
      </c>
      <c r="P481" s="32">
        <v>190</v>
      </c>
      <c r="Q481" s="59">
        <v>15.93</v>
      </c>
      <c r="R481" s="14" t="s">
        <v>41</v>
      </c>
      <c r="S481" s="14" t="s">
        <v>270</v>
      </c>
    </row>
    <row r="482" spans="1:1024" ht="37.5">
      <c r="A482" s="16">
        <v>3</v>
      </c>
      <c r="B482" s="16">
        <v>3</v>
      </c>
      <c r="C482" s="68" t="s">
        <v>391</v>
      </c>
      <c r="D482" s="16">
        <v>1981</v>
      </c>
      <c r="E482" s="16" t="s">
        <v>37</v>
      </c>
      <c r="F482" s="14" t="s">
        <v>389</v>
      </c>
      <c r="G482" s="16" t="s">
        <v>38</v>
      </c>
      <c r="H482" s="16">
        <v>3</v>
      </c>
      <c r="I482" s="21">
        <v>2278.98</v>
      </c>
      <c r="J482" s="21">
        <v>1262.4000000000001</v>
      </c>
      <c r="K482" s="69" t="s">
        <v>46</v>
      </c>
      <c r="L482" s="21">
        <f t="shared" si="62"/>
        <v>433006.2</v>
      </c>
      <c r="M482" s="32">
        <f t="shared" si="63"/>
        <v>36304.151400000002</v>
      </c>
      <c r="N482" s="32">
        <f t="shared" si="64"/>
        <v>469310.35140000004</v>
      </c>
      <c r="O482" s="32">
        <f t="shared" si="65"/>
        <v>469310.35140000004</v>
      </c>
      <c r="P482" s="32">
        <v>190</v>
      </c>
      <c r="Q482" s="59">
        <v>15.93</v>
      </c>
      <c r="R482" s="14" t="s">
        <v>41</v>
      </c>
      <c r="S482" s="14" t="s">
        <v>270</v>
      </c>
    </row>
    <row r="483" spans="1:1024" ht="37.5">
      <c r="A483" s="16">
        <v>4</v>
      </c>
      <c r="B483" s="16">
        <v>4</v>
      </c>
      <c r="C483" s="68" t="s">
        <v>393</v>
      </c>
      <c r="D483" s="16">
        <v>1972</v>
      </c>
      <c r="E483" s="16" t="s">
        <v>37</v>
      </c>
      <c r="F483" s="14" t="s">
        <v>392</v>
      </c>
      <c r="G483" s="16" t="s">
        <v>60</v>
      </c>
      <c r="H483" s="16">
        <v>2</v>
      </c>
      <c r="I483" s="21">
        <v>794.51</v>
      </c>
      <c r="J483" s="21">
        <v>371.2</v>
      </c>
      <c r="K483" s="69" t="s">
        <v>234</v>
      </c>
      <c r="L483" s="21">
        <f t="shared" si="62"/>
        <v>1191765</v>
      </c>
      <c r="M483" s="32">
        <f t="shared" si="63"/>
        <v>31764.509799999996</v>
      </c>
      <c r="N483" s="32">
        <f t="shared" si="64"/>
        <v>1223529.5097999999</v>
      </c>
      <c r="O483" s="32">
        <f t="shared" si="65"/>
        <v>1223529.5097999999</v>
      </c>
      <c r="P483" s="32">
        <v>1500</v>
      </c>
      <c r="Q483" s="59">
        <v>39.979999999999997</v>
      </c>
      <c r="R483" s="14" t="s">
        <v>41</v>
      </c>
      <c r="S483" s="14" t="s">
        <v>270</v>
      </c>
    </row>
    <row r="484" spans="1:1024" ht="37.5">
      <c r="A484" s="16">
        <v>5</v>
      </c>
      <c r="B484" s="16">
        <v>5</v>
      </c>
      <c r="C484" s="68" t="s">
        <v>394</v>
      </c>
      <c r="D484" s="16">
        <v>1988</v>
      </c>
      <c r="E484" s="16" t="s">
        <v>37</v>
      </c>
      <c r="F484" s="14" t="s">
        <v>306</v>
      </c>
      <c r="G484" s="16" t="s">
        <v>87</v>
      </c>
      <c r="H484" s="16">
        <v>5</v>
      </c>
      <c r="I484" s="21">
        <v>5239.6000000000004</v>
      </c>
      <c r="J484" s="21">
        <v>3157.3</v>
      </c>
      <c r="K484" s="69" t="s">
        <v>46</v>
      </c>
      <c r="L484" s="21">
        <f t="shared" si="62"/>
        <v>805431.31200000003</v>
      </c>
      <c r="M484" s="32">
        <f t="shared" si="63"/>
        <v>81266.196000000011</v>
      </c>
      <c r="N484" s="32">
        <f t="shared" si="64"/>
        <v>886697.50800000003</v>
      </c>
      <c r="O484" s="32">
        <f t="shared" si="65"/>
        <v>886697.50800000003</v>
      </c>
      <c r="P484" s="32">
        <v>153.72</v>
      </c>
      <c r="Q484" s="59">
        <v>15.51</v>
      </c>
      <c r="R484" s="14" t="s">
        <v>41</v>
      </c>
      <c r="S484" s="14" t="s">
        <v>270</v>
      </c>
    </row>
    <row r="485" spans="1:1024" ht="37.5">
      <c r="A485" s="16">
        <v>6</v>
      </c>
      <c r="B485" s="16">
        <v>6</v>
      </c>
      <c r="C485" s="68" t="s">
        <v>395</v>
      </c>
      <c r="D485" s="16">
        <v>1988</v>
      </c>
      <c r="E485" s="16" t="s">
        <v>37</v>
      </c>
      <c r="F485" s="14" t="s">
        <v>306</v>
      </c>
      <c r="G485" s="16" t="s">
        <v>87</v>
      </c>
      <c r="H485" s="16">
        <v>5</v>
      </c>
      <c r="I485" s="21">
        <v>5191.7</v>
      </c>
      <c r="J485" s="21">
        <v>2999.9</v>
      </c>
      <c r="K485" s="69" t="s">
        <v>46</v>
      </c>
      <c r="L485" s="21">
        <f t="shared" si="62"/>
        <v>798068.12399999995</v>
      </c>
      <c r="M485" s="32">
        <f t="shared" si="63"/>
        <v>80523.266999999993</v>
      </c>
      <c r="N485" s="32">
        <f t="shared" si="64"/>
        <v>878591.39099999995</v>
      </c>
      <c r="O485" s="32">
        <f t="shared" si="65"/>
        <v>878591.39099999995</v>
      </c>
      <c r="P485" s="32">
        <v>153.72</v>
      </c>
      <c r="Q485" s="59">
        <v>15.51</v>
      </c>
      <c r="R485" s="14" t="s">
        <v>41</v>
      </c>
      <c r="S485" s="14" t="s">
        <v>270</v>
      </c>
    </row>
    <row r="486" spans="1:1024" ht="37.5">
      <c r="A486" s="16">
        <v>7</v>
      </c>
      <c r="B486" s="16">
        <v>7</v>
      </c>
      <c r="C486" s="68" t="s">
        <v>396</v>
      </c>
      <c r="D486" s="16">
        <v>1988</v>
      </c>
      <c r="E486" s="16" t="s">
        <v>37</v>
      </c>
      <c r="F486" s="14" t="s">
        <v>306</v>
      </c>
      <c r="G486" s="16" t="s">
        <v>87</v>
      </c>
      <c r="H486" s="16">
        <v>5</v>
      </c>
      <c r="I486" s="21">
        <v>5234.1000000000004</v>
      </c>
      <c r="J486" s="21">
        <v>3168.2</v>
      </c>
      <c r="K486" s="69" t="s">
        <v>46</v>
      </c>
      <c r="L486" s="21">
        <f t="shared" si="62"/>
        <v>804585.85200000007</v>
      </c>
      <c r="M486" s="32">
        <f t="shared" si="63"/>
        <v>81180.891000000003</v>
      </c>
      <c r="N486" s="32">
        <f t="shared" si="64"/>
        <v>885766.74300000002</v>
      </c>
      <c r="O486" s="32">
        <f t="shared" si="65"/>
        <v>885766.74300000002</v>
      </c>
      <c r="P486" s="32">
        <v>153.72</v>
      </c>
      <c r="Q486" s="59">
        <v>15.51</v>
      </c>
      <c r="R486" s="14" t="s">
        <v>41</v>
      </c>
      <c r="S486" s="14" t="s">
        <v>270</v>
      </c>
    </row>
    <row r="487" spans="1:1024" s="67" customFormat="1">
      <c r="A487" s="15"/>
      <c r="B487" s="16"/>
      <c r="C487" s="65" t="s">
        <v>133</v>
      </c>
      <c r="D487" s="33"/>
      <c r="E487" s="33"/>
      <c r="F487" s="14"/>
      <c r="G487" s="33"/>
      <c r="H487" s="33"/>
      <c r="I487" s="27">
        <f>SUM(I488:I507)</f>
        <v>11050</v>
      </c>
      <c r="J487" s="27"/>
      <c r="K487" s="28"/>
      <c r="L487" s="27">
        <f>SUM(L488:L507)</f>
        <v>8744322.5</v>
      </c>
      <c r="M487" s="27">
        <f>SUM(M488:M507)</f>
        <v>660797.09999999986</v>
      </c>
      <c r="N487" s="27">
        <f>SUM(N488:N507)</f>
        <v>9405119.6000000015</v>
      </c>
      <c r="O487" s="27">
        <f>SUM(O488:O507)</f>
        <v>9405119.6000000015</v>
      </c>
      <c r="P487" s="31"/>
      <c r="Q487" s="59"/>
      <c r="R487" s="31"/>
      <c r="S487" s="49"/>
      <c r="T487" s="438"/>
      <c r="U487" s="438"/>
      <c r="V487" s="438"/>
      <c r="W487" s="438"/>
      <c r="X487" s="438"/>
      <c r="Z487" s="438"/>
      <c r="AA487" s="438"/>
      <c r="AB487" s="438"/>
      <c r="AC487" s="327"/>
    </row>
    <row r="488" spans="1:1024" ht="37.5">
      <c r="A488" s="15">
        <v>1</v>
      </c>
      <c r="B488" s="16">
        <v>1</v>
      </c>
      <c r="C488" s="68" t="s">
        <v>397</v>
      </c>
      <c r="D488" s="16">
        <v>1959</v>
      </c>
      <c r="E488" s="16" t="s">
        <v>37</v>
      </c>
      <c r="F488" s="14" t="s">
        <v>285</v>
      </c>
      <c r="G488" s="16" t="s">
        <v>398</v>
      </c>
      <c r="H488" s="16">
        <v>2</v>
      </c>
      <c r="I488" s="21">
        <v>730</v>
      </c>
      <c r="J488" s="21">
        <v>398.4</v>
      </c>
      <c r="K488" s="69" t="s">
        <v>46</v>
      </c>
      <c r="L488" s="21">
        <f>I488*P488</f>
        <v>124830</v>
      </c>
      <c r="M488" s="32">
        <f>I488*Q488</f>
        <v>11541.300000000001</v>
      </c>
      <c r="N488" s="32">
        <f t="shared" ref="N488:N507" si="66">L488+M488</f>
        <v>136371.29999999999</v>
      </c>
      <c r="O488" s="632">
        <f>N488+N489+N490+N491</f>
        <v>578656.4</v>
      </c>
      <c r="P488" s="32">
        <v>171</v>
      </c>
      <c r="Q488" s="59">
        <v>15.81</v>
      </c>
      <c r="R488" s="14" t="s">
        <v>41</v>
      </c>
      <c r="S488" s="14" t="s">
        <v>270</v>
      </c>
    </row>
    <row r="489" spans="1:1024" ht="37.5">
      <c r="A489" s="15">
        <v>2</v>
      </c>
      <c r="B489" s="16"/>
      <c r="C489" s="68"/>
      <c r="D489" s="16"/>
      <c r="E489" s="16"/>
      <c r="F489" s="14"/>
      <c r="G489" s="16"/>
      <c r="H489" s="16"/>
      <c r="I489" s="21"/>
      <c r="J489" s="21"/>
      <c r="K489" s="69" t="s">
        <v>49</v>
      </c>
      <c r="L489" s="21">
        <f>I488*P489</f>
        <v>338836.80000000005</v>
      </c>
      <c r="M489" s="32">
        <f>I488*Q489</f>
        <v>13621.8</v>
      </c>
      <c r="N489" s="32">
        <f t="shared" si="66"/>
        <v>352458.60000000003</v>
      </c>
      <c r="O489" s="634"/>
      <c r="P489" s="32">
        <v>464.16</v>
      </c>
      <c r="Q489" s="59">
        <v>18.66</v>
      </c>
      <c r="R489" s="14" t="s">
        <v>41</v>
      </c>
      <c r="S489" s="14" t="s">
        <v>270</v>
      </c>
    </row>
    <row r="490" spans="1:1024" ht="56.25">
      <c r="A490" s="15">
        <v>3</v>
      </c>
      <c r="B490" s="16"/>
      <c r="C490" s="68"/>
      <c r="D490" s="16"/>
      <c r="E490" s="16"/>
      <c r="F490" s="14"/>
      <c r="G490" s="16"/>
      <c r="H490" s="16"/>
      <c r="I490" s="21"/>
      <c r="J490" s="21"/>
      <c r="K490" s="35" t="s">
        <v>39</v>
      </c>
      <c r="L490" s="21">
        <f>I488*P490</f>
        <v>42690.399999999994</v>
      </c>
      <c r="M490" s="32">
        <f>I488*Q490</f>
        <v>10468.200000000001</v>
      </c>
      <c r="N490" s="32">
        <f t="shared" si="66"/>
        <v>53158.599999999991</v>
      </c>
      <c r="O490" s="634"/>
      <c r="P490" s="32">
        <v>58.48</v>
      </c>
      <c r="Q490" s="59">
        <v>14.34</v>
      </c>
      <c r="R490" s="14" t="s">
        <v>41</v>
      </c>
      <c r="S490" s="14" t="s">
        <v>270</v>
      </c>
    </row>
    <row r="491" spans="1:1024" ht="56.25">
      <c r="A491" s="15">
        <v>4</v>
      </c>
      <c r="B491" s="16"/>
      <c r="C491" s="68"/>
      <c r="D491" s="16"/>
      <c r="E491" s="16"/>
      <c r="F491" s="14"/>
      <c r="G491" s="16"/>
      <c r="H491" s="16"/>
      <c r="I491" s="21"/>
      <c r="J491" s="21"/>
      <c r="K491" s="69" t="s">
        <v>42</v>
      </c>
      <c r="L491" s="21">
        <f>I488*P491</f>
        <v>26550.1</v>
      </c>
      <c r="M491" s="32">
        <f>I488*Q491</f>
        <v>10117.799999999999</v>
      </c>
      <c r="N491" s="32">
        <f t="shared" si="66"/>
        <v>36667.899999999994</v>
      </c>
      <c r="O491" s="633"/>
      <c r="P491" s="32">
        <v>36.369999999999997</v>
      </c>
      <c r="Q491" s="59">
        <v>13.86</v>
      </c>
      <c r="R491" s="14" t="s">
        <v>41</v>
      </c>
      <c r="S491" s="14" t="s">
        <v>270</v>
      </c>
    </row>
    <row r="492" spans="1:1024" ht="37.5">
      <c r="A492" s="15">
        <v>5</v>
      </c>
      <c r="B492" s="16">
        <v>2</v>
      </c>
      <c r="C492" s="68" t="s">
        <v>399</v>
      </c>
      <c r="D492" s="16">
        <v>1971</v>
      </c>
      <c r="E492" s="16" t="s">
        <v>37</v>
      </c>
      <c r="F492" s="14" t="s">
        <v>269</v>
      </c>
      <c r="G492" s="16" t="s">
        <v>38</v>
      </c>
      <c r="H492" s="16">
        <v>2</v>
      </c>
      <c r="I492" s="21">
        <v>1920</v>
      </c>
      <c r="J492" s="21">
        <v>718.1</v>
      </c>
      <c r="K492" s="69" t="s">
        <v>46</v>
      </c>
      <c r="L492" s="21">
        <f>I492*P492</f>
        <v>430598.40000000002</v>
      </c>
      <c r="M492" s="32">
        <f>I492*Q492</f>
        <v>42547.199999999997</v>
      </c>
      <c r="N492" s="32">
        <f t="shared" si="66"/>
        <v>473145.60000000003</v>
      </c>
      <c r="O492" s="632">
        <f>N492+N493+N494+N495</f>
        <v>1730668.8</v>
      </c>
      <c r="P492" s="32">
        <v>224.27</v>
      </c>
      <c r="Q492" s="59">
        <v>22.16</v>
      </c>
      <c r="R492" s="14" t="s">
        <v>41</v>
      </c>
      <c r="S492" s="14" t="s">
        <v>270</v>
      </c>
    </row>
    <row r="493" spans="1:1024" ht="37.5">
      <c r="A493" s="15">
        <v>6</v>
      </c>
      <c r="B493" s="16"/>
      <c r="C493" s="68"/>
      <c r="D493" s="16"/>
      <c r="E493" s="16"/>
      <c r="F493" s="14"/>
      <c r="G493" s="16"/>
      <c r="H493" s="16"/>
      <c r="I493" s="21"/>
      <c r="J493" s="21"/>
      <c r="K493" s="69" t="s">
        <v>49</v>
      </c>
      <c r="L493" s="21">
        <f>I492*P493</f>
        <v>853900.80000000005</v>
      </c>
      <c r="M493" s="32">
        <f>I492*Q493</f>
        <v>35827.199999999997</v>
      </c>
      <c r="N493" s="32">
        <f t="shared" si="66"/>
        <v>889728</v>
      </c>
      <c r="O493" s="634"/>
      <c r="P493" s="362">
        <v>444.74</v>
      </c>
      <c r="Q493" s="413">
        <v>18.66</v>
      </c>
      <c r="R493" s="14" t="s">
        <v>41</v>
      </c>
      <c r="S493" s="14" t="s">
        <v>270</v>
      </c>
    </row>
    <row r="494" spans="1:1024" s="363" customFormat="1" ht="56.25">
      <c r="A494" s="15">
        <v>7</v>
      </c>
      <c r="B494" s="44"/>
      <c r="C494" s="46"/>
      <c r="D494" s="46"/>
      <c r="E494" s="44"/>
      <c r="F494" s="14"/>
      <c r="G494" s="46"/>
      <c r="H494" s="46"/>
      <c r="I494" s="39"/>
      <c r="J494" s="39"/>
      <c r="K494" s="35" t="s">
        <v>39</v>
      </c>
      <c r="L494" s="21">
        <f>I492*P494</f>
        <v>158995.20000000001</v>
      </c>
      <c r="M494" s="32">
        <f>I492*Q494</f>
        <v>38995.199999999997</v>
      </c>
      <c r="N494" s="32">
        <f t="shared" si="66"/>
        <v>197990.40000000002</v>
      </c>
      <c r="O494" s="634"/>
      <c r="P494" s="362">
        <v>82.81</v>
      </c>
      <c r="Q494" s="413">
        <v>20.309999999999999</v>
      </c>
      <c r="R494" s="14" t="s">
        <v>41</v>
      </c>
      <c r="S494" s="14" t="s">
        <v>270</v>
      </c>
      <c r="T494" s="437"/>
      <c r="U494" s="437"/>
      <c r="V494" s="443"/>
      <c r="W494" s="437"/>
      <c r="X494" s="437"/>
      <c r="Y494" s="43"/>
      <c r="Z494" s="437"/>
      <c r="AA494" s="437"/>
      <c r="AB494" s="437"/>
      <c r="AC494" s="469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  <c r="KI494" s="43"/>
      <c r="KJ494" s="43"/>
      <c r="KK494" s="43"/>
      <c r="KL494" s="43"/>
      <c r="KM494" s="43"/>
      <c r="KN494" s="43"/>
      <c r="KO494" s="43"/>
      <c r="KP494" s="43"/>
      <c r="KQ494" s="43"/>
      <c r="KR494" s="43"/>
      <c r="KS494" s="43"/>
      <c r="KT494" s="43"/>
      <c r="KU494" s="43"/>
      <c r="KV494" s="43"/>
      <c r="KW494" s="43"/>
      <c r="KX494" s="43"/>
      <c r="KY494" s="43"/>
      <c r="KZ494" s="43"/>
      <c r="LA494" s="43"/>
      <c r="LB494" s="43"/>
      <c r="LC494" s="43"/>
      <c r="LD494" s="43"/>
      <c r="LE494" s="43"/>
      <c r="LF494" s="43"/>
      <c r="LG494" s="43"/>
      <c r="LH494" s="43"/>
      <c r="LI494" s="43"/>
      <c r="LJ494" s="43"/>
      <c r="LK494" s="43"/>
      <c r="LL494" s="43"/>
      <c r="LM494" s="43"/>
      <c r="LN494" s="43"/>
      <c r="LO494" s="43"/>
      <c r="LP494" s="43"/>
      <c r="LQ494" s="43"/>
      <c r="LR494" s="43"/>
      <c r="LS494" s="43"/>
      <c r="LT494" s="43"/>
      <c r="LU494" s="43"/>
      <c r="LV494" s="43"/>
      <c r="LW494" s="43"/>
      <c r="LX494" s="43"/>
      <c r="LY494" s="43"/>
      <c r="LZ494" s="43"/>
      <c r="MA494" s="43"/>
      <c r="MB494" s="43"/>
      <c r="MC494" s="43"/>
      <c r="MD494" s="43"/>
      <c r="ME494" s="43"/>
      <c r="MF494" s="43"/>
      <c r="MG494" s="43"/>
      <c r="MH494" s="43"/>
      <c r="MI494" s="43"/>
      <c r="MJ494" s="43"/>
      <c r="MK494" s="43"/>
      <c r="ML494" s="43"/>
      <c r="MM494" s="43"/>
      <c r="MN494" s="43"/>
      <c r="MO494" s="43"/>
      <c r="MP494" s="43"/>
      <c r="MQ494" s="43"/>
      <c r="MR494" s="43"/>
      <c r="MS494" s="43"/>
      <c r="MT494" s="43"/>
      <c r="MU494" s="43"/>
      <c r="MV494" s="43"/>
      <c r="MW494" s="43"/>
      <c r="MX494" s="43"/>
      <c r="MY494" s="43"/>
      <c r="MZ494" s="43"/>
      <c r="NA494" s="43"/>
      <c r="NB494" s="43"/>
      <c r="NC494" s="43"/>
      <c r="ND494" s="43"/>
      <c r="NE494" s="43"/>
      <c r="NF494" s="43"/>
      <c r="NG494" s="43"/>
      <c r="NH494" s="43"/>
      <c r="NI494" s="43"/>
      <c r="NJ494" s="43"/>
      <c r="NK494" s="43"/>
      <c r="NL494" s="43"/>
      <c r="NM494" s="43"/>
      <c r="NN494" s="43"/>
      <c r="NO494" s="43"/>
      <c r="NP494" s="43"/>
      <c r="NQ494" s="43"/>
      <c r="NR494" s="43"/>
      <c r="NS494" s="43"/>
      <c r="NT494" s="43"/>
      <c r="NU494" s="43"/>
      <c r="NV494" s="43"/>
      <c r="NW494" s="43"/>
      <c r="NX494" s="43"/>
      <c r="NY494" s="43"/>
      <c r="NZ494" s="43"/>
      <c r="OA494" s="43"/>
      <c r="OB494" s="43"/>
      <c r="OC494" s="43"/>
      <c r="OD494" s="43"/>
      <c r="OE494" s="43"/>
      <c r="OF494" s="43"/>
      <c r="OG494" s="43"/>
      <c r="OH494" s="43"/>
      <c r="OI494" s="43"/>
      <c r="OJ494" s="43"/>
      <c r="OK494" s="43"/>
      <c r="OL494" s="43"/>
      <c r="OM494" s="43"/>
      <c r="ON494" s="43"/>
      <c r="OO494" s="43"/>
      <c r="OP494" s="43"/>
      <c r="OQ494" s="43"/>
      <c r="OR494" s="43"/>
      <c r="OS494" s="43"/>
      <c r="OT494" s="43"/>
      <c r="OU494" s="43"/>
      <c r="OV494" s="43"/>
      <c r="OW494" s="43"/>
      <c r="OX494" s="43"/>
      <c r="OY494" s="43"/>
      <c r="OZ494" s="43"/>
      <c r="PA494" s="43"/>
      <c r="PB494" s="43"/>
      <c r="PC494" s="43"/>
      <c r="PD494" s="43"/>
      <c r="PE494" s="43"/>
      <c r="PF494" s="43"/>
      <c r="PG494" s="43"/>
      <c r="PH494" s="43"/>
      <c r="PI494" s="43"/>
      <c r="PJ494" s="43"/>
      <c r="PK494" s="43"/>
      <c r="PL494" s="43"/>
      <c r="PM494" s="43"/>
      <c r="PN494" s="43"/>
      <c r="PO494" s="43"/>
      <c r="PP494" s="43"/>
      <c r="PQ494" s="43"/>
      <c r="PR494" s="43"/>
      <c r="PS494" s="43"/>
      <c r="PT494" s="43"/>
      <c r="PU494" s="43"/>
      <c r="PV494" s="43"/>
      <c r="PW494" s="43"/>
      <c r="PX494" s="43"/>
      <c r="PY494" s="43"/>
      <c r="PZ494" s="43"/>
      <c r="QA494" s="43"/>
      <c r="QB494" s="43"/>
      <c r="QC494" s="43"/>
      <c r="QD494" s="43"/>
      <c r="QE494" s="43"/>
      <c r="QF494" s="43"/>
      <c r="QG494" s="43"/>
      <c r="QH494" s="43"/>
      <c r="QI494" s="43"/>
      <c r="QJ494" s="43"/>
      <c r="QK494" s="43"/>
      <c r="QL494" s="43"/>
      <c r="QM494" s="43"/>
      <c r="QN494" s="43"/>
      <c r="QO494" s="43"/>
      <c r="QP494" s="43"/>
      <c r="QQ494" s="43"/>
      <c r="QR494" s="43"/>
      <c r="QS494" s="43"/>
      <c r="QT494" s="43"/>
      <c r="QU494" s="43"/>
      <c r="QV494" s="43"/>
      <c r="QW494" s="43"/>
      <c r="QX494" s="43"/>
      <c r="QY494" s="43"/>
      <c r="QZ494" s="43"/>
      <c r="RA494" s="43"/>
      <c r="RB494" s="43"/>
      <c r="RC494" s="43"/>
      <c r="RD494" s="43"/>
      <c r="RE494" s="43"/>
      <c r="RF494" s="43"/>
      <c r="RG494" s="43"/>
      <c r="RH494" s="43"/>
      <c r="RI494" s="43"/>
      <c r="RJ494" s="43"/>
      <c r="RK494" s="43"/>
      <c r="RL494" s="43"/>
      <c r="RM494" s="43"/>
      <c r="RN494" s="43"/>
      <c r="RO494" s="43"/>
      <c r="RP494" s="43"/>
      <c r="RQ494" s="43"/>
      <c r="RR494" s="43"/>
      <c r="RS494" s="43"/>
      <c r="RT494" s="43"/>
      <c r="RU494" s="43"/>
      <c r="RV494" s="43"/>
      <c r="RW494" s="43"/>
      <c r="RX494" s="43"/>
      <c r="RY494" s="43"/>
      <c r="RZ494" s="43"/>
      <c r="SA494" s="43"/>
      <c r="SB494" s="43"/>
      <c r="SC494" s="43"/>
      <c r="SD494" s="43"/>
      <c r="SE494" s="43"/>
      <c r="SF494" s="43"/>
      <c r="SG494" s="43"/>
      <c r="SH494" s="43"/>
      <c r="SI494" s="43"/>
      <c r="SJ494" s="43"/>
      <c r="SK494" s="43"/>
      <c r="SL494" s="43"/>
      <c r="SM494" s="43"/>
      <c r="SN494" s="43"/>
      <c r="SO494" s="43"/>
      <c r="SP494" s="43"/>
      <c r="SQ494" s="43"/>
      <c r="SR494" s="43"/>
      <c r="SS494" s="43"/>
      <c r="ST494" s="43"/>
      <c r="SU494" s="43"/>
      <c r="SV494" s="43"/>
      <c r="SW494" s="43"/>
      <c r="SX494" s="43"/>
      <c r="SY494" s="43"/>
      <c r="SZ494" s="43"/>
      <c r="TA494" s="43"/>
      <c r="TB494" s="43"/>
      <c r="TC494" s="43"/>
      <c r="TD494" s="43"/>
      <c r="TE494" s="43"/>
      <c r="TF494" s="43"/>
      <c r="TG494" s="43"/>
      <c r="TH494" s="43"/>
      <c r="TI494" s="43"/>
      <c r="TJ494" s="43"/>
      <c r="TK494" s="43"/>
      <c r="TL494" s="43"/>
      <c r="TM494" s="43"/>
      <c r="TN494" s="43"/>
      <c r="TO494" s="43"/>
      <c r="TP494" s="43"/>
      <c r="TQ494" s="43"/>
      <c r="TR494" s="43"/>
      <c r="TS494" s="43"/>
      <c r="TT494" s="43"/>
      <c r="TU494" s="43"/>
      <c r="TV494" s="43"/>
      <c r="TW494" s="43"/>
      <c r="TX494" s="43"/>
      <c r="TY494" s="43"/>
      <c r="TZ494" s="43"/>
      <c r="UA494" s="43"/>
      <c r="UB494" s="43"/>
      <c r="UC494" s="43"/>
      <c r="UD494" s="43"/>
      <c r="UE494" s="43"/>
      <c r="UF494" s="43"/>
      <c r="UG494" s="43"/>
      <c r="UH494" s="43"/>
      <c r="UI494" s="43"/>
      <c r="UJ494" s="43"/>
      <c r="UK494" s="43"/>
      <c r="UL494" s="43"/>
      <c r="UM494" s="43"/>
      <c r="UN494" s="43"/>
      <c r="UO494" s="43"/>
      <c r="UP494" s="43"/>
      <c r="UQ494" s="43"/>
      <c r="UR494" s="43"/>
      <c r="US494" s="43"/>
      <c r="UT494" s="43"/>
      <c r="UU494" s="43"/>
      <c r="UV494" s="43"/>
      <c r="UW494" s="43"/>
      <c r="UX494" s="43"/>
      <c r="UY494" s="43"/>
      <c r="UZ494" s="43"/>
      <c r="VA494" s="43"/>
      <c r="VB494" s="43"/>
      <c r="VC494" s="43"/>
      <c r="VD494" s="43"/>
      <c r="VE494" s="43"/>
      <c r="VF494" s="43"/>
      <c r="VG494" s="43"/>
      <c r="VH494" s="43"/>
      <c r="VI494" s="43"/>
      <c r="VJ494" s="43"/>
      <c r="VK494" s="43"/>
      <c r="VL494" s="43"/>
      <c r="VM494" s="43"/>
      <c r="VN494" s="43"/>
      <c r="VO494" s="43"/>
      <c r="VP494" s="43"/>
      <c r="VQ494" s="43"/>
      <c r="VR494" s="43"/>
      <c r="VS494" s="43"/>
      <c r="VT494" s="43"/>
      <c r="VU494" s="43"/>
      <c r="VV494" s="43"/>
      <c r="VW494" s="43"/>
      <c r="VX494" s="43"/>
      <c r="VY494" s="43"/>
      <c r="VZ494" s="43"/>
      <c r="WA494" s="43"/>
      <c r="WB494" s="43"/>
      <c r="WC494" s="43"/>
      <c r="WD494" s="43"/>
      <c r="WE494" s="43"/>
      <c r="WF494" s="43"/>
      <c r="WG494" s="43"/>
      <c r="WH494" s="43"/>
      <c r="WI494" s="43"/>
      <c r="WJ494" s="43"/>
      <c r="WK494" s="43"/>
      <c r="WL494" s="43"/>
      <c r="WM494" s="43"/>
      <c r="WN494" s="43"/>
      <c r="WO494" s="43"/>
      <c r="WP494" s="43"/>
      <c r="WQ494" s="43"/>
      <c r="WR494" s="43"/>
      <c r="WS494" s="43"/>
      <c r="WT494" s="43"/>
      <c r="WU494" s="43"/>
      <c r="WV494" s="43"/>
      <c r="WW494" s="43"/>
      <c r="WX494" s="43"/>
      <c r="WY494" s="43"/>
      <c r="WZ494" s="43"/>
      <c r="XA494" s="43"/>
      <c r="XB494" s="43"/>
      <c r="XC494" s="43"/>
      <c r="XD494" s="43"/>
      <c r="XE494" s="43"/>
      <c r="XF494" s="43"/>
      <c r="XG494" s="43"/>
      <c r="XH494" s="43"/>
      <c r="XI494" s="43"/>
      <c r="XJ494" s="43"/>
      <c r="XK494" s="43"/>
      <c r="XL494" s="43"/>
      <c r="XM494" s="43"/>
      <c r="XN494" s="43"/>
      <c r="XO494" s="43"/>
      <c r="XP494" s="43"/>
      <c r="XQ494" s="43"/>
      <c r="XR494" s="43"/>
      <c r="XS494" s="43"/>
      <c r="XT494" s="43"/>
      <c r="XU494" s="43"/>
      <c r="XV494" s="43"/>
      <c r="XW494" s="43"/>
      <c r="XX494" s="43"/>
      <c r="XY494" s="43"/>
      <c r="XZ494" s="43"/>
      <c r="YA494" s="43"/>
      <c r="YB494" s="43"/>
      <c r="YC494" s="43"/>
      <c r="YD494" s="43"/>
      <c r="YE494" s="43"/>
      <c r="YF494" s="43"/>
      <c r="YG494" s="43"/>
      <c r="YH494" s="43"/>
      <c r="YI494" s="43"/>
      <c r="YJ494" s="43"/>
      <c r="YK494" s="43"/>
      <c r="YL494" s="43"/>
      <c r="YM494" s="43"/>
      <c r="YN494" s="43"/>
      <c r="YO494" s="43"/>
      <c r="YP494" s="43"/>
      <c r="YQ494" s="43"/>
      <c r="YR494" s="43"/>
      <c r="YS494" s="43"/>
      <c r="YT494" s="43"/>
      <c r="YU494" s="43"/>
      <c r="YV494" s="43"/>
      <c r="YW494" s="43"/>
      <c r="YX494" s="43"/>
      <c r="YY494" s="43"/>
      <c r="YZ494" s="43"/>
      <c r="ZA494" s="43"/>
      <c r="ZB494" s="43"/>
      <c r="ZC494" s="43"/>
      <c r="ZD494" s="43"/>
      <c r="ZE494" s="43"/>
      <c r="ZF494" s="43"/>
      <c r="ZG494" s="43"/>
      <c r="ZH494" s="43"/>
      <c r="ZI494" s="43"/>
      <c r="ZJ494" s="43"/>
      <c r="ZK494" s="43"/>
      <c r="ZL494" s="43"/>
      <c r="ZM494" s="43"/>
      <c r="ZN494" s="43"/>
      <c r="ZO494" s="43"/>
      <c r="ZP494" s="43"/>
      <c r="ZQ494" s="43"/>
      <c r="ZR494" s="43"/>
      <c r="ZS494" s="43"/>
      <c r="ZT494" s="43"/>
      <c r="ZU494" s="43"/>
      <c r="ZV494" s="43"/>
      <c r="ZW494" s="43"/>
      <c r="ZX494" s="43"/>
      <c r="ZY494" s="43"/>
      <c r="ZZ494" s="43"/>
      <c r="AAA494" s="43"/>
      <c r="AAB494" s="43"/>
      <c r="AAC494" s="43"/>
      <c r="AAD494" s="43"/>
      <c r="AAE494" s="43"/>
      <c r="AAF494" s="43"/>
      <c r="AAG494" s="43"/>
      <c r="AAH494" s="43"/>
      <c r="AAI494" s="43"/>
      <c r="AAJ494" s="43"/>
      <c r="AAK494" s="43"/>
      <c r="AAL494" s="43"/>
      <c r="AAM494" s="43"/>
      <c r="AAN494" s="43"/>
      <c r="AAO494" s="43"/>
      <c r="AAP494" s="43"/>
      <c r="AAQ494" s="43"/>
      <c r="AAR494" s="43"/>
      <c r="AAS494" s="43"/>
      <c r="AAT494" s="43"/>
      <c r="AAU494" s="43"/>
      <c r="AAV494" s="43"/>
      <c r="AAW494" s="43"/>
      <c r="AAX494" s="43"/>
      <c r="AAY494" s="43"/>
      <c r="AAZ494" s="43"/>
      <c r="ABA494" s="43"/>
      <c r="ABB494" s="43"/>
      <c r="ABC494" s="43"/>
      <c r="ABD494" s="43"/>
      <c r="ABE494" s="43"/>
      <c r="ABF494" s="43"/>
      <c r="ABG494" s="43"/>
      <c r="ABH494" s="43"/>
      <c r="ABI494" s="43"/>
      <c r="ABJ494" s="43"/>
      <c r="ABK494" s="43"/>
      <c r="ABL494" s="43"/>
      <c r="ABM494" s="43"/>
      <c r="ABN494" s="43"/>
      <c r="ABO494" s="43"/>
      <c r="ABP494" s="43"/>
      <c r="ABQ494" s="43"/>
      <c r="ABR494" s="43"/>
      <c r="ABS494" s="43"/>
      <c r="ABT494" s="43"/>
      <c r="ABU494" s="43"/>
      <c r="ABV494" s="43"/>
      <c r="ABW494" s="43"/>
      <c r="ABX494" s="43"/>
      <c r="ABY494" s="43"/>
      <c r="ABZ494" s="43"/>
      <c r="ACA494" s="43"/>
      <c r="ACB494" s="43"/>
      <c r="ACC494" s="43"/>
      <c r="ACD494" s="43"/>
      <c r="ACE494" s="43"/>
      <c r="ACF494" s="43"/>
      <c r="ACG494" s="43"/>
      <c r="ACH494" s="43"/>
      <c r="ACI494" s="43"/>
      <c r="ACJ494" s="43"/>
      <c r="ACK494" s="43"/>
      <c r="ACL494" s="43"/>
      <c r="ACM494" s="43"/>
      <c r="ACN494" s="43"/>
      <c r="ACO494" s="43"/>
      <c r="ACP494" s="43"/>
      <c r="ACQ494" s="43"/>
      <c r="ACR494" s="43"/>
      <c r="ACS494" s="43"/>
      <c r="ACT494" s="43"/>
      <c r="ACU494" s="43"/>
      <c r="ACV494" s="43"/>
      <c r="ACW494" s="43"/>
      <c r="ACX494" s="43"/>
      <c r="ACY494" s="43"/>
      <c r="ACZ494" s="43"/>
      <c r="ADA494" s="43"/>
      <c r="ADB494" s="43"/>
      <c r="ADC494" s="43"/>
      <c r="ADD494" s="43"/>
      <c r="ADE494" s="43"/>
      <c r="ADF494" s="43"/>
      <c r="ADG494" s="43"/>
      <c r="ADH494" s="43"/>
      <c r="ADI494" s="43"/>
      <c r="ADJ494" s="43"/>
      <c r="ADK494" s="43"/>
      <c r="ADL494" s="43"/>
      <c r="ADM494" s="43"/>
      <c r="ADN494" s="43"/>
      <c r="ADO494" s="43"/>
      <c r="ADP494" s="43"/>
      <c r="ADQ494" s="43"/>
      <c r="ADR494" s="43"/>
      <c r="ADS494" s="43"/>
      <c r="ADT494" s="43"/>
      <c r="ADU494" s="43"/>
      <c r="ADV494" s="43"/>
      <c r="ADW494" s="43"/>
      <c r="ADX494" s="43"/>
      <c r="ADY494" s="43"/>
      <c r="ADZ494" s="43"/>
      <c r="AEA494" s="43"/>
      <c r="AEB494" s="43"/>
      <c r="AEC494" s="43"/>
      <c r="AED494" s="43"/>
      <c r="AEE494" s="43"/>
      <c r="AEF494" s="43"/>
      <c r="AEG494" s="43"/>
      <c r="AEH494" s="43"/>
      <c r="AEI494" s="43"/>
      <c r="AEJ494" s="43"/>
      <c r="AEK494" s="43"/>
      <c r="AEL494" s="43"/>
      <c r="AEM494" s="43"/>
      <c r="AEN494" s="43"/>
      <c r="AEO494" s="43"/>
      <c r="AEP494" s="43"/>
      <c r="AEQ494" s="43"/>
      <c r="AER494" s="43"/>
      <c r="AES494" s="43"/>
      <c r="AET494" s="43"/>
      <c r="AEU494" s="43"/>
      <c r="AEV494" s="43"/>
      <c r="AEW494" s="43"/>
      <c r="AEX494" s="43"/>
      <c r="AEY494" s="43"/>
      <c r="AEZ494" s="43"/>
      <c r="AFA494" s="43"/>
      <c r="AFB494" s="43"/>
      <c r="AFC494" s="43"/>
      <c r="AFD494" s="43"/>
      <c r="AFE494" s="43"/>
      <c r="AFF494" s="43"/>
      <c r="AFG494" s="43"/>
      <c r="AFH494" s="43"/>
      <c r="AFI494" s="43"/>
      <c r="AFJ494" s="43"/>
      <c r="AFK494" s="43"/>
      <c r="AFL494" s="43"/>
      <c r="AFM494" s="43"/>
      <c r="AFN494" s="43"/>
      <c r="AFO494" s="43"/>
      <c r="AFP494" s="43"/>
      <c r="AFQ494" s="43"/>
      <c r="AFR494" s="43"/>
      <c r="AFS494" s="43"/>
      <c r="AFT494" s="43"/>
      <c r="AFU494" s="43"/>
      <c r="AFV494" s="43"/>
      <c r="AFW494" s="43"/>
      <c r="AFX494" s="43"/>
      <c r="AFY494" s="43"/>
      <c r="AFZ494" s="43"/>
      <c r="AGA494" s="43"/>
      <c r="AGB494" s="43"/>
      <c r="AGC494" s="43"/>
      <c r="AGD494" s="43"/>
      <c r="AGE494" s="43"/>
      <c r="AGF494" s="43"/>
      <c r="AGG494" s="43"/>
      <c r="AGH494" s="43"/>
      <c r="AGI494" s="43"/>
      <c r="AGJ494" s="43"/>
      <c r="AGK494" s="43"/>
      <c r="AGL494" s="43"/>
      <c r="AGM494" s="43"/>
      <c r="AGN494" s="43"/>
      <c r="AGO494" s="43"/>
      <c r="AGP494" s="43"/>
      <c r="AGQ494" s="43"/>
      <c r="AGR494" s="43"/>
      <c r="AGS494" s="43"/>
      <c r="AGT494" s="43"/>
      <c r="AGU494" s="43"/>
      <c r="AGV494" s="43"/>
      <c r="AGW494" s="43"/>
      <c r="AGX494" s="43"/>
      <c r="AGY494" s="43"/>
      <c r="AGZ494" s="43"/>
      <c r="AHA494" s="43"/>
      <c r="AHB494" s="43"/>
      <c r="AHC494" s="43"/>
      <c r="AHD494" s="43"/>
      <c r="AHE494" s="43"/>
      <c r="AHF494" s="43"/>
      <c r="AHG494" s="43"/>
      <c r="AHH494" s="43"/>
      <c r="AHI494" s="43"/>
      <c r="AHJ494" s="43"/>
      <c r="AHK494" s="43"/>
      <c r="AHL494" s="43"/>
      <c r="AHM494" s="43"/>
      <c r="AHN494" s="43"/>
      <c r="AHO494" s="43"/>
      <c r="AHP494" s="43"/>
      <c r="AHQ494" s="43"/>
      <c r="AHR494" s="43"/>
      <c r="AHS494" s="43"/>
      <c r="AHT494" s="43"/>
      <c r="AHU494" s="43"/>
      <c r="AHV494" s="43"/>
      <c r="AHW494" s="43"/>
      <c r="AHX494" s="43"/>
      <c r="AHY494" s="43"/>
      <c r="AHZ494" s="43"/>
      <c r="AIA494" s="43"/>
      <c r="AIB494" s="43"/>
      <c r="AIC494" s="43"/>
      <c r="AID494" s="43"/>
      <c r="AIE494" s="43"/>
      <c r="AIF494" s="43"/>
      <c r="AIG494" s="43"/>
      <c r="AIH494" s="43"/>
      <c r="AII494" s="43"/>
      <c r="AIJ494" s="43"/>
      <c r="AIK494" s="43"/>
      <c r="AIL494" s="43"/>
      <c r="AIM494" s="43"/>
      <c r="AIN494" s="43"/>
      <c r="AIO494" s="43"/>
      <c r="AIP494" s="43"/>
      <c r="AIQ494" s="43"/>
      <c r="AIR494" s="43"/>
      <c r="AIS494" s="43"/>
      <c r="AIT494" s="43"/>
      <c r="AIU494" s="43"/>
      <c r="AIV494" s="43"/>
      <c r="AIW494" s="43"/>
      <c r="AIX494" s="43"/>
      <c r="AIY494" s="43"/>
      <c r="AIZ494" s="43"/>
      <c r="AJA494" s="43"/>
      <c r="AJB494" s="43"/>
      <c r="AJC494" s="43"/>
      <c r="AJD494" s="43"/>
      <c r="AJE494" s="43"/>
      <c r="AJF494" s="43"/>
      <c r="AJG494" s="43"/>
      <c r="AJH494" s="43"/>
      <c r="AJI494" s="43"/>
      <c r="AJJ494" s="43"/>
      <c r="AJK494" s="43"/>
      <c r="AJL494" s="43"/>
      <c r="AJM494" s="43"/>
      <c r="AJN494" s="43"/>
      <c r="AJO494" s="43"/>
      <c r="AJP494" s="43"/>
      <c r="AJQ494" s="43"/>
      <c r="AJR494" s="43"/>
      <c r="AJS494" s="43"/>
      <c r="AJT494" s="43"/>
      <c r="AJU494" s="43"/>
      <c r="AJV494" s="43"/>
      <c r="AJW494" s="43"/>
      <c r="AJX494" s="43"/>
      <c r="AJY494" s="43"/>
      <c r="AJZ494" s="43"/>
      <c r="AKA494" s="43"/>
      <c r="AKB494" s="43"/>
      <c r="AKC494" s="43"/>
      <c r="AKD494" s="43"/>
      <c r="AKE494" s="43"/>
      <c r="AKF494" s="43"/>
      <c r="AKG494" s="43"/>
      <c r="AKH494" s="43"/>
      <c r="AKI494" s="43"/>
      <c r="AKJ494" s="43"/>
      <c r="AKK494" s="43"/>
      <c r="AKL494" s="43"/>
      <c r="AKM494" s="43"/>
      <c r="AKN494" s="43"/>
      <c r="AKO494" s="43"/>
      <c r="AKP494" s="43"/>
      <c r="AKQ494" s="43"/>
      <c r="AKR494" s="43"/>
      <c r="AKS494" s="43"/>
      <c r="AKT494" s="43"/>
      <c r="AKU494" s="43"/>
      <c r="AKV494" s="43"/>
      <c r="AKW494" s="43"/>
      <c r="AKX494" s="43"/>
      <c r="AKY494" s="43"/>
      <c r="AKZ494" s="43"/>
      <c r="ALA494" s="43"/>
      <c r="ALB494" s="43"/>
      <c r="ALC494" s="43"/>
      <c r="ALD494" s="43"/>
      <c r="ALE494" s="43"/>
      <c r="ALF494" s="43"/>
      <c r="ALG494" s="43"/>
      <c r="ALH494" s="43"/>
      <c r="ALI494" s="43"/>
      <c r="ALJ494" s="43"/>
      <c r="ALK494" s="43"/>
      <c r="ALL494" s="43"/>
      <c r="ALM494" s="43"/>
      <c r="ALN494" s="43"/>
      <c r="ALO494" s="43"/>
      <c r="ALP494" s="43"/>
      <c r="ALQ494" s="43"/>
      <c r="ALR494" s="43"/>
      <c r="ALS494" s="43"/>
      <c r="ALT494" s="43"/>
      <c r="ALU494" s="43"/>
      <c r="ALV494" s="43"/>
      <c r="ALW494" s="43"/>
      <c r="ALX494" s="43"/>
      <c r="ALY494" s="43"/>
      <c r="ALZ494" s="43"/>
      <c r="AMA494" s="43"/>
      <c r="AMB494" s="43"/>
      <c r="AMC494" s="43"/>
      <c r="AMD494" s="43"/>
      <c r="AME494" s="43"/>
      <c r="AMF494" s="43"/>
      <c r="AMG494" s="43"/>
      <c r="AMH494" s="43"/>
      <c r="AMI494" s="43"/>
      <c r="AMJ494" s="43"/>
    </row>
    <row r="495" spans="1:1024" s="363" customFormat="1" ht="56.25">
      <c r="A495" s="15">
        <v>8</v>
      </c>
      <c r="B495" s="44"/>
      <c r="C495" s="46"/>
      <c r="D495" s="44"/>
      <c r="E495" s="44"/>
      <c r="F495" s="14"/>
      <c r="G495" s="46"/>
      <c r="H495" s="46"/>
      <c r="I495" s="39"/>
      <c r="J495" s="39"/>
      <c r="K495" s="45" t="s">
        <v>42</v>
      </c>
      <c r="L495" s="21">
        <f>I492*P495</f>
        <v>122956.80000000002</v>
      </c>
      <c r="M495" s="32">
        <f>I492*Q495</f>
        <v>46848</v>
      </c>
      <c r="N495" s="32">
        <f t="shared" si="66"/>
        <v>169804.80000000002</v>
      </c>
      <c r="O495" s="633"/>
      <c r="P495" s="362">
        <v>64.040000000000006</v>
      </c>
      <c r="Q495" s="413">
        <v>24.4</v>
      </c>
      <c r="R495" s="14" t="s">
        <v>41</v>
      </c>
      <c r="S495" s="14" t="s">
        <v>270</v>
      </c>
      <c r="T495" s="437"/>
      <c r="U495" s="437"/>
      <c r="V495" s="443"/>
      <c r="W495" s="437"/>
      <c r="X495" s="437"/>
      <c r="Y495" s="43"/>
      <c r="Z495" s="437"/>
      <c r="AA495" s="437"/>
      <c r="AB495" s="437"/>
      <c r="AC495" s="469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  <c r="KI495" s="43"/>
      <c r="KJ495" s="43"/>
      <c r="KK495" s="43"/>
      <c r="KL495" s="43"/>
      <c r="KM495" s="43"/>
      <c r="KN495" s="43"/>
      <c r="KO495" s="43"/>
      <c r="KP495" s="43"/>
      <c r="KQ495" s="43"/>
      <c r="KR495" s="43"/>
      <c r="KS495" s="43"/>
      <c r="KT495" s="43"/>
      <c r="KU495" s="43"/>
      <c r="KV495" s="43"/>
      <c r="KW495" s="43"/>
      <c r="KX495" s="43"/>
      <c r="KY495" s="43"/>
      <c r="KZ495" s="43"/>
      <c r="LA495" s="43"/>
      <c r="LB495" s="43"/>
      <c r="LC495" s="43"/>
      <c r="LD495" s="43"/>
      <c r="LE495" s="43"/>
      <c r="LF495" s="43"/>
      <c r="LG495" s="43"/>
      <c r="LH495" s="43"/>
      <c r="LI495" s="43"/>
      <c r="LJ495" s="43"/>
      <c r="LK495" s="43"/>
      <c r="LL495" s="43"/>
      <c r="LM495" s="43"/>
      <c r="LN495" s="43"/>
      <c r="LO495" s="43"/>
      <c r="LP495" s="43"/>
      <c r="LQ495" s="43"/>
      <c r="LR495" s="43"/>
      <c r="LS495" s="43"/>
      <c r="LT495" s="43"/>
      <c r="LU495" s="43"/>
      <c r="LV495" s="43"/>
      <c r="LW495" s="43"/>
      <c r="LX495" s="43"/>
      <c r="LY495" s="43"/>
      <c r="LZ495" s="43"/>
      <c r="MA495" s="43"/>
      <c r="MB495" s="43"/>
      <c r="MC495" s="43"/>
      <c r="MD495" s="43"/>
      <c r="ME495" s="43"/>
      <c r="MF495" s="43"/>
      <c r="MG495" s="43"/>
      <c r="MH495" s="43"/>
      <c r="MI495" s="43"/>
      <c r="MJ495" s="43"/>
      <c r="MK495" s="43"/>
      <c r="ML495" s="43"/>
      <c r="MM495" s="43"/>
      <c r="MN495" s="43"/>
      <c r="MO495" s="43"/>
      <c r="MP495" s="43"/>
      <c r="MQ495" s="43"/>
      <c r="MR495" s="43"/>
      <c r="MS495" s="43"/>
      <c r="MT495" s="43"/>
      <c r="MU495" s="43"/>
      <c r="MV495" s="43"/>
      <c r="MW495" s="43"/>
      <c r="MX495" s="43"/>
      <c r="MY495" s="43"/>
      <c r="MZ495" s="43"/>
      <c r="NA495" s="43"/>
      <c r="NB495" s="43"/>
      <c r="NC495" s="43"/>
      <c r="ND495" s="43"/>
      <c r="NE495" s="43"/>
      <c r="NF495" s="43"/>
      <c r="NG495" s="43"/>
      <c r="NH495" s="43"/>
      <c r="NI495" s="43"/>
      <c r="NJ495" s="43"/>
      <c r="NK495" s="43"/>
      <c r="NL495" s="43"/>
      <c r="NM495" s="43"/>
      <c r="NN495" s="43"/>
      <c r="NO495" s="43"/>
      <c r="NP495" s="43"/>
      <c r="NQ495" s="43"/>
      <c r="NR495" s="43"/>
      <c r="NS495" s="43"/>
      <c r="NT495" s="43"/>
      <c r="NU495" s="43"/>
      <c r="NV495" s="43"/>
      <c r="NW495" s="43"/>
      <c r="NX495" s="43"/>
      <c r="NY495" s="43"/>
      <c r="NZ495" s="43"/>
      <c r="OA495" s="43"/>
      <c r="OB495" s="43"/>
      <c r="OC495" s="43"/>
      <c r="OD495" s="43"/>
      <c r="OE495" s="43"/>
      <c r="OF495" s="43"/>
      <c r="OG495" s="43"/>
      <c r="OH495" s="43"/>
      <c r="OI495" s="43"/>
      <c r="OJ495" s="43"/>
      <c r="OK495" s="43"/>
      <c r="OL495" s="43"/>
      <c r="OM495" s="43"/>
      <c r="ON495" s="43"/>
      <c r="OO495" s="43"/>
      <c r="OP495" s="43"/>
      <c r="OQ495" s="43"/>
      <c r="OR495" s="43"/>
      <c r="OS495" s="43"/>
      <c r="OT495" s="43"/>
      <c r="OU495" s="43"/>
      <c r="OV495" s="43"/>
      <c r="OW495" s="43"/>
      <c r="OX495" s="43"/>
      <c r="OY495" s="43"/>
      <c r="OZ495" s="43"/>
      <c r="PA495" s="43"/>
      <c r="PB495" s="43"/>
      <c r="PC495" s="43"/>
      <c r="PD495" s="43"/>
      <c r="PE495" s="43"/>
      <c r="PF495" s="43"/>
      <c r="PG495" s="43"/>
      <c r="PH495" s="43"/>
      <c r="PI495" s="43"/>
      <c r="PJ495" s="43"/>
      <c r="PK495" s="43"/>
      <c r="PL495" s="43"/>
      <c r="PM495" s="43"/>
      <c r="PN495" s="43"/>
      <c r="PO495" s="43"/>
      <c r="PP495" s="43"/>
      <c r="PQ495" s="43"/>
      <c r="PR495" s="43"/>
      <c r="PS495" s="43"/>
      <c r="PT495" s="43"/>
      <c r="PU495" s="43"/>
      <c r="PV495" s="43"/>
      <c r="PW495" s="43"/>
      <c r="PX495" s="43"/>
      <c r="PY495" s="43"/>
      <c r="PZ495" s="43"/>
      <c r="QA495" s="43"/>
      <c r="QB495" s="43"/>
      <c r="QC495" s="43"/>
      <c r="QD495" s="43"/>
      <c r="QE495" s="43"/>
      <c r="QF495" s="43"/>
      <c r="QG495" s="43"/>
      <c r="QH495" s="43"/>
      <c r="QI495" s="43"/>
      <c r="QJ495" s="43"/>
      <c r="QK495" s="43"/>
      <c r="QL495" s="43"/>
      <c r="QM495" s="43"/>
      <c r="QN495" s="43"/>
      <c r="QO495" s="43"/>
      <c r="QP495" s="43"/>
      <c r="QQ495" s="43"/>
      <c r="QR495" s="43"/>
      <c r="QS495" s="43"/>
      <c r="QT495" s="43"/>
      <c r="QU495" s="43"/>
      <c r="QV495" s="43"/>
      <c r="QW495" s="43"/>
      <c r="QX495" s="43"/>
      <c r="QY495" s="43"/>
      <c r="QZ495" s="43"/>
      <c r="RA495" s="43"/>
      <c r="RB495" s="43"/>
      <c r="RC495" s="43"/>
      <c r="RD495" s="43"/>
      <c r="RE495" s="43"/>
      <c r="RF495" s="43"/>
      <c r="RG495" s="43"/>
      <c r="RH495" s="43"/>
      <c r="RI495" s="43"/>
      <c r="RJ495" s="43"/>
      <c r="RK495" s="43"/>
      <c r="RL495" s="43"/>
      <c r="RM495" s="43"/>
      <c r="RN495" s="43"/>
      <c r="RO495" s="43"/>
      <c r="RP495" s="43"/>
      <c r="RQ495" s="43"/>
      <c r="RR495" s="43"/>
      <c r="RS495" s="43"/>
      <c r="RT495" s="43"/>
      <c r="RU495" s="43"/>
      <c r="RV495" s="43"/>
      <c r="RW495" s="43"/>
      <c r="RX495" s="43"/>
      <c r="RY495" s="43"/>
      <c r="RZ495" s="43"/>
      <c r="SA495" s="43"/>
      <c r="SB495" s="43"/>
      <c r="SC495" s="43"/>
      <c r="SD495" s="43"/>
      <c r="SE495" s="43"/>
      <c r="SF495" s="43"/>
      <c r="SG495" s="43"/>
      <c r="SH495" s="43"/>
      <c r="SI495" s="43"/>
      <c r="SJ495" s="43"/>
      <c r="SK495" s="43"/>
      <c r="SL495" s="43"/>
      <c r="SM495" s="43"/>
      <c r="SN495" s="43"/>
      <c r="SO495" s="43"/>
      <c r="SP495" s="43"/>
      <c r="SQ495" s="43"/>
      <c r="SR495" s="43"/>
      <c r="SS495" s="43"/>
      <c r="ST495" s="43"/>
      <c r="SU495" s="43"/>
      <c r="SV495" s="43"/>
      <c r="SW495" s="43"/>
      <c r="SX495" s="43"/>
      <c r="SY495" s="43"/>
      <c r="SZ495" s="43"/>
      <c r="TA495" s="43"/>
      <c r="TB495" s="43"/>
      <c r="TC495" s="43"/>
      <c r="TD495" s="43"/>
      <c r="TE495" s="43"/>
      <c r="TF495" s="43"/>
      <c r="TG495" s="43"/>
      <c r="TH495" s="43"/>
      <c r="TI495" s="43"/>
      <c r="TJ495" s="43"/>
      <c r="TK495" s="43"/>
      <c r="TL495" s="43"/>
      <c r="TM495" s="43"/>
      <c r="TN495" s="43"/>
      <c r="TO495" s="43"/>
      <c r="TP495" s="43"/>
      <c r="TQ495" s="43"/>
      <c r="TR495" s="43"/>
      <c r="TS495" s="43"/>
      <c r="TT495" s="43"/>
      <c r="TU495" s="43"/>
      <c r="TV495" s="43"/>
      <c r="TW495" s="43"/>
      <c r="TX495" s="43"/>
      <c r="TY495" s="43"/>
      <c r="TZ495" s="43"/>
      <c r="UA495" s="43"/>
      <c r="UB495" s="43"/>
      <c r="UC495" s="43"/>
      <c r="UD495" s="43"/>
      <c r="UE495" s="43"/>
      <c r="UF495" s="43"/>
      <c r="UG495" s="43"/>
      <c r="UH495" s="43"/>
      <c r="UI495" s="43"/>
      <c r="UJ495" s="43"/>
      <c r="UK495" s="43"/>
      <c r="UL495" s="43"/>
      <c r="UM495" s="43"/>
      <c r="UN495" s="43"/>
      <c r="UO495" s="43"/>
      <c r="UP495" s="43"/>
      <c r="UQ495" s="43"/>
      <c r="UR495" s="43"/>
      <c r="US495" s="43"/>
      <c r="UT495" s="43"/>
      <c r="UU495" s="43"/>
      <c r="UV495" s="43"/>
      <c r="UW495" s="43"/>
      <c r="UX495" s="43"/>
      <c r="UY495" s="43"/>
      <c r="UZ495" s="43"/>
      <c r="VA495" s="43"/>
      <c r="VB495" s="43"/>
      <c r="VC495" s="43"/>
      <c r="VD495" s="43"/>
      <c r="VE495" s="43"/>
      <c r="VF495" s="43"/>
      <c r="VG495" s="43"/>
      <c r="VH495" s="43"/>
      <c r="VI495" s="43"/>
      <c r="VJ495" s="43"/>
      <c r="VK495" s="43"/>
      <c r="VL495" s="43"/>
      <c r="VM495" s="43"/>
      <c r="VN495" s="43"/>
      <c r="VO495" s="43"/>
      <c r="VP495" s="43"/>
      <c r="VQ495" s="43"/>
      <c r="VR495" s="43"/>
      <c r="VS495" s="43"/>
      <c r="VT495" s="43"/>
      <c r="VU495" s="43"/>
      <c r="VV495" s="43"/>
      <c r="VW495" s="43"/>
      <c r="VX495" s="43"/>
      <c r="VY495" s="43"/>
      <c r="VZ495" s="43"/>
      <c r="WA495" s="43"/>
      <c r="WB495" s="43"/>
      <c r="WC495" s="43"/>
      <c r="WD495" s="43"/>
      <c r="WE495" s="43"/>
      <c r="WF495" s="43"/>
      <c r="WG495" s="43"/>
      <c r="WH495" s="43"/>
      <c r="WI495" s="43"/>
      <c r="WJ495" s="43"/>
      <c r="WK495" s="43"/>
      <c r="WL495" s="43"/>
      <c r="WM495" s="43"/>
      <c r="WN495" s="43"/>
      <c r="WO495" s="43"/>
      <c r="WP495" s="43"/>
      <c r="WQ495" s="43"/>
      <c r="WR495" s="43"/>
      <c r="WS495" s="43"/>
      <c r="WT495" s="43"/>
      <c r="WU495" s="43"/>
      <c r="WV495" s="43"/>
      <c r="WW495" s="43"/>
      <c r="WX495" s="43"/>
      <c r="WY495" s="43"/>
      <c r="WZ495" s="43"/>
      <c r="XA495" s="43"/>
      <c r="XB495" s="43"/>
      <c r="XC495" s="43"/>
      <c r="XD495" s="43"/>
      <c r="XE495" s="43"/>
      <c r="XF495" s="43"/>
      <c r="XG495" s="43"/>
      <c r="XH495" s="43"/>
      <c r="XI495" s="43"/>
      <c r="XJ495" s="43"/>
      <c r="XK495" s="43"/>
      <c r="XL495" s="43"/>
      <c r="XM495" s="43"/>
      <c r="XN495" s="43"/>
      <c r="XO495" s="43"/>
      <c r="XP495" s="43"/>
      <c r="XQ495" s="43"/>
      <c r="XR495" s="43"/>
      <c r="XS495" s="43"/>
      <c r="XT495" s="43"/>
      <c r="XU495" s="43"/>
      <c r="XV495" s="43"/>
      <c r="XW495" s="43"/>
      <c r="XX495" s="43"/>
      <c r="XY495" s="43"/>
      <c r="XZ495" s="43"/>
      <c r="YA495" s="43"/>
      <c r="YB495" s="43"/>
      <c r="YC495" s="43"/>
      <c r="YD495" s="43"/>
      <c r="YE495" s="43"/>
      <c r="YF495" s="43"/>
      <c r="YG495" s="43"/>
      <c r="YH495" s="43"/>
      <c r="YI495" s="43"/>
      <c r="YJ495" s="43"/>
      <c r="YK495" s="43"/>
      <c r="YL495" s="43"/>
      <c r="YM495" s="43"/>
      <c r="YN495" s="43"/>
      <c r="YO495" s="43"/>
      <c r="YP495" s="43"/>
      <c r="YQ495" s="43"/>
      <c r="YR495" s="43"/>
      <c r="YS495" s="43"/>
      <c r="YT495" s="43"/>
      <c r="YU495" s="43"/>
      <c r="YV495" s="43"/>
      <c r="YW495" s="43"/>
      <c r="YX495" s="43"/>
      <c r="YY495" s="43"/>
      <c r="YZ495" s="43"/>
      <c r="ZA495" s="43"/>
      <c r="ZB495" s="43"/>
      <c r="ZC495" s="43"/>
      <c r="ZD495" s="43"/>
      <c r="ZE495" s="43"/>
      <c r="ZF495" s="43"/>
      <c r="ZG495" s="43"/>
      <c r="ZH495" s="43"/>
      <c r="ZI495" s="43"/>
      <c r="ZJ495" s="43"/>
      <c r="ZK495" s="43"/>
      <c r="ZL495" s="43"/>
      <c r="ZM495" s="43"/>
      <c r="ZN495" s="43"/>
      <c r="ZO495" s="43"/>
      <c r="ZP495" s="43"/>
      <c r="ZQ495" s="43"/>
      <c r="ZR495" s="43"/>
      <c r="ZS495" s="43"/>
      <c r="ZT495" s="43"/>
      <c r="ZU495" s="43"/>
      <c r="ZV495" s="43"/>
      <c r="ZW495" s="43"/>
      <c r="ZX495" s="43"/>
      <c r="ZY495" s="43"/>
      <c r="ZZ495" s="43"/>
      <c r="AAA495" s="43"/>
      <c r="AAB495" s="43"/>
      <c r="AAC495" s="43"/>
      <c r="AAD495" s="43"/>
      <c r="AAE495" s="43"/>
      <c r="AAF495" s="43"/>
      <c r="AAG495" s="43"/>
      <c r="AAH495" s="43"/>
      <c r="AAI495" s="43"/>
      <c r="AAJ495" s="43"/>
      <c r="AAK495" s="43"/>
      <c r="AAL495" s="43"/>
      <c r="AAM495" s="43"/>
      <c r="AAN495" s="43"/>
      <c r="AAO495" s="43"/>
      <c r="AAP495" s="43"/>
      <c r="AAQ495" s="43"/>
      <c r="AAR495" s="43"/>
      <c r="AAS495" s="43"/>
      <c r="AAT495" s="43"/>
      <c r="AAU495" s="43"/>
      <c r="AAV495" s="43"/>
      <c r="AAW495" s="43"/>
      <c r="AAX495" s="43"/>
      <c r="AAY495" s="43"/>
      <c r="AAZ495" s="43"/>
      <c r="ABA495" s="43"/>
      <c r="ABB495" s="43"/>
      <c r="ABC495" s="43"/>
      <c r="ABD495" s="43"/>
      <c r="ABE495" s="43"/>
      <c r="ABF495" s="43"/>
      <c r="ABG495" s="43"/>
      <c r="ABH495" s="43"/>
      <c r="ABI495" s="43"/>
      <c r="ABJ495" s="43"/>
      <c r="ABK495" s="43"/>
      <c r="ABL495" s="43"/>
      <c r="ABM495" s="43"/>
      <c r="ABN495" s="43"/>
      <c r="ABO495" s="43"/>
      <c r="ABP495" s="43"/>
      <c r="ABQ495" s="43"/>
      <c r="ABR495" s="43"/>
      <c r="ABS495" s="43"/>
      <c r="ABT495" s="43"/>
      <c r="ABU495" s="43"/>
      <c r="ABV495" s="43"/>
      <c r="ABW495" s="43"/>
      <c r="ABX495" s="43"/>
      <c r="ABY495" s="43"/>
      <c r="ABZ495" s="43"/>
      <c r="ACA495" s="43"/>
      <c r="ACB495" s="43"/>
      <c r="ACC495" s="43"/>
      <c r="ACD495" s="43"/>
      <c r="ACE495" s="43"/>
      <c r="ACF495" s="43"/>
      <c r="ACG495" s="43"/>
      <c r="ACH495" s="43"/>
      <c r="ACI495" s="43"/>
      <c r="ACJ495" s="43"/>
      <c r="ACK495" s="43"/>
      <c r="ACL495" s="43"/>
      <c r="ACM495" s="43"/>
      <c r="ACN495" s="43"/>
      <c r="ACO495" s="43"/>
      <c r="ACP495" s="43"/>
      <c r="ACQ495" s="43"/>
      <c r="ACR495" s="43"/>
      <c r="ACS495" s="43"/>
      <c r="ACT495" s="43"/>
      <c r="ACU495" s="43"/>
      <c r="ACV495" s="43"/>
      <c r="ACW495" s="43"/>
      <c r="ACX495" s="43"/>
      <c r="ACY495" s="43"/>
      <c r="ACZ495" s="43"/>
      <c r="ADA495" s="43"/>
      <c r="ADB495" s="43"/>
      <c r="ADC495" s="43"/>
      <c r="ADD495" s="43"/>
      <c r="ADE495" s="43"/>
      <c r="ADF495" s="43"/>
      <c r="ADG495" s="43"/>
      <c r="ADH495" s="43"/>
      <c r="ADI495" s="43"/>
      <c r="ADJ495" s="43"/>
      <c r="ADK495" s="43"/>
      <c r="ADL495" s="43"/>
      <c r="ADM495" s="43"/>
      <c r="ADN495" s="43"/>
      <c r="ADO495" s="43"/>
      <c r="ADP495" s="43"/>
      <c r="ADQ495" s="43"/>
      <c r="ADR495" s="43"/>
      <c r="ADS495" s="43"/>
      <c r="ADT495" s="43"/>
      <c r="ADU495" s="43"/>
      <c r="ADV495" s="43"/>
      <c r="ADW495" s="43"/>
      <c r="ADX495" s="43"/>
      <c r="ADY495" s="43"/>
      <c r="ADZ495" s="43"/>
      <c r="AEA495" s="43"/>
      <c r="AEB495" s="43"/>
      <c r="AEC495" s="43"/>
      <c r="AED495" s="43"/>
      <c r="AEE495" s="43"/>
      <c r="AEF495" s="43"/>
      <c r="AEG495" s="43"/>
      <c r="AEH495" s="43"/>
      <c r="AEI495" s="43"/>
      <c r="AEJ495" s="43"/>
      <c r="AEK495" s="43"/>
      <c r="AEL495" s="43"/>
      <c r="AEM495" s="43"/>
      <c r="AEN495" s="43"/>
      <c r="AEO495" s="43"/>
      <c r="AEP495" s="43"/>
      <c r="AEQ495" s="43"/>
      <c r="AER495" s="43"/>
      <c r="AES495" s="43"/>
      <c r="AET495" s="43"/>
      <c r="AEU495" s="43"/>
      <c r="AEV495" s="43"/>
      <c r="AEW495" s="43"/>
      <c r="AEX495" s="43"/>
      <c r="AEY495" s="43"/>
      <c r="AEZ495" s="43"/>
      <c r="AFA495" s="43"/>
      <c r="AFB495" s="43"/>
      <c r="AFC495" s="43"/>
      <c r="AFD495" s="43"/>
      <c r="AFE495" s="43"/>
      <c r="AFF495" s="43"/>
      <c r="AFG495" s="43"/>
      <c r="AFH495" s="43"/>
      <c r="AFI495" s="43"/>
      <c r="AFJ495" s="43"/>
      <c r="AFK495" s="43"/>
      <c r="AFL495" s="43"/>
      <c r="AFM495" s="43"/>
      <c r="AFN495" s="43"/>
      <c r="AFO495" s="43"/>
      <c r="AFP495" s="43"/>
      <c r="AFQ495" s="43"/>
      <c r="AFR495" s="43"/>
      <c r="AFS495" s="43"/>
      <c r="AFT495" s="43"/>
      <c r="AFU495" s="43"/>
      <c r="AFV495" s="43"/>
      <c r="AFW495" s="43"/>
      <c r="AFX495" s="43"/>
      <c r="AFY495" s="43"/>
      <c r="AFZ495" s="43"/>
      <c r="AGA495" s="43"/>
      <c r="AGB495" s="43"/>
      <c r="AGC495" s="43"/>
      <c r="AGD495" s="43"/>
      <c r="AGE495" s="43"/>
      <c r="AGF495" s="43"/>
      <c r="AGG495" s="43"/>
      <c r="AGH495" s="43"/>
      <c r="AGI495" s="43"/>
      <c r="AGJ495" s="43"/>
      <c r="AGK495" s="43"/>
      <c r="AGL495" s="43"/>
      <c r="AGM495" s="43"/>
      <c r="AGN495" s="43"/>
      <c r="AGO495" s="43"/>
      <c r="AGP495" s="43"/>
      <c r="AGQ495" s="43"/>
      <c r="AGR495" s="43"/>
      <c r="AGS495" s="43"/>
      <c r="AGT495" s="43"/>
      <c r="AGU495" s="43"/>
      <c r="AGV495" s="43"/>
      <c r="AGW495" s="43"/>
      <c r="AGX495" s="43"/>
      <c r="AGY495" s="43"/>
      <c r="AGZ495" s="43"/>
      <c r="AHA495" s="43"/>
      <c r="AHB495" s="43"/>
      <c r="AHC495" s="43"/>
      <c r="AHD495" s="43"/>
      <c r="AHE495" s="43"/>
      <c r="AHF495" s="43"/>
      <c r="AHG495" s="43"/>
      <c r="AHH495" s="43"/>
      <c r="AHI495" s="43"/>
      <c r="AHJ495" s="43"/>
      <c r="AHK495" s="43"/>
      <c r="AHL495" s="43"/>
      <c r="AHM495" s="43"/>
      <c r="AHN495" s="43"/>
      <c r="AHO495" s="43"/>
      <c r="AHP495" s="43"/>
      <c r="AHQ495" s="43"/>
      <c r="AHR495" s="43"/>
      <c r="AHS495" s="43"/>
      <c r="AHT495" s="43"/>
      <c r="AHU495" s="43"/>
      <c r="AHV495" s="43"/>
      <c r="AHW495" s="43"/>
      <c r="AHX495" s="43"/>
      <c r="AHY495" s="43"/>
      <c r="AHZ495" s="43"/>
      <c r="AIA495" s="43"/>
      <c r="AIB495" s="43"/>
      <c r="AIC495" s="43"/>
      <c r="AID495" s="43"/>
      <c r="AIE495" s="43"/>
      <c r="AIF495" s="43"/>
      <c r="AIG495" s="43"/>
      <c r="AIH495" s="43"/>
      <c r="AII495" s="43"/>
      <c r="AIJ495" s="43"/>
      <c r="AIK495" s="43"/>
      <c r="AIL495" s="43"/>
      <c r="AIM495" s="43"/>
      <c r="AIN495" s="43"/>
      <c r="AIO495" s="43"/>
      <c r="AIP495" s="43"/>
      <c r="AIQ495" s="43"/>
      <c r="AIR495" s="43"/>
      <c r="AIS495" s="43"/>
      <c r="AIT495" s="43"/>
      <c r="AIU495" s="43"/>
      <c r="AIV495" s="43"/>
      <c r="AIW495" s="43"/>
      <c r="AIX495" s="43"/>
      <c r="AIY495" s="43"/>
      <c r="AIZ495" s="43"/>
      <c r="AJA495" s="43"/>
      <c r="AJB495" s="43"/>
      <c r="AJC495" s="43"/>
      <c r="AJD495" s="43"/>
      <c r="AJE495" s="43"/>
      <c r="AJF495" s="43"/>
      <c r="AJG495" s="43"/>
      <c r="AJH495" s="43"/>
      <c r="AJI495" s="43"/>
      <c r="AJJ495" s="43"/>
      <c r="AJK495" s="43"/>
      <c r="AJL495" s="43"/>
      <c r="AJM495" s="43"/>
      <c r="AJN495" s="43"/>
      <c r="AJO495" s="43"/>
      <c r="AJP495" s="43"/>
      <c r="AJQ495" s="43"/>
      <c r="AJR495" s="43"/>
      <c r="AJS495" s="43"/>
      <c r="AJT495" s="43"/>
      <c r="AJU495" s="43"/>
      <c r="AJV495" s="43"/>
      <c r="AJW495" s="43"/>
      <c r="AJX495" s="43"/>
      <c r="AJY495" s="43"/>
      <c r="AJZ495" s="43"/>
      <c r="AKA495" s="43"/>
      <c r="AKB495" s="43"/>
      <c r="AKC495" s="43"/>
      <c r="AKD495" s="43"/>
      <c r="AKE495" s="43"/>
      <c r="AKF495" s="43"/>
      <c r="AKG495" s="43"/>
      <c r="AKH495" s="43"/>
      <c r="AKI495" s="43"/>
      <c r="AKJ495" s="43"/>
      <c r="AKK495" s="43"/>
      <c r="AKL495" s="43"/>
      <c r="AKM495" s="43"/>
      <c r="AKN495" s="43"/>
      <c r="AKO495" s="43"/>
      <c r="AKP495" s="43"/>
      <c r="AKQ495" s="43"/>
      <c r="AKR495" s="43"/>
      <c r="AKS495" s="43"/>
      <c r="AKT495" s="43"/>
      <c r="AKU495" s="43"/>
      <c r="AKV495" s="43"/>
      <c r="AKW495" s="43"/>
      <c r="AKX495" s="43"/>
      <c r="AKY495" s="43"/>
      <c r="AKZ495" s="43"/>
      <c r="ALA495" s="43"/>
      <c r="ALB495" s="43"/>
      <c r="ALC495" s="43"/>
      <c r="ALD495" s="43"/>
      <c r="ALE495" s="43"/>
      <c r="ALF495" s="43"/>
      <c r="ALG495" s="43"/>
      <c r="ALH495" s="43"/>
      <c r="ALI495" s="43"/>
      <c r="ALJ495" s="43"/>
      <c r="ALK495" s="43"/>
      <c r="ALL495" s="43"/>
      <c r="ALM495" s="43"/>
      <c r="ALN495" s="43"/>
      <c r="ALO495" s="43"/>
      <c r="ALP495" s="43"/>
      <c r="ALQ495" s="43"/>
      <c r="ALR495" s="43"/>
      <c r="ALS495" s="43"/>
      <c r="ALT495" s="43"/>
      <c r="ALU495" s="43"/>
      <c r="ALV495" s="43"/>
      <c r="ALW495" s="43"/>
      <c r="ALX495" s="43"/>
      <c r="ALY495" s="43"/>
      <c r="ALZ495" s="43"/>
      <c r="AMA495" s="43"/>
      <c r="AMB495" s="43"/>
      <c r="AMC495" s="43"/>
      <c r="AMD495" s="43"/>
      <c r="AME495" s="43"/>
      <c r="AMF495" s="43"/>
      <c r="AMG495" s="43"/>
      <c r="AMH495" s="43"/>
      <c r="AMI495" s="43"/>
      <c r="AMJ495" s="43"/>
    </row>
    <row r="496" spans="1:1024" s="363" customFormat="1" ht="37.5">
      <c r="A496" s="15">
        <v>9</v>
      </c>
      <c r="B496" s="44">
        <v>3</v>
      </c>
      <c r="C496" s="46" t="s">
        <v>400</v>
      </c>
      <c r="D496" s="44">
        <v>1987</v>
      </c>
      <c r="E496" s="44" t="s">
        <v>37</v>
      </c>
      <c r="F496" s="14" t="s">
        <v>280</v>
      </c>
      <c r="G496" s="44" t="s">
        <v>38</v>
      </c>
      <c r="H496" s="44">
        <v>3</v>
      </c>
      <c r="I496" s="39">
        <v>2160</v>
      </c>
      <c r="J496" s="39">
        <v>1009.1</v>
      </c>
      <c r="K496" s="45" t="s">
        <v>49</v>
      </c>
      <c r="L496" s="40">
        <f>I496*P496</f>
        <v>920332.79999999993</v>
      </c>
      <c r="M496" s="40">
        <f>I496*Q496</f>
        <v>33523.199999999997</v>
      </c>
      <c r="N496" s="40">
        <f t="shared" si="66"/>
        <v>953855.99999999988</v>
      </c>
      <c r="O496" s="666">
        <f>N496+N497+N498</f>
        <v>1438192.7999999998</v>
      </c>
      <c r="P496" s="362">
        <v>426.08</v>
      </c>
      <c r="Q496" s="413">
        <v>15.52</v>
      </c>
      <c r="R496" s="14" t="s">
        <v>41</v>
      </c>
      <c r="S496" s="14" t="s">
        <v>270</v>
      </c>
      <c r="T496" s="437"/>
      <c r="U496" s="437"/>
      <c r="V496" s="443"/>
      <c r="W496" s="437"/>
      <c r="X496" s="437"/>
      <c r="Y496" s="43"/>
      <c r="Z496" s="437"/>
      <c r="AA496" s="437"/>
      <c r="AB496" s="437"/>
      <c r="AC496" s="469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  <c r="KI496" s="43"/>
      <c r="KJ496" s="43"/>
      <c r="KK496" s="43"/>
      <c r="KL496" s="43"/>
      <c r="KM496" s="43"/>
      <c r="KN496" s="43"/>
      <c r="KO496" s="43"/>
      <c r="KP496" s="43"/>
      <c r="KQ496" s="43"/>
      <c r="KR496" s="43"/>
      <c r="KS496" s="43"/>
      <c r="KT496" s="43"/>
      <c r="KU496" s="43"/>
      <c r="KV496" s="43"/>
      <c r="KW496" s="43"/>
      <c r="KX496" s="43"/>
      <c r="KY496" s="43"/>
      <c r="KZ496" s="43"/>
      <c r="LA496" s="43"/>
      <c r="LB496" s="43"/>
      <c r="LC496" s="43"/>
      <c r="LD496" s="43"/>
      <c r="LE496" s="43"/>
      <c r="LF496" s="43"/>
      <c r="LG496" s="43"/>
      <c r="LH496" s="43"/>
      <c r="LI496" s="43"/>
      <c r="LJ496" s="43"/>
      <c r="LK496" s="43"/>
      <c r="LL496" s="43"/>
      <c r="LM496" s="43"/>
      <c r="LN496" s="43"/>
      <c r="LO496" s="43"/>
      <c r="LP496" s="43"/>
      <c r="LQ496" s="43"/>
      <c r="LR496" s="43"/>
      <c r="LS496" s="43"/>
      <c r="LT496" s="43"/>
      <c r="LU496" s="43"/>
      <c r="LV496" s="43"/>
      <c r="LW496" s="43"/>
      <c r="LX496" s="43"/>
      <c r="LY496" s="43"/>
      <c r="LZ496" s="43"/>
      <c r="MA496" s="43"/>
      <c r="MB496" s="43"/>
      <c r="MC496" s="43"/>
      <c r="MD496" s="43"/>
      <c r="ME496" s="43"/>
      <c r="MF496" s="43"/>
      <c r="MG496" s="43"/>
      <c r="MH496" s="43"/>
      <c r="MI496" s="43"/>
      <c r="MJ496" s="43"/>
      <c r="MK496" s="43"/>
      <c r="ML496" s="43"/>
      <c r="MM496" s="43"/>
      <c r="MN496" s="43"/>
      <c r="MO496" s="43"/>
      <c r="MP496" s="43"/>
      <c r="MQ496" s="43"/>
      <c r="MR496" s="43"/>
      <c r="MS496" s="43"/>
      <c r="MT496" s="43"/>
      <c r="MU496" s="43"/>
      <c r="MV496" s="43"/>
      <c r="MW496" s="43"/>
      <c r="MX496" s="43"/>
      <c r="MY496" s="43"/>
      <c r="MZ496" s="43"/>
      <c r="NA496" s="43"/>
      <c r="NB496" s="43"/>
      <c r="NC496" s="43"/>
      <c r="ND496" s="43"/>
      <c r="NE496" s="43"/>
      <c r="NF496" s="43"/>
      <c r="NG496" s="43"/>
      <c r="NH496" s="43"/>
      <c r="NI496" s="43"/>
      <c r="NJ496" s="43"/>
      <c r="NK496" s="43"/>
      <c r="NL496" s="43"/>
      <c r="NM496" s="43"/>
      <c r="NN496" s="43"/>
      <c r="NO496" s="43"/>
      <c r="NP496" s="43"/>
      <c r="NQ496" s="43"/>
      <c r="NR496" s="43"/>
      <c r="NS496" s="43"/>
      <c r="NT496" s="43"/>
      <c r="NU496" s="43"/>
      <c r="NV496" s="43"/>
      <c r="NW496" s="43"/>
      <c r="NX496" s="43"/>
      <c r="NY496" s="43"/>
      <c r="NZ496" s="43"/>
      <c r="OA496" s="43"/>
      <c r="OB496" s="43"/>
      <c r="OC496" s="43"/>
      <c r="OD496" s="43"/>
      <c r="OE496" s="43"/>
      <c r="OF496" s="43"/>
      <c r="OG496" s="43"/>
      <c r="OH496" s="43"/>
      <c r="OI496" s="43"/>
      <c r="OJ496" s="43"/>
      <c r="OK496" s="43"/>
      <c r="OL496" s="43"/>
      <c r="OM496" s="43"/>
      <c r="ON496" s="43"/>
      <c r="OO496" s="43"/>
      <c r="OP496" s="43"/>
      <c r="OQ496" s="43"/>
      <c r="OR496" s="43"/>
      <c r="OS496" s="43"/>
      <c r="OT496" s="43"/>
      <c r="OU496" s="43"/>
      <c r="OV496" s="43"/>
      <c r="OW496" s="43"/>
      <c r="OX496" s="43"/>
      <c r="OY496" s="43"/>
      <c r="OZ496" s="43"/>
      <c r="PA496" s="43"/>
      <c r="PB496" s="43"/>
      <c r="PC496" s="43"/>
      <c r="PD496" s="43"/>
      <c r="PE496" s="43"/>
      <c r="PF496" s="43"/>
      <c r="PG496" s="43"/>
      <c r="PH496" s="43"/>
      <c r="PI496" s="43"/>
      <c r="PJ496" s="43"/>
      <c r="PK496" s="43"/>
      <c r="PL496" s="43"/>
      <c r="PM496" s="43"/>
      <c r="PN496" s="43"/>
      <c r="PO496" s="43"/>
      <c r="PP496" s="43"/>
      <c r="PQ496" s="43"/>
      <c r="PR496" s="43"/>
      <c r="PS496" s="43"/>
      <c r="PT496" s="43"/>
      <c r="PU496" s="43"/>
      <c r="PV496" s="43"/>
      <c r="PW496" s="43"/>
      <c r="PX496" s="43"/>
      <c r="PY496" s="43"/>
      <c r="PZ496" s="43"/>
      <c r="QA496" s="43"/>
      <c r="QB496" s="43"/>
      <c r="QC496" s="43"/>
      <c r="QD496" s="43"/>
      <c r="QE496" s="43"/>
      <c r="QF496" s="43"/>
      <c r="QG496" s="43"/>
      <c r="QH496" s="43"/>
      <c r="QI496" s="43"/>
      <c r="QJ496" s="43"/>
      <c r="QK496" s="43"/>
      <c r="QL496" s="43"/>
      <c r="QM496" s="43"/>
      <c r="QN496" s="43"/>
      <c r="QO496" s="43"/>
      <c r="QP496" s="43"/>
      <c r="QQ496" s="43"/>
      <c r="QR496" s="43"/>
      <c r="QS496" s="43"/>
      <c r="QT496" s="43"/>
      <c r="QU496" s="43"/>
      <c r="QV496" s="43"/>
      <c r="QW496" s="43"/>
      <c r="QX496" s="43"/>
      <c r="QY496" s="43"/>
      <c r="QZ496" s="43"/>
      <c r="RA496" s="43"/>
      <c r="RB496" s="43"/>
      <c r="RC496" s="43"/>
      <c r="RD496" s="43"/>
      <c r="RE496" s="43"/>
      <c r="RF496" s="43"/>
      <c r="RG496" s="43"/>
      <c r="RH496" s="43"/>
      <c r="RI496" s="43"/>
      <c r="RJ496" s="43"/>
      <c r="RK496" s="43"/>
      <c r="RL496" s="43"/>
      <c r="RM496" s="43"/>
      <c r="RN496" s="43"/>
      <c r="RO496" s="43"/>
      <c r="RP496" s="43"/>
      <c r="RQ496" s="43"/>
      <c r="RR496" s="43"/>
      <c r="RS496" s="43"/>
      <c r="RT496" s="43"/>
      <c r="RU496" s="43"/>
      <c r="RV496" s="43"/>
      <c r="RW496" s="43"/>
      <c r="RX496" s="43"/>
      <c r="RY496" s="43"/>
      <c r="RZ496" s="43"/>
      <c r="SA496" s="43"/>
      <c r="SB496" s="43"/>
      <c r="SC496" s="43"/>
      <c r="SD496" s="43"/>
      <c r="SE496" s="43"/>
      <c r="SF496" s="43"/>
      <c r="SG496" s="43"/>
      <c r="SH496" s="43"/>
      <c r="SI496" s="43"/>
      <c r="SJ496" s="43"/>
      <c r="SK496" s="43"/>
      <c r="SL496" s="43"/>
      <c r="SM496" s="43"/>
      <c r="SN496" s="43"/>
      <c r="SO496" s="43"/>
      <c r="SP496" s="43"/>
      <c r="SQ496" s="43"/>
      <c r="SR496" s="43"/>
      <c r="SS496" s="43"/>
      <c r="ST496" s="43"/>
      <c r="SU496" s="43"/>
      <c r="SV496" s="43"/>
      <c r="SW496" s="43"/>
      <c r="SX496" s="43"/>
      <c r="SY496" s="43"/>
      <c r="SZ496" s="43"/>
      <c r="TA496" s="43"/>
      <c r="TB496" s="43"/>
      <c r="TC496" s="43"/>
      <c r="TD496" s="43"/>
      <c r="TE496" s="43"/>
      <c r="TF496" s="43"/>
      <c r="TG496" s="43"/>
      <c r="TH496" s="43"/>
      <c r="TI496" s="43"/>
      <c r="TJ496" s="43"/>
      <c r="TK496" s="43"/>
      <c r="TL496" s="43"/>
      <c r="TM496" s="43"/>
      <c r="TN496" s="43"/>
      <c r="TO496" s="43"/>
      <c r="TP496" s="43"/>
      <c r="TQ496" s="43"/>
      <c r="TR496" s="43"/>
      <c r="TS496" s="43"/>
      <c r="TT496" s="43"/>
      <c r="TU496" s="43"/>
      <c r="TV496" s="43"/>
      <c r="TW496" s="43"/>
      <c r="TX496" s="43"/>
      <c r="TY496" s="43"/>
      <c r="TZ496" s="43"/>
      <c r="UA496" s="43"/>
      <c r="UB496" s="43"/>
      <c r="UC496" s="43"/>
      <c r="UD496" s="43"/>
      <c r="UE496" s="43"/>
      <c r="UF496" s="43"/>
      <c r="UG496" s="43"/>
      <c r="UH496" s="43"/>
      <c r="UI496" s="43"/>
      <c r="UJ496" s="43"/>
      <c r="UK496" s="43"/>
      <c r="UL496" s="43"/>
      <c r="UM496" s="43"/>
      <c r="UN496" s="43"/>
      <c r="UO496" s="43"/>
      <c r="UP496" s="43"/>
      <c r="UQ496" s="43"/>
      <c r="UR496" s="43"/>
      <c r="US496" s="43"/>
      <c r="UT496" s="43"/>
      <c r="UU496" s="43"/>
      <c r="UV496" s="43"/>
      <c r="UW496" s="43"/>
      <c r="UX496" s="43"/>
      <c r="UY496" s="43"/>
      <c r="UZ496" s="43"/>
      <c r="VA496" s="43"/>
      <c r="VB496" s="43"/>
      <c r="VC496" s="43"/>
      <c r="VD496" s="43"/>
      <c r="VE496" s="43"/>
      <c r="VF496" s="43"/>
      <c r="VG496" s="43"/>
      <c r="VH496" s="43"/>
      <c r="VI496" s="43"/>
      <c r="VJ496" s="43"/>
      <c r="VK496" s="43"/>
      <c r="VL496" s="43"/>
      <c r="VM496" s="43"/>
      <c r="VN496" s="43"/>
      <c r="VO496" s="43"/>
      <c r="VP496" s="43"/>
      <c r="VQ496" s="43"/>
      <c r="VR496" s="43"/>
      <c r="VS496" s="43"/>
      <c r="VT496" s="43"/>
      <c r="VU496" s="43"/>
      <c r="VV496" s="43"/>
      <c r="VW496" s="43"/>
      <c r="VX496" s="43"/>
      <c r="VY496" s="43"/>
      <c r="VZ496" s="43"/>
      <c r="WA496" s="43"/>
      <c r="WB496" s="43"/>
      <c r="WC496" s="43"/>
      <c r="WD496" s="43"/>
      <c r="WE496" s="43"/>
      <c r="WF496" s="43"/>
      <c r="WG496" s="43"/>
      <c r="WH496" s="43"/>
      <c r="WI496" s="43"/>
      <c r="WJ496" s="43"/>
      <c r="WK496" s="43"/>
      <c r="WL496" s="43"/>
      <c r="WM496" s="43"/>
      <c r="WN496" s="43"/>
      <c r="WO496" s="43"/>
      <c r="WP496" s="43"/>
      <c r="WQ496" s="43"/>
      <c r="WR496" s="43"/>
      <c r="WS496" s="43"/>
      <c r="WT496" s="43"/>
      <c r="WU496" s="43"/>
      <c r="WV496" s="43"/>
      <c r="WW496" s="43"/>
      <c r="WX496" s="43"/>
      <c r="WY496" s="43"/>
      <c r="WZ496" s="43"/>
      <c r="XA496" s="43"/>
      <c r="XB496" s="43"/>
      <c r="XC496" s="43"/>
      <c r="XD496" s="43"/>
      <c r="XE496" s="43"/>
      <c r="XF496" s="43"/>
      <c r="XG496" s="43"/>
      <c r="XH496" s="43"/>
      <c r="XI496" s="43"/>
      <c r="XJ496" s="43"/>
      <c r="XK496" s="43"/>
      <c r="XL496" s="43"/>
      <c r="XM496" s="43"/>
      <c r="XN496" s="43"/>
      <c r="XO496" s="43"/>
      <c r="XP496" s="43"/>
      <c r="XQ496" s="43"/>
      <c r="XR496" s="43"/>
      <c r="XS496" s="43"/>
      <c r="XT496" s="43"/>
      <c r="XU496" s="43"/>
      <c r="XV496" s="43"/>
      <c r="XW496" s="43"/>
      <c r="XX496" s="43"/>
      <c r="XY496" s="43"/>
      <c r="XZ496" s="43"/>
      <c r="YA496" s="43"/>
      <c r="YB496" s="43"/>
      <c r="YC496" s="43"/>
      <c r="YD496" s="43"/>
      <c r="YE496" s="43"/>
      <c r="YF496" s="43"/>
      <c r="YG496" s="43"/>
      <c r="YH496" s="43"/>
      <c r="YI496" s="43"/>
      <c r="YJ496" s="43"/>
      <c r="YK496" s="43"/>
      <c r="YL496" s="43"/>
      <c r="YM496" s="43"/>
      <c r="YN496" s="43"/>
      <c r="YO496" s="43"/>
      <c r="YP496" s="43"/>
      <c r="YQ496" s="43"/>
      <c r="YR496" s="43"/>
      <c r="YS496" s="43"/>
      <c r="YT496" s="43"/>
      <c r="YU496" s="43"/>
      <c r="YV496" s="43"/>
      <c r="YW496" s="43"/>
      <c r="YX496" s="43"/>
      <c r="YY496" s="43"/>
      <c r="YZ496" s="43"/>
      <c r="ZA496" s="43"/>
      <c r="ZB496" s="43"/>
      <c r="ZC496" s="43"/>
      <c r="ZD496" s="43"/>
      <c r="ZE496" s="43"/>
      <c r="ZF496" s="43"/>
      <c r="ZG496" s="43"/>
      <c r="ZH496" s="43"/>
      <c r="ZI496" s="43"/>
      <c r="ZJ496" s="43"/>
      <c r="ZK496" s="43"/>
      <c r="ZL496" s="43"/>
      <c r="ZM496" s="43"/>
      <c r="ZN496" s="43"/>
      <c r="ZO496" s="43"/>
      <c r="ZP496" s="43"/>
      <c r="ZQ496" s="43"/>
      <c r="ZR496" s="43"/>
      <c r="ZS496" s="43"/>
      <c r="ZT496" s="43"/>
      <c r="ZU496" s="43"/>
      <c r="ZV496" s="43"/>
      <c r="ZW496" s="43"/>
      <c r="ZX496" s="43"/>
      <c r="ZY496" s="43"/>
      <c r="ZZ496" s="43"/>
      <c r="AAA496" s="43"/>
      <c r="AAB496" s="43"/>
      <c r="AAC496" s="43"/>
      <c r="AAD496" s="43"/>
      <c r="AAE496" s="43"/>
      <c r="AAF496" s="43"/>
      <c r="AAG496" s="43"/>
      <c r="AAH496" s="43"/>
      <c r="AAI496" s="43"/>
      <c r="AAJ496" s="43"/>
      <c r="AAK496" s="43"/>
      <c r="AAL496" s="43"/>
      <c r="AAM496" s="43"/>
      <c r="AAN496" s="43"/>
      <c r="AAO496" s="43"/>
      <c r="AAP496" s="43"/>
      <c r="AAQ496" s="43"/>
      <c r="AAR496" s="43"/>
      <c r="AAS496" s="43"/>
      <c r="AAT496" s="43"/>
      <c r="AAU496" s="43"/>
      <c r="AAV496" s="43"/>
      <c r="AAW496" s="43"/>
      <c r="AAX496" s="43"/>
      <c r="AAY496" s="43"/>
      <c r="AAZ496" s="43"/>
      <c r="ABA496" s="43"/>
      <c r="ABB496" s="43"/>
      <c r="ABC496" s="43"/>
      <c r="ABD496" s="43"/>
      <c r="ABE496" s="43"/>
      <c r="ABF496" s="43"/>
      <c r="ABG496" s="43"/>
      <c r="ABH496" s="43"/>
      <c r="ABI496" s="43"/>
      <c r="ABJ496" s="43"/>
      <c r="ABK496" s="43"/>
      <c r="ABL496" s="43"/>
      <c r="ABM496" s="43"/>
      <c r="ABN496" s="43"/>
      <c r="ABO496" s="43"/>
      <c r="ABP496" s="43"/>
      <c r="ABQ496" s="43"/>
      <c r="ABR496" s="43"/>
      <c r="ABS496" s="43"/>
      <c r="ABT496" s="43"/>
      <c r="ABU496" s="43"/>
      <c r="ABV496" s="43"/>
      <c r="ABW496" s="43"/>
      <c r="ABX496" s="43"/>
      <c r="ABY496" s="43"/>
      <c r="ABZ496" s="43"/>
      <c r="ACA496" s="43"/>
      <c r="ACB496" s="43"/>
      <c r="ACC496" s="43"/>
      <c r="ACD496" s="43"/>
      <c r="ACE496" s="43"/>
      <c r="ACF496" s="43"/>
      <c r="ACG496" s="43"/>
      <c r="ACH496" s="43"/>
      <c r="ACI496" s="43"/>
      <c r="ACJ496" s="43"/>
      <c r="ACK496" s="43"/>
      <c r="ACL496" s="43"/>
      <c r="ACM496" s="43"/>
      <c r="ACN496" s="43"/>
      <c r="ACO496" s="43"/>
      <c r="ACP496" s="43"/>
      <c r="ACQ496" s="43"/>
      <c r="ACR496" s="43"/>
      <c r="ACS496" s="43"/>
      <c r="ACT496" s="43"/>
      <c r="ACU496" s="43"/>
      <c r="ACV496" s="43"/>
      <c r="ACW496" s="43"/>
      <c r="ACX496" s="43"/>
      <c r="ACY496" s="43"/>
      <c r="ACZ496" s="43"/>
      <c r="ADA496" s="43"/>
      <c r="ADB496" s="43"/>
      <c r="ADC496" s="43"/>
      <c r="ADD496" s="43"/>
      <c r="ADE496" s="43"/>
      <c r="ADF496" s="43"/>
      <c r="ADG496" s="43"/>
      <c r="ADH496" s="43"/>
      <c r="ADI496" s="43"/>
      <c r="ADJ496" s="43"/>
      <c r="ADK496" s="43"/>
      <c r="ADL496" s="43"/>
      <c r="ADM496" s="43"/>
      <c r="ADN496" s="43"/>
      <c r="ADO496" s="43"/>
      <c r="ADP496" s="43"/>
      <c r="ADQ496" s="43"/>
      <c r="ADR496" s="43"/>
      <c r="ADS496" s="43"/>
      <c r="ADT496" s="43"/>
      <c r="ADU496" s="43"/>
      <c r="ADV496" s="43"/>
      <c r="ADW496" s="43"/>
      <c r="ADX496" s="43"/>
      <c r="ADY496" s="43"/>
      <c r="ADZ496" s="43"/>
      <c r="AEA496" s="43"/>
      <c r="AEB496" s="43"/>
      <c r="AEC496" s="43"/>
      <c r="AED496" s="43"/>
      <c r="AEE496" s="43"/>
      <c r="AEF496" s="43"/>
      <c r="AEG496" s="43"/>
      <c r="AEH496" s="43"/>
      <c r="AEI496" s="43"/>
      <c r="AEJ496" s="43"/>
      <c r="AEK496" s="43"/>
      <c r="AEL496" s="43"/>
      <c r="AEM496" s="43"/>
      <c r="AEN496" s="43"/>
      <c r="AEO496" s="43"/>
      <c r="AEP496" s="43"/>
      <c r="AEQ496" s="43"/>
      <c r="AER496" s="43"/>
      <c r="AES496" s="43"/>
      <c r="AET496" s="43"/>
      <c r="AEU496" s="43"/>
      <c r="AEV496" s="43"/>
      <c r="AEW496" s="43"/>
      <c r="AEX496" s="43"/>
      <c r="AEY496" s="43"/>
      <c r="AEZ496" s="43"/>
      <c r="AFA496" s="43"/>
      <c r="AFB496" s="43"/>
      <c r="AFC496" s="43"/>
      <c r="AFD496" s="43"/>
      <c r="AFE496" s="43"/>
      <c r="AFF496" s="43"/>
      <c r="AFG496" s="43"/>
      <c r="AFH496" s="43"/>
      <c r="AFI496" s="43"/>
      <c r="AFJ496" s="43"/>
      <c r="AFK496" s="43"/>
      <c r="AFL496" s="43"/>
      <c r="AFM496" s="43"/>
      <c r="AFN496" s="43"/>
      <c r="AFO496" s="43"/>
      <c r="AFP496" s="43"/>
      <c r="AFQ496" s="43"/>
      <c r="AFR496" s="43"/>
      <c r="AFS496" s="43"/>
      <c r="AFT496" s="43"/>
      <c r="AFU496" s="43"/>
      <c r="AFV496" s="43"/>
      <c r="AFW496" s="43"/>
      <c r="AFX496" s="43"/>
      <c r="AFY496" s="43"/>
      <c r="AFZ496" s="43"/>
      <c r="AGA496" s="43"/>
      <c r="AGB496" s="43"/>
      <c r="AGC496" s="43"/>
      <c r="AGD496" s="43"/>
      <c r="AGE496" s="43"/>
      <c r="AGF496" s="43"/>
      <c r="AGG496" s="43"/>
      <c r="AGH496" s="43"/>
      <c r="AGI496" s="43"/>
      <c r="AGJ496" s="43"/>
      <c r="AGK496" s="43"/>
      <c r="AGL496" s="43"/>
      <c r="AGM496" s="43"/>
      <c r="AGN496" s="43"/>
      <c r="AGO496" s="43"/>
      <c r="AGP496" s="43"/>
      <c r="AGQ496" s="43"/>
      <c r="AGR496" s="43"/>
      <c r="AGS496" s="43"/>
      <c r="AGT496" s="43"/>
      <c r="AGU496" s="43"/>
      <c r="AGV496" s="43"/>
      <c r="AGW496" s="43"/>
      <c r="AGX496" s="43"/>
      <c r="AGY496" s="43"/>
      <c r="AGZ496" s="43"/>
      <c r="AHA496" s="43"/>
      <c r="AHB496" s="43"/>
      <c r="AHC496" s="43"/>
      <c r="AHD496" s="43"/>
      <c r="AHE496" s="43"/>
      <c r="AHF496" s="43"/>
      <c r="AHG496" s="43"/>
      <c r="AHH496" s="43"/>
      <c r="AHI496" s="43"/>
      <c r="AHJ496" s="43"/>
      <c r="AHK496" s="43"/>
      <c r="AHL496" s="43"/>
      <c r="AHM496" s="43"/>
      <c r="AHN496" s="43"/>
      <c r="AHO496" s="43"/>
      <c r="AHP496" s="43"/>
      <c r="AHQ496" s="43"/>
      <c r="AHR496" s="43"/>
      <c r="AHS496" s="43"/>
      <c r="AHT496" s="43"/>
      <c r="AHU496" s="43"/>
      <c r="AHV496" s="43"/>
      <c r="AHW496" s="43"/>
      <c r="AHX496" s="43"/>
      <c r="AHY496" s="43"/>
      <c r="AHZ496" s="43"/>
      <c r="AIA496" s="43"/>
      <c r="AIB496" s="43"/>
      <c r="AIC496" s="43"/>
      <c r="AID496" s="43"/>
      <c r="AIE496" s="43"/>
      <c r="AIF496" s="43"/>
      <c r="AIG496" s="43"/>
      <c r="AIH496" s="43"/>
      <c r="AII496" s="43"/>
      <c r="AIJ496" s="43"/>
      <c r="AIK496" s="43"/>
      <c r="AIL496" s="43"/>
      <c r="AIM496" s="43"/>
      <c r="AIN496" s="43"/>
      <c r="AIO496" s="43"/>
      <c r="AIP496" s="43"/>
      <c r="AIQ496" s="43"/>
      <c r="AIR496" s="43"/>
      <c r="AIS496" s="43"/>
      <c r="AIT496" s="43"/>
      <c r="AIU496" s="43"/>
      <c r="AIV496" s="43"/>
      <c r="AIW496" s="43"/>
      <c r="AIX496" s="43"/>
      <c r="AIY496" s="43"/>
      <c r="AIZ496" s="43"/>
      <c r="AJA496" s="43"/>
      <c r="AJB496" s="43"/>
      <c r="AJC496" s="43"/>
      <c r="AJD496" s="43"/>
      <c r="AJE496" s="43"/>
      <c r="AJF496" s="43"/>
      <c r="AJG496" s="43"/>
      <c r="AJH496" s="43"/>
      <c r="AJI496" s="43"/>
      <c r="AJJ496" s="43"/>
      <c r="AJK496" s="43"/>
      <c r="AJL496" s="43"/>
      <c r="AJM496" s="43"/>
      <c r="AJN496" s="43"/>
      <c r="AJO496" s="43"/>
      <c r="AJP496" s="43"/>
      <c r="AJQ496" s="43"/>
      <c r="AJR496" s="43"/>
      <c r="AJS496" s="43"/>
      <c r="AJT496" s="43"/>
      <c r="AJU496" s="43"/>
      <c r="AJV496" s="43"/>
      <c r="AJW496" s="43"/>
      <c r="AJX496" s="43"/>
      <c r="AJY496" s="43"/>
      <c r="AJZ496" s="43"/>
      <c r="AKA496" s="43"/>
      <c r="AKB496" s="43"/>
      <c r="AKC496" s="43"/>
      <c r="AKD496" s="43"/>
      <c r="AKE496" s="43"/>
      <c r="AKF496" s="43"/>
      <c r="AKG496" s="43"/>
      <c r="AKH496" s="43"/>
      <c r="AKI496" s="43"/>
      <c r="AKJ496" s="43"/>
      <c r="AKK496" s="43"/>
      <c r="AKL496" s="43"/>
      <c r="AKM496" s="43"/>
      <c r="AKN496" s="43"/>
      <c r="AKO496" s="43"/>
      <c r="AKP496" s="43"/>
      <c r="AKQ496" s="43"/>
      <c r="AKR496" s="43"/>
      <c r="AKS496" s="43"/>
      <c r="AKT496" s="43"/>
      <c r="AKU496" s="43"/>
      <c r="AKV496" s="43"/>
      <c r="AKW496" s="43"/>
      <c r="AKX496" s="43"/>
      <c r="AKY496" s="43"/>
      <c r="AKZ496" s="43"/>
      <c r="ALA496" s="43"/>
      <c r="ALB496" s="43"/>
      <c r="ALC496" s="43"/>
      <c r="ALD496" s="43"/>
      <c r="ALE496" s="43"/>
      <c r="ALF496" s="43"/>
      <c r="ALG496" s="43"/>
      <c r="ALH496" s="43"/>
      <c r="ALI496" s="43"/>
      <c r="ALJ496" s="43"/>
      <c r="ALK496" s="43"/>
      <c r="ALL496" s="43"/>
      <c r="ALM496" s="43"/>
      <c r="ALN496" s="43"/>
      <c r="ALO496" s="43"/>
      <c r="ALP496" s="43"/>
      <c r="ALQ496" s="43"/>
      <c r="ALR496" s="43"/>
      <c r="ALS496" s="43"/>
      <c r="ALT496" s="43"/>
      <c r="ALU496" s="43"/>
      <c r="ALV496" s="43"/>
      <c r="ALW496" s="43"/>
      <c r="ALX496" s="43"/>
      <c r="ALY496" s="43"/>
      <c r="ALZ496" s="43"/>
      <c r="AMA496" s="43"/>
      <c r="AMB496" s="43"/>
      <c r="AMC496" s="43"/>
      <c r="AMD496" s="43"/>
      <c r="AME496" s="43"/>
      <c r="AMF496" s="43"/>
      <c r="AMG496" s="43"/>
      <c r="AMH496" s="43"/>
      <c r="AMI496" s="43"/>
      <c r="AMJ496" s="43"/>
    </row>
    <row r="497" spans="1:1024" s="363" customFormat="1" ht="56.25">
      <c r="A497" s="15">
        <v>10</v>
      </c>
      <c r="B497" s="44"/>
      <c r="C497" s="46"/>
      <c r="D497" s="44"/>
      <c r="E497" s="44"/>
      <c r="F497" s="14"/>
      <c r="G497" s="44"/>
      <c r="H497" s="44"/>
      <c r="I497" s="39"/>
      <c r="J497" s="39"/>
      <c r="K497" s="45" t="s">
        <v>42</v>
      </c>
      <c r="L497" s="40">
        <f>I496*P497</f>
        <v>76744.800000000003</v>
      </c>
      <c r="M497" s="40">
        <f>I496*Q497</f>
        <v>24645.599999999999</v>
      </c>
      <c r="N497" s="40">
        <f t="shared" si="66"/>
        <v>101390.39999999999</v>
      </c>
      <c r="O497" s="667"/>
      <c r="P497" s="362">
        <v>35.53</v>
      </c>
      <c r="Q497" s="413">
        <v>11.41</v>
      </c>
      <c r="R497" s="14" t="s">
        <v>41</v>
      </c>
      <c r="S497" s="14" t="s">
        <v>270</v>
      </c>
      <c r="T497" s="437"/>
      <c r="U497" s="437"/>
      <c r="V497" s="443"/>
      <c r="W497" s="437"/>
      <c r="X497" s="437"/>
      <c r="Y497" s="43"/>
      <c r="Z497" s="437"/>
      <c r="AA497" s="437"/>
      <c r="AB497" s="437"/>
      <c r="AC497" s="469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  <c r="KI497" s="43"/>
      <c r="KJ497" s="43"/>
      <c r="KK497" s="43"/>
      <c r="KL497" s="43"/>
      <c r="KM497" s="43"/>
      <c r="KN497" s="43"/>
      <c r="KO497" s="43"/>
      <c r="KP497" s="43"/>
      <c r="KQ497" s="43"/>
      <c r="KR497" s="43"/>
      <c r="KS497" s="43"/>
      <c r="KT497" s="43"/>
      <c r="KU497" s="43"/>
      <c r="KV497" s="43"/>
      <c r="KW497" s="43"/>
      <c r="KX497" s="43"/>
      <c r="KY497" s="43"/>
      <c r="KZ497" s="43"/>
      <c r="LA497" s="43"/>
      <c r="LB497" s="43"/>
      <c r="LC497" s="43"/>
      <c r="LD497" s="43"/>
      <c r="LE497" s="43"/>
      <c r="LF497" s="43"/>
      <c r="LG497" s="43"/>
      <c r="LH497" s="43"/>
      <c r="LI497" s="43"/>
      <c r="LJ497" s="43"/>
      <c r="LK497" s="43"/>
      <c r="LL497" s="43"/>
      <c r="LM497" s="43"/>
      <c r="LN497" s="43"/>
      <c r="LO497" s="43"/>
      <c r="LP497" s="43"/>
      <c r="LQ497" s="43"/>
      <c r="LR497" s="43"/>
      <c r="LS497" s="43"/>
      <c r="LT497" s="43"/>
      <c r="LU497" s="43"/>
      <c r="LV497" s="43"/>
      <c r="LW497" s="43"/>
      <c r="LX497" s="43"/>
      <c r="LY497" s="43"/>
      <c r="LZ497" s="43"/>
      <c r="MA497" s="43"/>
      <c r="MB497" s="43"/>
      <c r="MC497" s="43"/>
      <c r="MD497" s="43"/>
      <c r="ME497" s="43"/>
      <c r="MF497" s="43"/>
      <c r="MG497" s="43"/>
      <c r="MH497" s="43"/>
      <c r="MI497" s="43"/>
      <c r="MJ497" s="43"/>
      <c r="MK497" s="43"/>
      <c r="ML497" s="43"/>
      <c r="MM497" s="43"/>
      <c r="MN497" s="43"/>
      <c r="MO497" s="43"/>
      <c r="MP497" s="43"/>
      <c r="MQ497" s="43"/>
      <c r="MR497" s="43"/>
      <c r="MS497" s="43"/>
      <c r="MT497" s="43"/>
      <c r="MU497" s="43"/>
      <c r="MV497" s="43"/>
      <c r="MW497" s="43"/>
      <c r="MX497" s="43"/>
      <c r="MY497" s="43"/>
      <c r="MZ497" s="43"/>
      <c r="NA497" s="43"/>
      <c r="NB497" s="43"/>
      <c r="NC497" s="43"/>
      <c r="ND497" s="43"/>
      <c r="NE497" s="43"/>
      <c r="NF497" s="43"/>
      <c r="NG497" s="43"/>
      <c r="NH497" s="43"/>
      <c r="NI497" s="43"/>
      <c r="NJ497" s="43"/>
      <c r="NK497" s="43"/>
      <c r="NL497" s="43"/>
      <c r="NM497" s="43"/>
      <c r="NN497" s="43"/>
      <c r="NO497" s="43"/>
      <c r="NP497" s="43"/>
      <c r="NQ497" s="43"/>
      <c r="NR497" s="43"/>
      <c r="NS497" s="43"/>
      <c r="NT497" s="43"/>
      <c r="NU497" s="43"/>
      <c r="NV497" s="43"/>
      <c r="NW497" s="43"/>
      <c r="NX497" s="43"/>
      <c r="NY497" s="43"/>
      <c r="NZ497" s="43"/>
      <c r="OA497" s="43"/>
      <c r="OB497" s="43"/>
      <c r="OC497" s="43"/>
      <c r="OD497" s="43"/>
      <c r="OE497" s="43"/>
      <c r="OF497" s="43"/>
      <c r="OG497" s="43"/>
      <c r="OH497" s="43"/>
      <c r="OI497" s="43"/>
      <c r="OJ497" s="43"/>
      <c r="OK497" s="43"/>
      <c r="OL497" s="43"/>
      <c r="OM497" s="43"/>
      <c r="ON497" s="43"/>
      <c r="OO497" s="43"/>
      <c r="OP497" s="43"/>
      <c r="OQ497" s="43"/>
      <c r="OR497" s="43"/>
      <c r="OS497" s="43"/>
      <c r="OT497" s="43"/>
      <c r="OU497" s="43"/>
      <c r="OV497" s="43"/>
      <c r="OW497" s="43"/>
      <c r="OX497" s="43"/>
      <c r="OY497" s="43"/>
      <c r="OZ497" s="43"/>
      <c r="PA497" s="43"/>
      <c r="PB497" s="43"/>
      <c r="PC497" s="43"/>
      <c r="PD497" s="43"/>
      <c r="PE497" s="43"/>
      <c r="PF497" s="43"/>
      <c r="PG497" s="43"/>
      <c r="PH497" s="43"/>
      <c r="PI497" s="43"/>
      <c r="PJ497" s="43"/>
      <c r="PK497" s="43"/>
      <c r="PL497" s="43"/>
      <c r="PM497" s="43"/>
      <c r="PN497" s="43"/>
      <c r="PO497" s="43"/>
      <c r="PP497" s="43"/>
      <c r="PQ497" s="43"/>
      <c r="PR497" s="43"/>
      <c r="PS497" s="43"/>
      <c r="PT497" s="43"/>
      <c r="PU497" s="43"/>
      <c r="PV497" s="43"/>
      <c r="PW497" s="43"/>
      <c r="PX497" s="43"/>
      <c r="PY497" s="43"/>
      <c r="PZ497" s="43"/>
      <c r="QA497" s="43"/>
      <c r="QB497" s="43"/>
      <c r="QC497" s="43"/>
      <c r="QD497" s="43"/>
      <c r="QE497" s="43"/>
      <c r="QF497" s="43"/>
      <c r="QG497" s="43"/>
      <c r="QH497" s="43"/>
      <c r="QI497" s="43"/>
      <c r="QJ497" s="43"/>
      <c r="QK497" s="43"/>
      <c r="QL497" s="43"/>
      <c r="QM497" s="43"/>
      <c r="QN497" s="43"/>
      <c r="QO497" s="43"/>
      <c r="QP497" s="43"/>
      <c r="QQ497" s="43"/>
      <c r="QR497" s="43"/>
      <c r="QS497" s="43"/>
      <c r="QT497" s="43"/>
      <c r="QU497" s="43"/>
      <c r="QV497" s="43"/>
      <c r="QW497" s="43"/>
      <c r="QX497" s="43"/>
      <c r="QY497" s="43"/>
      <c r="QZ497" s="43"/>
      <c r="RA497" s="43"/>
      <c r="RB497" s="43"/>
      <c r="RC497" s="43"/>
      <c r="RD497" s="43"/>
      <c r="RE497" s="43"/>
      <c r="RF497" s="43"/>
      <c r="RG497" s="43"/>
      <c r="RH497" s="43"/>
      <c r="RI497" s="43"/>
      <c r="RJ497" s="43"/>
      <c r="RK497" s="43"/>
      <c r="RL497" s="43"/>
      <c r="RM497" s="43"/>
      <c r="RN497" s="43"/>
      <c r="RO497" s="43"/>
      <c r="RP497" s="43"/>
      <c r="RQ497" s="43"/>
      <c r="RR497" s="43"/>
      <c r="RS497" s="43"/>
      <c r="RT497" s="43"/>
      <c r="RU497" s="43"/>
      <c r="RV497" s="43"/>
      <c r="RW497" s="43"/>
      <c r="RX497" s="43"/>
      <c r="RY497" s="43"/>
      <c r="RZ497" s="43"/>
      <c r="SA497" s="43"/>
      <c r="SB497" s="43"/>
      <c r="SC497" s="43"/>
      <c r="SD497" s="43"/>
      <c r="SE497" s="43"/>
      <c r="SF497" s="43"/>
      <c r="SG497" s="43"/>
      <c r="SH497" s="43"/>
      <c r="SI497" s="43"/>
      <c r="SJ497" s="43"/>
      <c r="SK497" s="43"/>
      <c r="SL497" s="43"/>
      <c r="SM497" s="43"/>
      <c r="SN497" s="43"/>
      <c r="SO497" s="43"/>
      <c r="SP497" s="43"/>
      <c r="SQ497" s="43"/>
      <c r="SR497" s="43"/>
      <c r="SS497" s="43"/>
      <c r="ST497" s="43"/>
      <c r="SU497" s="43"/>
      <c r="SV497" s="43"/>
      <c r="SW497" s="43"/>
      <c r="SX497" s="43"/>
      <c r="SY497" s="43"/>
      <c r="SZ497" s="43"/>
      <c r="TA497" s="43"/>
      <c r="TB497" s="43"/>
      <c r="TC497" s="43"/>
      <c r="TD497" s="43"/>
      <c r="TE497" s="43"/>
      <c r="TF497" s="43"/>
      <c r="TG497" s="43"/>
      <c r="TH497" s="43"/>
      <c r="TI497" s="43"/>
      <c r="TJ497" s="43"/>
      <c r="TK497" s="43"/>
      <c r="TL497" s="43"/>
      <c r="TM497" s="43"/>
      <c r="TN497" s="43"/>
      <c r="TO497" s="43"/>
      <c r="TP497" s="43"/>
      <c r="TQ497" s="43"/>
      <c r="TR497" s="43"/>
      <c r="TS497" s="43"/>
      <c r="TT497" s="43"/>
      <c r="TU497" s="43"/>
      <c r="TV497" s="43"/>
      <c r="TW497" s="43"/>
      <c r="TX497" s="43"/>
      <c r="TY497" s="43"/>
      <c r="TZ497" s="43"/>
      <c r="UA497" s="43"/>
      <c r="UB497" s="43"/>
      <c r="UC497" s="43"/>
      <c r="UD497" s="43"/>
      <c r="UE497" s="43"/>
      <c r="UF497" s="43"/>
      <c r="UG497" s="43"/>
      <c r="UH497" s="43"/>
      <c r="UI497" s="43"/>
      <c r="UJ497" s="43"/>
      <c r="UK497" s="43"/>
      <c r="UL497" s="43"/>
      <c r="UM497" s="43"/>
      <c r="UN497" s="43"/>
      <c r="UO497" s="43"/>
      <c r="UP497" s="43"/>
      <c r="UQ497" s="43"/>
      <c r="UR497" s="43"/>
      <c r="US497" s="43"/>
      <c r="UT497" s="43"/>
      <c r="UU497" s="43"/>
      <c r="UV497" s="43"/>
      <c r="UW497" s="43"/>
      <c r="UX497" s="43"/>
      <c r="UY497" s="43"/>
      <c r="UZ497" s="43"/>
      <c r="VA497" s="43"/>
      <c r="VB497" s="43"/>
      <c r="VC497" s="43"/>
      <c r="VD497" s="43"/>
      <c r="VE497" s="43"/>
      <c r="VF497" s="43"/>
      <c r="VG497" s="43"/>
      <c r="VH497" s="43"/>
      <c r="VI497" s="43"/>
      <c r="VJ497" s="43"/>
      <c r="VK497" s="43"/>
      <c r="VL497" s="43"/>
      <c r="VM497" s="43"/>
      <c r="VN497" s="43"/>
      <c r="VO497" s="43"/>
      <c r="VP497" s="43"/>
      <c r="VQ497" s="43"/>
      <c r="VR497" s="43"/>
      <c r="VS497" s="43"/>
      <c r="VT497" s="43"/>
      <c r="VU497" s="43"/>
      <c r="VV497" s="43"/>
      <c r="VW497" s="43"/>
      <c r="VX497" s="43"/>
      <c r="VY497" s="43"/>
      <c r="VZ497" s="43"/>
      <c r="WA497" s="43"/>
      <c r="WB497" s="43"/>
      <c r="WC497" s="43"/>
      <c r="WD497" s="43"/>
      <c r="WE497" s="43"/>
      <c r="WF497" s="43"/>
      <c r="WG497" s="43"/>
      <c r="WH497" s="43"/>
      <c r="WI497" s="43"/>
      <c r="WJ497" s="43"/>
      <c r="WK497" s="43"/>
      <c r="WL497" s="43"/>
      <c r="WM497" s="43"/>
      <c r="WN497" s="43"/>
      <c r="WO497" s="43"/>
      <c r="WP497" s="43"/>
      <c r="WQ497" s="43"/>
      <c r="WR497" s="43"/>
      <c r="WS497" s="43"/>
      <c r="WT497" s="43"/>
      <c r="WU497" s="43"/>
      <c r="WV497" s="43"/>
      <c r="WW497" s="43"/>
      <c r="WX497" s="43"/>
      <c r="WY497" s="43"/>
      <c r="WZ497" s="43"/>
      <c r="XA497" s="43"/>
      <c r="XB497" s="43"/>
      <c r="XC497" s="43"/>
      <c r="XD497" s="43"/>
      <c r="XE497" s="43"/>
      <c r="XF497" s="43"/>
      <c r="XG497" s="43"/>
      <c r="XH497" s="43"/>
      <c r="XI497" s="43"/>
      <c r="XJ497" s="43"/>
      <c r="XK497" s="43"/>
      <c r="XL497" s="43"/>
      <c r="XM497" s="43"/>
      <c r="XN497" s="43"/>
      <c r="XO497" s="43"/>
      <c r="XP497" s="43"/>
      <c r="XQ497" s="43"/>
      <c r="XR497" s="43"/>
      <c r="XS497" s="43"/>
      <c r="XT497" s="43"/>
      <c r="XU497" s="43"/>
      <c r="XV497" s="43"/>
      <c r="XW497" s="43"/>
      <c r="XX497" s="43"/>
      <c r="XY497" s="43"/>
      <c r="XZ497" s="43"/>
      <c r="YA497" s="43"/>
      <c r="YB497" s="43"/>
      <c r="YC497" s="43"/>
      <c r="YD497" s="43"/>
      <c r="YE497" s="43"/>
      <c r="YF497" s="43"/>
      <c r="YG497" s="43"/>
      <c r="YH497" s="43"/>
      <c r="YI497" s="43"/>
      <c r="YJ497" s="43"/>
      <c r="YK497" s="43"/>
      <c r="YL497" s="43"/>
      <c r="YM497" s="43"/>
      <c r="YN497" s="43"/>
      <c r="YO497" s="43"/>
      <c r="YP497" s="43"/>
      <c r="YQ497" s="43"/>
      <c r="YR497" s="43"/>
      <c r="YS497" s="43"/>
      <c r="YT497" s="43"/>
      <c r="YU497" s="43"/>
      <c r="YV497" s="43"/>
      <c r="YW497" s="43"/>
      <c r="YX497" s="43"/>
      <c r="YY497" s="43"/>
      <c r="YZ497" s="43"/>
      <c r="ZA497" s="43"/>
      <c r="ZB497" s="43"/>
      <c r="ZC497" s="43"/>
      <c r="ZD497" s="43"/>
      <c r="ZE497" s="43"/>
      <c r="ZF497" s="43"/>
      <c r="ZG497" s="43"/>
      <c r="ZH497" s="43"/>
      <c r="ZI497" s="43"/>
      <c r="ZJ497" s="43"/>
      <c r="ZK497" s="43"/>
      <c r="ZL497" s="43"/>
      <c r="ZM497" s="43"/>
      <c r="ZN497" s="43"/>
      <c r="ZO497" s="43"/>
      <c r="ZP497" s="43"/>
      <c r="ZQ497" s="43"/>
      <c r="ZR497" s="43"/>
      <c r="ZS497" s="43"/>
      <c r="ZT497" s="43"/>
      <c r="ZU497" s="43"/>
      <c r="ZV497" s="43"/>
      <c r="ZW497" s="43"/>
      <c r="ZX497" s="43"/>
      <c r="ZY497" s="43"/>
      <c r="ZZ497" s="43"/>
      <c r="AAA497" s="43"/>
      <c r="AAB497" s="43"/>
      <c r="AAC497" s="43"/>
      <c r="AAD497" s="43"/>
      <c r="AAE497" s="43"/>
      <c r="AAF497" s="43"/>
      <c r="AAG497" s="43"/>
      <c r="AAH497" s="43"/>
      <c r="AAI497" s="43"/>
      <c r="AAJ497" s="43"/>
      <c r="AAK497" s="43"/>
      <c r="AAL497" s="43"/>
      <c r="AAM497" s="43"/>
      <c r="AAN497" s="43"/>
      <c r="AAO497" s="43"/>
      <c r="AAP497" s="43"/>
      <c r="AAQ497" s="43"/>
      <c r="AAR497" s="43"/>
      <c r="AAS497" s="43"/>
      <c r="AAT497" s="43"/>
      <c r="AAU497" s="43"/>
      <c r="AAV497" s="43"/>
      <c r="AAW497" s="43"/>
      <c r="AAX497" s="43"/>
      <c r="AAY497" s="43"/>
      <c r="AAZ497" s="43"/>
      <c r="ABA497" s="43"/>
      <c r="ABB497" s="43"/>
      <c r="ABC497" s="43"/>
      <c r="ABD497" s="43"/>
      <c r="ABE497" s="43"/>
      <c r="ABF497" s="43"/>
      <c r="ABG497" s="43"/>
      <c r="ABH497" s="43"/>
      <c r="ABI497" s="43"/>
      <c r="ABJ497" s="43"/>
      <c r="ABK497" s="43"/>
      <c r="ABL497" s="43"/>
      <c r="ABM497" s="43"/>
      <c r="ABN497" s="43"/>
      <c r="ABO497" s="43"/>
      <c r="ABP497" s="43"/>
      <c r="ABQ497" s="43"/>
      <c r="ABR497" s="43"/>
      <c r="ABS497" s="43"/>
      <c r="ABT497" s="43"/>
      <c r="ABU497" s="43"/>
      <c r="ABV497" s="43"/>
      <c r="ABW497" s="43"/>
      <c r="ABX497" s="43"/>
      <c r="ABY497" s="43"/>
      <c r="ABZ497" s="43"/>
      <c r="ACA497" s="43"/>
      <c r="ACB497" s="43"/>
      <c r="ACC497" s="43"/>
      <c r="ACD497" s="43"/>
      <c r="ACE497" s="43"/>
      <c r="ACF497" s="43"/>
      <c r="ACG497" s="43"/>
      <c r="ACH497" s="43"/>
      <c r="ACI497" s="43"/>
      <c r="ACJ497" s="43"/>
      <c r="ACK497" s="43"/>
      <c r="ACL497" s="43"/>
      <c r="ACM497" s="43"/>
      <c r="ACN497" s="43"/>
      <c r="ACO497" s="43"/>
      <c r="ACP497" s="43"/>
      <c r="ACQ497" s="43"/>
      <c r="ACR497" s="43"/>
      <c r="ACS497" s="43"/>
      <c r="ACT497" s="43"/>
      <c r="ACU497" s="43"/>
      <c r="ACV497" s="43"/>
      <c r="ACW497" s="43"/>
      <c r="ACX497" s="43"/>
      <c r="ACY497" s="43"/>
      <c r="ACZ497" s="43"/>
      <c r="ADA497" s="43"/>
      <c r="ADB497" s="43"/>
      <c r="ADC497" s="43"/>
      <c r="ADD497" s="43"/>
      <c r="ADE497" s="43"/>
      <c r="ADF497" s="43"/>
      <c r="ADG497" s="43"/>
      <c r="ADH497" s="43"/>
      <c r="ADI497" s="43"/>
      <c r="ADJ497" s="43"/>
      <c r="ADK497" s="43"/>
      <c r="ADL497" s="43"/>
      <c r="ADM497" s="43"/>
      <c r="ADN497" s="43"/>
      <c r="ADO497" s="43"/>
      <c r="ADP497" s="43"/>
      <c r="ADQ497" s="43"/>
      <c r="ADR497" s="43"/>
      <c r="ADS497" s="43"/>
      <c r="ADT497" s="43"/>
      <c r="ADU497" s="43"/>
      <c r="ADV497" s="43"/>
      <c r="ADW497" s="43"/>
      <c r="ADX497" s="43"/>
      <c r="ADY497" s="43"/>
      <c r="ADZ497" s="43"/>
      <c r="AEA497" s="43"/>
      <c r="AEB497" s="43"/>
      <c r="AEC497" s="43"/>
      <c r="AED497" s="43"/>
      <c r="AEE497" s="43"/>
      <c r="AEF497" s="43"/>
      <c r="AEG497" s="43"/>
      <c r="AEH497" s="43"/>
      <c r="AEI497" s="43"/>
      <c r="AEJ497" s="43"/>
      <c r="AEK497" s="43"/>
      <c r="AEL497" s="43"/>
      <c r="AEM497" s="43"/>
      <c r="AEN497" s="43"/>
      <c r="AEO497" s="43"/>
      <c r="AEP497" s="43"/>
      <c r="AEQ497" s="43"/>
      <c r="AER497" s="43"/>
      <c r="AES497" s="43"/>
      <c r="AET497" s="43"/>
      <c r="AEU497" s="43"/>
      <c r="AEV497" s="43"/>
      <c r="AEW497" s="43"/>
      <c r="AEX497" s="43"/>
      <c r="AEY497" s="43"/>
      <c r="AEZ497" s="43"/>
      <c r="AFA497" s="43"/>
      <c r="AFB497" s="43"/>
      <c r="AFC497" s="43"/>
      <c r="AFD497" s="43"/>
      <c r="AFE497" s="43"/>
      <c r="AFF497" s="43"/>
      <c r="AFG497" s="43"/>
      <c r="AFH497" s="43"/>
      <c r="AFI497" s="43"/>
      <c r="AFJ497" s="43"/>
      <c r="AFK497" s="43"/>
      <c r="AFL497" s="43"/>
      <c r="AFM497" s="43"/>
      <c r="AFN497" s="43"/>
      <c r="AFO497" s="43"/>
      <c r="AFP497" s="43"/>
      <c r="AFQ497" s="43"/>
      <c r="AFR497" s="43"/>
      <c r="AFS497" s="43"/>
      <c r="AFT497" s="43"/>
      <c r="AFU497" s="43"/>
      <c r="AFV497" s="43"/>
      <c r="AFW497" s="43"/>
      <c r="AFX497" s="43"/>
      <c r="AFY497" s="43"/>
      <c r="AFZ497" s="43"/>
      <c r="AGA497" s="43"/>
      <c r="AGB497" s="43"/>
      <c r="AGC497" s="43"/>
      <c r="AGD497" s="43"/>
      <c r="AGE497" s="43"/>
      <c r="AGF497" s="43"/>
      <c r="AGG497" s="43"/>
      <c r="AGH497" s="43"/>
      <c r="AGI497" s="43"/>
      <c r="AGJ497" s="43"/>
      <c r="AGK497" s="43"/>
      <c r="AGL497" s="43"/>
      <c r="AGM497" s="43"/>
      <c r="AGN497" s="43"/>
      <c r="AGO497" s="43"/>
      <c r="AGP497" s="43"/>
      <c r="AGQ497" s="43"/>
      <c r="AGR497" s="43"/>
      <c r="AGS497" s="43"/>
      <c r="AGT497" s="43"/>
      <c r="AGU497" s="43"/>
      <c r="AGV497" s="43"/>
      <c r="AGW497" s="43"/>
      <c r="AGX497" s="43"/>
      <c r="AGY497" s="43"/>
      <c r="AGZ497" s="43"/>
      <c r="AHA497" s="43"/>
      <c r="AHB497" s="43"/>
      <c r="AHC497" s="43"/>
      <c r="AHD497" s="43"/>
      <c r="AHE497" s="43"/>
      <c r="AHF497" s="43"/>
      <c r="AHG497" s="43"/>
      <c r="AHH497" s="43"/>
      <c r="AHI497" s="43"/>
      <c r="AHJ497" s="43"/>
      <c r="AHK497" s="43"/>
      <c r="AHL497" s="43"/>
      <c r="AHM497" s="43"/>
      <c r="AHN497" s="43"/>
      <c r="AHO497" s="43"/>
      <c r="AHP497" s="43"/>
      <c r="AHQ497" s="43"/>
      <c r="AHR497" s="43"/>
      <c r="AHS497" s="43"/>
      <c r="AHT497" s="43"/>
      <c r="AHU497" s="43"/>
      <c r="AHV497" s="43"/>
      <c r="AHW497" s="43"/>
      <c r="AHX497" s="43"/>
      <c r="AHY497" s="43"/>
      <c r="AHZ497" s="43"/>
      <c r="AIA497" s="43"/>
      <c r="AIB497" s="43"/>
      <c r="AIC497" s="43"/>
      <c r="AID497" s="43"/>
      <c r="AIE497" s="43"/>
      <c r="AIF497" s="43"/>
      <c r="AIG497" s="43"/>
      <c r="AIH497" s="43"/>
      <c r="AII497" s="43"/>
      <c r="AIJ497" s="43"/>
      <c r="AIK497" s="43"/>
      <c r="AIL497" s="43"/>
      <c r="AIM497" s="43"/>
      <c r="AIN497" s="43"/>
      <c r="AIO497" s="43"/>
      <c r="AIP497" s="43"/>
      <c r="AIQ497" s="43"/>
      <c r="AIR497" s="43"/>
      <c r="AIS497" s="43"/>
      <c r="AIT497" s="43"/>
      <c r="AIU497" s="43"/>
      <c r="AIV497" s="43"/>
      <c r="AIW497" s="43"/>
      <c r="AIX497" s="43"/>
      <c r="AIY497" s="43"/>
      <c r="AIZ497" s="43"/>
      <c r="AJA497" s="43"/>
      <c r="AJB497" s="43"/>
      <c r="AJC497" s="43"/>
      <c r="AJD497" s="43"/>
      <c r="AJE497" s="43"/>
      <c r="AJF497" s="43"/>
      <c r="AJG497" s="43"/>
      <c r="AJH497" s="43"/>
      <c r="AJI497" s="43"/>
      <c r="AJJ497" s="43"/>
      <c r="AJK497" s="43"/>
      <c r="AJL497" s="43"/>
      <c r="AJM497" s="43"/>
      <c r="AJN497" s="43"/>
      <c r="AJO497" s="43"/>
      <c r="AJP497" s="43"/>
      <c r="AJQ497" s="43"/>
      <c r="AJR497" s="43"/>
      <c r="AJS497" s="43"/>
      <c r="AJT497" s="43"/>
      <c r="AJU497" s="43"/>
      <c r="AJV497" s="43"/>
      <c r="AJW497" s="43"/>
      <c r="AJX497" s="43"/>
      <c r="AJY497" s="43"/>
      <c r="AJZ497" s="43"/>
      <c r="AKA497" s="43"/>
      <c r="AKB497" s="43"/>
      <c r="AKC497" s="43"/>
      <c r="AKD497" s="43"/>
      <c r="AKE497" s="43"/>
      <c r="AKF497" s="43"/>
      <c r="AKG497" s="43"/>
      <c r="AKH497" s="43"/>
      <c r="AKI497" s="43"/>
      <c r="AKJ497" s="43"/>
      <c r="AKK497" s="43"/>
      <c r="AKL497" s="43"/>
      <c r="AKM497" s="43"/>
      <c r="AKN497" s="43"/>
      <c r="AKO497" s="43"/>
      <c r="AKP497" s="43"/>
      <c r="AKQ497" s="43"/>
      <c r="AKR497" s="43"/>
      <c r="AKS497" s="43"/>
      <c r="AKT497" s="43"/>
      <c r="AKU497" s="43"/>
      <c r="AKV497" s="43"/>
      <c r="AKW497" s="43"/>
      <c r="AKX497" s="43"/>
      <c r="AKY497" s="43"/>
      <c r="AKZ497" s="43"/>
      <c r="ALA497" s="43"/>
      <c r="ALB497" s="43"/>
      <c r="ALC497" s="43"/>
      <c r="ALD497" s="43"/>
      <c r="ALE497" s="43"/>
      <c r="ALF497" s="43"/>
      <c r="ALG497" s="43"/>
      <c r="ALH497" s="43"/>
      <c r="ALI497" s="43"/>
      <c r="ALJ497" s="43"/>
      <c r="ALK497" s="43"/>
      <c r="ALL497" s="43"/>
      <c r="ALM497" s="43"/>
      <c r="ALN497" s="43"/>
      <c r="ALO497" s="43"/>
      <c r="ALP497" s="43"/>
      <c r="ALQ497" s="43"/>
      <c r="ALR497" s="43"/>
      <c r="ALS497" s="43"/>
      <c r="ALT497" s="43"/>
      <c r="ALU497" s="43"/>
      <c r="ALV497" s="43"/>
      <c r="ALW497" s="43"/>
      <c r="ALX497" s="43"/>
      <c r="ALY497" s="43"/>
      <c r="ALZ497" s="43"/>
      <c r="AMA497" s="43"/>
      <c r="AMB497" s="43"/>
      <c r="AMC497" s="43"/>
      <c r="AMD497" s="43"/>
      <c r="AME497" s="43"/>
      <c r="AMF497" s="43"/>
      <c r="AMG497" s="43"/>
      <c r="AMH497" s="43"/>
      <c r="AMI497" s="43"/>
      <c r="AMJ497" s="43"/>
    </row>
    <row r="498" spans="1:1024" s="363" customFormat="1" ht="37.5">
      <c r="A498" s="15">
        <v>11</v>
      </c>
      <c r="B498" s="44"/>
      <c r="C498" s="46"/>
      <c r="D498" s="44"/>
      <c r="E498" s="44"/>
      <c r="F498" s="14"/>
      <c r="G498" s="44"/>
      <c r="H498" s="44"/>
      <c r="I498" s="39"/>
      <c r="J498" s="39"/>
      <c r="K498" s="45" t="s">
        <v>46</v>
      </c>
      <c r="L498" s="40">
        <f>I496*P498</f>
        <v>349315.2</v>
      </c>
      <c r="M498" s="40">
        <f>I496*Q498</f>
        <v>33631.199999999997</v>
      </c>
      <c r="N498" s="40">
        <f t="shared" si="66"/>
        <v>382946.4</v>
      </c>
      <c r="O498" s="668"/>
      <c r="P498" s="362">
        <v>161.72</v>
      </c>
      <c r="Q498" s="413">
        <v>15.57</v>
      </c>
      <c r="R498" s="14" t="s">
        <v>41</v>
      </c>
      <c r="S498" s="14" t="s">
        <v>270</v>
      </c>
      <c r="T498" s="437"/>
      <c r="U498" s="437"/>
      <c r="V498" s="443"/>
      <c r="W498" s="437"/>
      <c r="X498" s="437"/>
      <c r="Y498" s="43"/>
      <c r="Z498" s="437"/>
      <c r="AA498" s="437"/>
      <c r="AB498" s="437"/>
      <c r="AC498" s="469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  <c r="KI498" s="43"/>
      <c r="KJ498" s="43"/>
      <c r="KK498" s="43"/>
      <c r="KL498" s="43"/>
      <c r="KM498" s="43"/>
      <c r="KN498" s="43"/>
      <c r="KO498" s="43"/>
      <c r="KP498" s="43"/>
      <c r="KQ498" s="43"/>
      <c r="KR498" s="43"/>
      <c r="KS498" s="43"/>
      <c r="KT498" s="43"/>
      <c r="KU498" s="43"/>
      <c r="KV498" s="43"/>
      <c r="KW498" s="43"/>
      <c r="KX498" s="43"/>
      <c r="KY498" s="43"/>
      <c r="KZ498" s="43"/>
      <c r="LA498" s="43"/>
      <c r="LB498" s="43"/>
      <c r="LC498" s="43"/>
      <c r="LD498" s="43"/>
      <c r="LE498" s="43"/>
      <c r="LF498" s="43"/>
      <c r="LG498" s="43"/>
      <c r="LH498" s="43"/>
      <c r="LI498" s="43"/>
      <c r="LJ498" s="43"/>
      <c r="LK498" s="43"/>
      <c r="LL498" s="43"/>
      <c r="LM498" s="43"/>
      <c r="LN498" s="43"/>
      <c r="LO498" s="43"/>
      <c r="LP498" s="43"/>
      <c r="LQ498" s="43"/>
      <c r="LR498" s="43"/>
      <c r="LS498" s="43"/>
      <c r="LT498" s="43"/>
      <c r="LU498" s="43"/>
      <c r="LV498" s="43"/>
      <c r="LW498" s="43"/>
      <c r="LX498" s="43"/>
      <c r="LY498" s="43"/>
      <c r="LZ498" s="43"/>
      <c r="MA498" s="43"/>
      <c r="MB498" s="43"/>
      <c r="MC498" s="43"/>
      <c r="MD498" s="43"/>
      <c r="ME498" s="43"/>
      <c r="MF498" s="43"/>
      <c r="MG498" s="43"/>
      <c r="MH498" s="43"/>
      <c r="MI498" s="43"/>
      <c r="MJ498" s="43"/>
      <c r="MK498" s="43"/>
      <c r="ML498" s="43"/>
      <c r="MM498" s="43"/>
      <c r="MN498" s="43"/>
      <c r="MO498" s="43"/>
      <c r="MP498" s="43"/>
      <c r="MQ498" s="43"/>
      <c r="MR498" s="43"/>
      <c r="MS498" s="43"/>
      <c r="MT498" s="43"/>
      <c r="MU498" s="43"/>
      <c r="MV498" s="43"/>
      <c r="MW498" s="43"/>
      <c r="MX498" s="43"/>
      <c r="MY498" s="43"/>
      <c r="MZ498" s="43"/>
      <c r="NA498" s="43"/>
      <c r="NB498" s="43"/>
      <c r="NC498" s="43"/>
      <c r="ND498" s="43"/>
      <c r="NE498" s="43"/>
      <c r="NF498" s="43"/>
      <c r="NG498" s="43"/>
      <c r="NH498" s="43"/>
      <c r="NI498" s="43"/>
      <c r="NJ498" s="43"/>
      <c r="NK498" s="43"/>
      <c r="NL498" s="43"/>
      <c r="NM498" s="43"/>
      <c r="NN498" s="43"/>
      <c r="NO498" s="43"/>
      <c r="NP498" s="43"/>
      <c r="NQ498" s="43"/>
      <c r="NR498" s="43"/>
      <c r="NS498" s="43"/>
      <c r="NT498" s="43"/>
      <c r="NU498" s="43"/>
      <c r="NV498" s="43"/>
      <c r="NW498" s="43"/>
      <c r="NX498" s="43"/>
      <c r="NY498" s="43"/>
      <c r="NZ498" s="43"/>
      <c r="OA498" s="43"/>
      <c r="OB498" s="43"/>
      <c r="OC498" s="43"/>
      <c r="OD498" s="43"/>
      <c r="OE498" s="43"/>
      <c r="OF498" s="43"/>
      <c r="OG498" s="43"/>
      <c r="OH498" s="43"/>
      <c r="OI498" s="43"/>
      <c r="OJ498" s="43"/>
      <c r="OK498" s="43"/>
      <c r="OL498" s="43"/>
      <c r="OM498" s="43"/>
      <c r="ON498" s="43"/>
      <c r="OO498" s="43"/>
      <c r="OP498" s="43"/>
      <c r="OQ498" s="43"/>
      <c r="OR498" s="43"/>
      <c r="OS498" s="43"/>
      <c r="OT498" s="43"/>
      <c r="OU498" s="43"/>
      <c r="OV498" s="43"/>
      <c r="OW498" s="43"/>
      <c r="OX498" s="43"/>
      <c r="OY498" s="43"/>
      <c r="OZ498" s="43"/>
      <c r="PA498" s="43"/>
      <c r="PB498" s="43"/>
      <c r="PC498" s="43"/>
      <c r="PD498" s="43"/>
      <c r="PE498" s="43"/>
      <c r="PF498" s="43"/>
      <c r="PG498" s="43"/>
      <c r="PH498" s="43"/>
      <c r="PI498" s="43"/>
      <c r="PJ498" s="43"/>
      <c r="PK498" s="43"/>
      <c r="PL498" s="43"/>
      <c r="PM498" s="43"/>
      <c r="PN498" s="43"/>
      <c r="PO498" s="43"/>
      <c r="PP498" s="43"/>
      <c r="PQ498" s="43"/>
      <c r="PR498" s="43"/>
      <c r="PS498" s="43"/>
      <c r="PT498" s="43"/>
      <c r="PU498" s="43"/>
      <c r="PV498" s="43"/>
      <c r="PW498" s="43"/>
      <c r="PX498" s="43"/>
      <c r="PY498" s="43"/>
      <c r="PZ498" s="43"/>
      <c r="QA498" s="43"/>
      <c r="QB498" s="43"/>
      <c r="QC498" s="43"/>
      <c r="QD498" s="43"/>
      <c r="QE498" s="43"/>
      <c r="QF498" s="43"/>
      <c r="QG498" s="43"/>
      <c r="QH498" s="43"/>
      <c r="QI498" s="43"/>
      <c r="QJ498" s="43"/>
      <c r="QK498" s="43"/>
      <c r="QL498" s="43"/>
      <c r="QM498" s="43"/>
      <c r="QN498" s="43"/>
      <c r="QO498" s="43"/>
      <c r="QP498" s="43"/>
      <c r="QQ498" s="43"/>
      <c r="QR498" s="43"/>
      <c r="QS498" s="43"/>
      <c r="QT498" s="43"/>
      <c r="QU498" s="43"/>
      <c r="QV498" s="43"/>
      <c r="QW498" s="43"/>
      <c r="QX498" s="43"/>
      <c r="QY498" s="43"/>
      <c r="QZ498" s="43"/>
      <c r="RA498" s="43"/>
      <c r="RB498" s="43"/>
      <c r="RC498" s="43"/>
      <c r="RD498" s="43"/>
      <c r="RE498" s="43"/>
      <c r="RF498" s="43"/>
      <c r="RG498" s="43"/>
      <c r="RH498" s="43"/>
      <c r="RI498" s="43"/>
      <c r="RJ498" s="43"/>
      <c r="RK498" s="43"/>
      <c r="RL498" s="43"/>
      <c r="RM498" s="43"/>
      <c r="RN498" s="43"/>
      <c r="RO498" s="43"/>
      <c r="RP498" s="43"/>
      <c r="RQ498" s="43"/>
      <c r="RR498" s="43"/>
      <c r="RS498" s="43"/>
      <c r="RT498" s="43"/>
      <c r="RU498" s="43"/>
      <c r="RV498" s="43"/>
      <c r="RW498" s="43"/>
      <c r="RX498" s="43"/>
      <c r="RY498" s="43"/>
      <c r="RZ498" s="43"/>
      <c r="SA498" s="43"/>
      <c r="SB498" s="43"/>
      <c r="SC498" s="43"/>
      <c r="SD498" s="43"/>
      <c r="SE498" s="43"/>
      <c r="SF498" s="43"/>
      <c r="SG498" s="43"/>
      <c r="SH498" s="43"/>
      <c r="SI498" s="43"/>
      <c r="SJ498" s="43"/>
      <c r="SK498" s="43"/>
      <c r="SL498" s="43"/>
      <c r="SM498" s="43"/>
      <c r="SN498" s="43"/>
      <c r="SO498" s="43"/>
      <c r="SP498" s="43"/>
      <c r="SQ498" s="43"/>
      <c r="SR498" s="43"/>
      <c r="SS498" s="43"/>
      <c r="ST498" s="43"/>
      <c r="SU498" s="43"/>
      <c r="SV498" s="43"/>
      <c r="SW498" s="43"/>
      <c r="SX498" s="43"/>
      <c r="SY498" s="43"/>
      <c r="SZ498" s="43"/>
      <c r="TA498" s="43"/>
      <c r="TB498" s="43"/>
      <c r="TC498" s="43"/>
      <c r="TD498" s="43"/>
      <c r="TE498" s="43"/>
      <c r="TF498" s="43"/>
      <c r="TG498" s="43"/>
      <c r="TH498" s="43"/>
      <c r="TI498" s="43"/>
      <c r="TJ498" s="43"/>
      <c r="TK498" s="43"/>
      <c r="TL498" s="43"/>
      <c r="TM498" s="43"/>
      <c r="TN498" s="43"/>
      <c r="TO498" s="43"/>
      <c r="TP498" s="43"/>
      <c r="TQ498" s="43"/>
      <c r="TR498" s="43"/>
      <c r="TS498" s="43"/>
      <c r="TT498" s="43"/>
      <c r="TU498" s="43"/>
      <c r="TV498" s="43"/>
      <c r="TW498" s="43"/>
      <c r="TX498" s="43"/>
      <c r="TY498" s="43"/>
      <c r="TZ498" s="43"/>
      <c r="UA498" s="43"/>
      <c r="UB498" s="43"/>
      <c r="UC498" s="43"/>
      <c r="UD498" s="43"/>
      <c r="UE498" s="43"/>
      <c r="UF498" s="43"/>
      <c r="UG498" s="43"/>
      <c r="UH498" s="43"/>
      <c r="UI498" s="43"/>
      <c r="UJ498" s="43"/>
      <c r="UK498" s="43"/>
      <c r="UL498" s="43"/>
      <c r="UM498" s="43"/>
      <c r="UN498" s="43"/>
      <c r="UO498" s="43"/>
      <c r="UP498" s="43"/>
      <c r="UQ498" s="43"/>
      <c r="UR498" s="43"/>
      <c r="US498" s="43"/>
      <c r="UT498" s="43"/>
      <c r="UU498" s="43"/>
      <c r="UV498" s="43"/>
      <c r="UW498" s="43"/>
      <c r="UX498" s="43"/>
      <c r="UY498" s="43"/>
      <c r="UZ498" s="43"/>
      <c r="VA498" s="43"/>
      <c r="VB498" s="43"/>
      <c r="VC498" s="43"/>
      <c r="VD498" s="43"/>
      <c r="VE498" s="43"/>
      <c r="VF498" s="43"/>
      <c r="VG498" s="43"/>
      <c r="VH498" s="43"/>
      <c r="VI498" s="43"/>
      <c r="VJ498" s="43"/>
      <c r="VK498" s="43"/>
      <c r="VL498" s="43"/>
      <c r="VM498" s="43"/>
      <c r="VN498" s="43"/>
      <c r="VO498" s="43"/>
      <c r="VP498" s="43"/>
      <c r="VQ498" s="43"/>
      <c r="VR498" s="43"/>
      <c r="VS498" s="43"/>
      <c r="VT498" s="43"/>
      <c r="VU498" s="43"/>
      <c r="VV498" s="43"/>
      <c r="VW498" s="43"/>
      <c r="VX498" s="43"/>
      <c r="VY498" s="43"/>
      <c r="VZ498" s="43"/>
      <c r="WA498" s="43"/>
      <c r="WB498" s="43"/>
      <c r="WC498" s="43"/>
      <c r="WD498" s="43"/>
      <c r="WE498" s="43"/>
      <c r="WF498" s="43"/>
      <c r="WG498" s="43"/>
      <c r="WH498" s="43"/>
      <c r="WI498" s="43"/>
      <c r="WJ498" s="43"/>
      <c r="WK498" s="43"/>
      <c r="WL498" s="43"/>
      <c r="WM498" s="43"/>
      <c r="WN498" s="43"/>
      <c r="WO498" s="43"/>
      <c r="WP498" s="43"/>
      <c r="WQ498" s="43"/>
      <c r="WR498" s="43"/>
      <c r="WS498" s="43"/>
      <c r="WT498" s="43"/>
      <c r="WU498" s="43"/>
      <c r="WV498" s="43"/>
      <c r="WW498" s="43"/>
      <c r="WX498" s="43"/>
      <c r="WY498" s="43"/>
      <c r="WZ498" s="43"/>
      <c r="XA498" s="43"/>
      <c r="XB498" s="43"/>
      <c r="XC498" s="43"/>
      <c r="XD498" s="43"/>
      <c r="XE498" s="43"/>
      <c r="XF498" s="43"/>
      <c r="XG498" s="43"/>
      <c r="XH498" s="43"/>
      <c r="XI498" s="43"/>
      <c r="XJ498" s="43"/>
      <c r="XK498" s="43"/>
      <c r="XL498" s="43"/>
      <c r="XM498" s="43"/>
      <c r="XN498" s="43"/>
      <c r="XO498" s="43"/>
      <c r="XP498" s="43"/>
      <c r="XQ498" s="43"/>
      <c r="XR498" s="43"/>
      <c r="XS498" s="43"/>
      <c r="XT498" s="43"/>
      <c r="XU498" s="43"/>
      <c r="XV498" s="43"/>
      <c r="XW498" s="43"/>
      <c r="XX498" s="43"/>
      <c r="XY498" s="43"/>
      <c r="XZ498" s="43"/>
      <c r="YA498" s="43"/>
      <c r="YB498" s="43"/>
      <c r="YC498" s="43"/>
      <c r="YD498" s="43"/>
      <c r="YE498" s="43"/>
      <c r="YF498" s="43"/>
      <c r="YG498" s="43"/>
      <c r="YH498" s="43"/>
      <c r="YI498" s="43"/>
      <c r="YJ498" s="43"/>
      <c r="YK498" s="43"/>
      <c r="YL498" s="43"/>
      <c r="YM498" s="43"/>
      <c r="YN498" s="43"/>
      <c r="YO498" s="43"/>
      <c r="YP498" s="43"/>
      <c r="YQ498" s="43"/>
      <c r="YR498" s="43"/>
      <c r="YS498" s="43"/>
      <c r="YT498" s="43"/>
      <c r="YU498" s="43"/>
      <c r="YV498" s="43"/>
      <c r="YW498" s="43"/>
      <c r="YX498" s="43"/>
      <c r="YY498" s="43"/>
      <c r="YZ498" s="43"/>
      <c r="ZA498" s="43"/>
      <c r="ZB498" s="43"/>
      <c r="ZC498" s="43"/>
      <c r="ZD498" s="43"/>
      <c r="ZE498" s="43"/>
      <c r="ZF498" s="43"/>
      <c r="ZG498" s="43"/>
      <c r="ZH498" s="43"/>
      <c r="ZI498" s="43"/>
      <c r="ZJ498" s="43"/>
      <c r="ZK498" s="43"/>
      <c r="ZL498" s="43"/>
      <c r="ZM498" s="43"/>
      <c r="ZN498" s="43"/>
      <c r="ZO498" s="43"/>
      <c r="ZP498" s="43"/>
      <c r="ZQ498" s="43"/>
      <c r="ZR498" s="43"/>
      <c r="ZS498" s="43"/>
      <c r="ZT498" s="43"/>
      <c r="ZU498" s="43"/>
      <c r="ZV498" s="43"/>
      <c r="ZW498" s="43"/>
      <c r="ZX498" s="43"/>
      <c r="ZY498" s="43"/>
      <c r="ZZ498" s="43"/>
      <c r="AAA498" s="43"/>
      <c r="AAB498" s="43"/>
      <c r="AAC498" s="43"/>
      <c r="AAD498" s="43"/>
      <c r="AAE498" s="43"/>
      <c r="AAF498" s="43"/>
      <c r="AAG498" s="43"/>
      <c r="AAH498" s="43"/>
      <c r="AAI498" s="43"/>
      <c r="AAJ498" s="43"/>
      <c r="AAK498" s="43"/>
      <c r="AAL498" s="43"/>
      <c r="AAM498" s="43"/>
      <c r="AAN498" s="43"/>
      <c r="AAO498" s="43"/>
      <c r="AAP498" s="43"/>
      <c r="AAQ498" s="43"/>
      <c r="AAR498" s="43"/>
      <c r="AAS498" s="43"/>
      <c r="AAT498" s="43"/>
      <c r="AAU498" s="43"/>
      <c r="AAV498" s="43"/>
      <c r="AAW498" s="43"/>
      <c r="AAX498" s="43"/>
      <c r="AAY498" s="43"/>
      <c r="AAZ498" s="43"/>
      <c r="ABA498" s="43"/>
      <c r="ABB498" s="43"/>
      <c r="ABC498" s="43"/>
      <c r="ABD498" s="43"/>
      <c r="ABE498" s="43"/>
      <c r="ABF498" s="43"/>
      <c r="ABG498" s="43"/>
      <c r="ABH498" s="43"/>
      <c r="ABI498" s="43"/>
      <c r="ABJ498" s="43"/>
      <c r="ABK498" s="43"/>
      <c r="ABL498" s="43"/>
      <c r="ABM498" s="43"/>
      <c r="ABN498" s="43"/>
      <c r="ABO498" s="43"/>
      <c r="ABP498" s="43"/>
      <c r="ABQ498" s="43"/>
      <c r="ABR498" s="43"/>
      <c r="ABS498" s="43"/>
      <c r="ABT498" s="43"/>
      <c r="ABU498" s="43"/>
      <c r="ABV498" s="43"/>
      <c r="ABW498" s="43"/>
      <c r="ABX498" s="43"/>
      <c r="ABY498" s="43"/>
      <c r="ABZ498" s="43"/>
      <c r="ACA498" s="43"/>
      <c r="ACB498" s="43"/>
      <c r="ACC498" s="43"/>
      <c r="ACD498" s="43"/>
      <c r="ACE498" s="43"/>
      <c r="ACF498" s="43"/>
      <c r="ACG498" s="43"/>
      <c r="ACH498" s="43"/>
      <c r="ACI498" s="43"/>
      <c r="ACJ498" s="43"/>
      <c r="ACK498" s="43"/>
      <c r="ACL498" s="43"/>
      <c r="ACM498" s="43"/>
      <c r="ACN498" s="43"/>
      <c r="ACO498" s="43"/>
      <c r="ACP498" s="43"/>
      <c r="ACQ498" s="43"/>
      <c r="ACR498" s="43"/>
      <c r="ACS498" s="43"/>
      <c r="ACT498" s="43"/>
      <c r="ACU498" s="43"/>
      <c r="ACV498" s="43"/>
      <c r="ACW498" s="43"/>
      <c r="ACX498" s="43"/>
      <c r="ACY498" s="43"/>
      <c r="ACZ498" s="43"/>
      <c r="ADA498" s="43"/>
      <c r="ADB498" s="43"/>
      <c r="ADC498" s="43"/>
      <c r="ADD498" s="43"/>
      <c r="ADE498" s="43"/>
      <c r="ADF498" s="43"/>
      <c r="ADG498" s="43"/>
      <c r="ADH498" s="43"/>
      <c r="ADI498" s="43"/>
      <c r="ADJ498" s="43"/>
      <c r="ADK498" s="43"/>
      <c r="ADL498" s="43"/>
      <c r="ADM498" s="43"/>
      <c r="ADN498" s="43"/>
      <c r="ADO498" s="43"/>
      <c r="ADP498" s="43"/>
      <c r="ADQ498" s="43"/>
      <c r="ADR498" s="43"/>
      <c r="ADS498" s="43"/>
      <c r="ADT498" s="43"/>
      <c r="ADU498" s="43"/>
      <c r="ADV498" s="43"/>
      <c r="ADW498" s="43"/>
      <c r="ADX498" s="43"/>
      <c r="ADY498" s="43"/>
      <c r="ADZ498" s="43"/>
      <c r="AEA498" s="43"/>
      <c r="AEB498" s="43"/>
      <c r="AEC498" s="43"/>
      <c r="AED498" s="43"/>
      <c r="AEE498" s="43"/>
      <c r="AEF498" s="43"/>
      <c r="AEG498" s="43"/>
      <c r="AEH498" s="43"/>
      <c r="AEI498" s="43"/>
      <c r="AEJ498" s="43"/>
      <c r="AEK498" s="43"/>
      <c r="AEL498" s="43"/>
      <c r="AEM498" s="43"/>
      <c r="AEN498" s="43"/>
      <c r="AEO498" s="43"/>
      <c r="AEP498" s="43"/>
      <c r="AEQ498" s="43"/>
      <c r="AER498" s="43"/>
      <c r="AES498" s="43"/>
      <c r="AET498" s="43"/>
      <c r="AEU498" s="43"/>
      <c r="AEV498" s="43"/>
      <c r="AEW498" s="43"/>
      <c r="AEX498" s="43"/>
      <c r="AEY498" s="43"/>
      <c r="AEZ498" s="43"/>
      <c r="AFA498" s="43"/>
      <c r="AFB498" s="43"/>
      <c r="AFC498" s="43"/>
      <c r="AFD498" s="43"/>
      <c r="AFE498" s="43"/>
      <c r="AFF498" s="43"/>
      <c r="AFG498" s="43"/>
      <c r="AFH498" s="43"/>
      <c r="AFI498" s="43"/>
      <c r="AFJ498" s="43"/>
      <c r="AFK498" s="43"/>
      <c r="AFL498" s="43"/>
      <c r="AFM498" s="43"/>
      <c r="AFN498" s="43"/>
      <c r="AFO498" s="43"/>
      <c r="AFP498" s="43"/>
      <c r="AFQ498" s="43"/>
      <c r="AFR498" s="43"/>
      <c r="AFS498" s="43"/>
      <c r="AFT498" s="43"/>
      <c r="AFU498" s="43"/>
      <c r="AFV498" s="43"/>
      <c r="AFW498" s="43"/>
      <c r="AFX498" s="43"/>
      <c r="AFY498" s="43"/>
      <c r="AFZ498" s="43"/>
      <c r="AGA498" s="43"/>
      <c r="AGB498" s="43"/>
      <c r="AGC498" s="43"/>
      <c r="AGD498" s="43"/>
      <c r="AGE498" s="43"/>
      <c r="AGF498" s="43"/>
      <c r="AGG498" s="43"/>
      <c r="AGH498" s="43"/>
      <c r="AGI498" s="43"/>
      <c r="AGJ498" s="43"/>
      <c r="AGK498" s="43"/>
      <c r="AGL498" s="43"/>
      <c r="AGM498" s="43"/>
      <c r="AGN498" s="43"/>
      <c r="AGO498" s="43"/>
      <c r="AGP498" s="43"/>
      <c r="AGQ498" s="43"/>
      <c r="AGR498" s="43"/>
      <c r="AGS498" s="43"/>
      <c r="AGT498" s="43"/>
      <c r="AGU498" s="43"/>
      <c r="AGV498" s="43"/>
      <c r="AGW498" s="43"/>
      <c r="AGX498" s="43"/>
      <c r="AGY498" s="43"/>
      <c r="AGZ498" s="43"/>
      <c r="AHA498" s="43"/>
      <c r="AHB498" s="43"/>
      <c r="AHC498" s="43"/>
      <c r="AHD498" s="43"/>
      <c r="AHE498" s="43"/>
      <c r="AHF498" s="43"/>
      <c r="AHG498" s="43"/>
      <c r="AHH498" s="43"/>
      <c r="AHI498" s="43"/>
      <c r="AHJ498" s="43"/>
      <c r="AHK498" s="43"/>
      <c r="AHL498" s="43"/>
      <c r="AHM498" s="43"/>
      <c r="AHN498" s="43"/>
      <c r="AHO498" s="43"/>
      <c r="AHP498" s="43"/>
      <c r="AHQ498" s="43"/>
      <c r="AHR498" s="43"/>
      <c r="AHS498" s="43"/>
      <c r="AHT498" s="43"/>
      <c r="AHU498" s="43"/>
      <c r="AHV498" s="43"/>
      <c r="AHW498" s="43"/>
      <c r="AHX498" s="43"/>
      <c r="AHY498" s="43"/>
      <c r="AHZ498" s="43"/>
      <c r="AIA498" s="43"/>
      <c r="AIB498" s="43"/>
      <c r="AIC498" s="43"/>
      <c r="AID498" s="43"/>
      <c r="AIE498" s="43"/>
      <c r="AIF498" s="43"/>
      <c r="AIG498" s="43"/>
      <c r="AIH498" s="43"/>
      <c r="AII498" s="43"/>
      <c r="AIJ498" s="43"/>
      <c r="AIK498" s="43"/>
      <c r="AIL498" s="43"/>
      <c r="AIM498" s="43"/>
      <c r="AIN498" s="43"/>
      <c r="AIO498" s="43"/>
      <c r="AIP498" s="43"/>
      <c r="AIQ498" s="43"/>
      <c r="AIR498" s="43"/>
      <c r="AIS498" s="43"/>
      <c r="AIT498" s="43"/>
      <c r="AIU498" s="43"/>
      <c r="AIV498" s="43"/>
      <c r="AIW498" s="43"/>
      <c r="AIX498" s="43"/>
      <c r="AIY498" s="43"/>
      <c r="AIZ498" s="43"/>
      <c r="AJA498" s="43"/>
      <c r="AJB498" s="43"/>
      <c r="AJC498" s="43"/>
      <c r="AJD498" s="43"/>
      <c r="AJE498" s="43"/>
      <c r="AJF498" s="43"/>
      <c r="AJG498" s="43"/>
      <c r="AJH498" s="43"/>
      <c r="AJI498" s="43"/>
      <c r="AJJ498" s="43"/>
      <c r="AJK498" s="43"/>
      <c r="AJL498" s="43"/>
      <c r="AJM498" s="43"/>
      <c r="AJN498" s="43"/>
      <c r="AJO498" s="43"/>
      <c r="AJP498" s="43"/>
      <c r="AJQ498" s="43"/>
      <c r="AJR498" s="43"/>
      <c r="AJS498" s="43"/>
      <c r="AJT498" s="43"/>
      <c r="AJU498" s="43"/>
      <c r="AJV498" s="43"/>
      <c r="AJW498" s="43"/>
      <c r="AJX498" s="43"/>
      <c r="AJY498" s="43"/>
      <c r="AJZ498" s="43"/>
      <c r="AKA498" s="43"/>
      <c r="AKB498" s="43"/>
      <c r="AKC498" s="43"/>
      <c r="AKD498" s="43"/>
      <c r="AKE498" s="43"/>
      <c r="AKF498" s="43"/>
      <c r="AKG498" s="43"/>
      <c r="AKH498" s="43"/>
      <c r="AKI498" s="43"/>
      <c r="AKJ498" s="43"/>
      <c r="AKK498" s="43"/>
      <c r="AKL498" s="43"/>
      <c r="AKM498" s="43"/>
      <c r="AKN498" s="43"/>
      <c r="AKO498" s="43"/>
      <c r="AKP498" s="43"/>
      <c r="AKQ498" s="43"/>
      <c r="AKR498" s="43"/>
      <c r="AKS498" s="43"/>
      <c r="AKT498" s="43"/>
      <c r="AKU498" s="43"/>
      <c r="AKV498" s="43"/>
      <c r="AKW498" s="43"/>
      <c r="AKX498" s="43"/>
      <c r="AKY498" s="43"/>
      <c r="AKZ498" s="43"/>
      <c r="ALA498" s="43"/>
      <c r="ALB498" s="43"/>
      <c r="ALC498" s="43"/>
      <c r="ALD498" s="43"/>
      <c r="ALE498" s="43"/>
      <c r="ALF498" s="43"/>
      <c r="ALG498" s="43"/>
      <c r="ALH498" s="43"/>
      <c r="ALI498" s="43"/>
      <c r="ALJ498" s="43"/>
      <c r="ALK498" s="43"/>
      <c r="ALL498" s="43"/>
      <c r="ALM498" s="43"/>
      <c r="ALN498" s="43"/>
      <c r="ALO498" s="43"/>
      <c r="ALP498" s="43"/>
      <c r="ALQ498" s="43"/>
      <c r="ALR498" s="43"/>
      <c r="ALS498" s="43"/>
      <c r="ALT498" s="43"/>
      <c r="ALU498" s="43"/>
      <c r="ALV498" s="43"/>
      <c r="ALW498" s="43"/>
      <c r="ALX498" s="43"/>
      <c r="ALY498" s="43"/>
      <c r="ALZ498" s="43"/>
      <c r="AMA498" s="43"/>
      <c r="AMB498" s="43"/>
      <c r="AMC498" s="43"/>
      <c r="AMD498" s="43"/>
      <c r="AME498" s="43"/>
      <c r="AMF498" s="43"/>
      <c r="AMG498" s="43"/>
      <c r="AMH498" s="43"/>
      <c r="AMI498" s="43"/>
      <c r="AMJ498" s="43"/>
    </row>
    <row r="499" spans="1:1024" s="363" customFormat="1" ht="37.5">
      <c r="A499" s="15">
        <v>12</v>
      </c>
      <c r="B499" s="44">
        <v>4</v>
      </c>
      <c r="C499" s="46" t="s">
        <v>401</v>
      </c>
      <c r="D499" s="44">
        <v>1972</v>
      </c>
      <c r="E499" s="44" t="s">
        <v>37</v>
      </c>
      <c r="F499" s="14" t="s">
        <v>269</v>
      </c>
      <c r="G499" s="44" t="s">
        <v>38</v>
      </c>
      <c r="H499" s="44">
        <v>2</v>
      </c>
      <c r="I499" s="39">
        <v>1920</v>
      </c>
      <c r="J499" s="39">
        <v>741.2</v>
      </c>
      <c r="K499" s="45" t="s">
        <v>49</v>
      </c>
      <c r="L499" s="40">
        <f>I499*P499</f>
        <v>853900.80000000005</v>
      </c>
      <c r="M499" s="40">
        <f>I499*Q499</f>
        <v>35827.199999999997</v>
      </c>
      <c r="N499" s="40">
        <f t="shared" si="66"/>
        <v>889728</v>
      </c>
      <c r="O499" s="666">
        <f>N499+N500+N501+N502+N503</f>
        <v>4688928</v>
      </c>
      <c r="P499" s="362">
        <v>444.74</v>
      </c>
      <c r="Q499" s="413">
        <v>18.66</v>
      </c>
      <c r="R499" s="14" t="s">
        <v>41</v>
      </c>
      <c r="S499" s="14" t="s">
        <v>270</v>
      </c>
      <c r="T499" s="437"/>
      <c r="U499" s="437"/>
      <c r="V499" s="443"/>
      <c r="W499" s="437"/>
      <c r="X499" s="437"/>
      <c r="Y499" s="43"/>
      <c r="Z499" s="437"/>
      <c r="AA499" s="437"/>
      <c r="AB499" s="437"/>
      <c r="AC499" s="469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  <c r="KI499" s="43"/>
      <c r="KJ499" s="43"/>
      <c r="KK499" s="43"/>
      <c r="KL499" s="43"/>
      <c r="KM499" s="43"/>
      <c r="KN499" s="43"/>
      <c r="KO499" s="43"/>
      <c r="KP499" s="43"/>
      <c r="KQ499" s="43"/>
      <c r="KR499" s="43"/>
      <c r="KS499" s="43"/>
      <c r="KT499" s="43"/>
      <c r="KU499" s="43"/>
      <c r="KV499" s="43"/>
      <c r="KW499" s="43"/>
      <c r="KX499" s="43"/>
      <c r="KY499" s="43"/>
      <c r="KZ499" s="43"/>
      <c r="LA499" s="43"/>
      <c r="LB499" s="43"/>
      <c r="LC499" s="43"/>
      <c r="LD499" s="43"/>
      <c r="LE499" s="43"/>
      <c r="LF499" s="43"/>
      <c r="LG499" s="43"/>
      <c r="LH499" s="43"/>
      <c r="LI499" s="43"/>
      <c r="LJ499" s="43"/>
      <c r="LK499" s="43"/>
      <c r="LL499" s="43"/>
      <c r="LM499" s="43"/>
      <c r="LN499" s="43"/>
      <c r="LO499" s="43"/>
      <c r="LP499" s="43"/>
      <c r="LQ499" s="43"/>
      <c r="LR499" s="43"/>
      <c r="LS499" s="43"/>
      <c r="LT499" s="43"/>
      <c r="LU499" s="43"/>
      <c r="LV499" s="43"/>
      <c r="LW499" s="43"/>
      <c r="LX499" s="43"/>
      <c r="LY499" s="43"/>
      <c r="LZ499" s="43"/>
      <c r="MA499" s="43"/>
      <c r="MB499" s="43"/>
      <c r="MC499" s="43"/>
      <c r="MD499" s="43"/>
      <c r="ME499" s="43"/>
      <c r="MF499" s="43"/>
      <c r="MG499" s="43"/>
      <c r="MH499" s="43"/>
      <c r="MI499" s="43"/>
      <c r="MJ499" s="43"/>
      <c r="MK499" s="43"/>
      <c r="ML499" s="43"/>
      <c r="MM499" s="43"/>
      <c r="MN499" s="43"/>
      <c r="MO499" s="43"/>
      <c r="MP499" s="43"/>
      <c r="MQ499" s="43"/>
      <c r="MR499" s="43"/>
      <c r="MS499" s="43"/>
      <c r="MT499" s="43"/>
      <c r="MU499" s="43"/>
      <c r="MV499" s="43"/>
      <c r="MW499" s="43"/>
      <c r="MX499" s="43"/>
      <c r="MY499" s="43"/>
      <c r="MZ499" s="43"/>
      <c r="NA499" s="43"/>
      <c r="NB499" s="43"/>
      <c r="NC499" s="43"/>
      <c r="ND499" s="43"/>
      <c r="NE499" s="43"/>
      <c r="NF499" s="43"/>
      <c r="NG499" s="43"/>
      <c r="NH499" s="43"/>
      <c r="NI499" s="43"/>
      <c r="NJ499" s="43"/>
      <c r="NK499" s="43"/>
      <c r="NL499" s="43"/>
      <c r="NM499" s="43"/>
      <c r="NN499" s="43"/>
      <c r="NO499" s="43"/>
      <c r="NP499" s="43"/>
      <c r="NQ499" s="43"/>
      <c r="NR499" s="43"/>
      <c r="NS499" s="43"/>
      <c r="NT499" s="43"/>
      <c r="NU499" s="43"/>
      <c r="NV499" s="43"/>
      <c r="NW499" s="43"/>
      <c r="NX499" s="43"/>
      <c r="NY499" s="43"/>
      <c r="NZ499" s="43"/>
      <c r="OA499" s="43"/>
      <c r="OB499" s="43"/>
      <c r="OC499" s="43"/>
      <c r="OD499" s="43"/>
      <c r="OE499" s="43"/>
      <c r="OF499" s="43"/>
      <c r="OG499" s="43"/>
      <c r="OH499" s="43"/>
      <c r="OI499" s="43"/>
      <c r="OJ499" s="43"/>
      <c r="OK499" s="43"/>
      <c r="OL499" s="43"/>
      <c r="OM499" s="43"/>
      <c r="ON499" s="43"/>
      <c r="OO499" s="43"/>
      <c r="OP499" s="43"/>
      <c r="OQ499" s="43"/>
      <c r="OR499" s="43"/>
      <c r="OS499" s="43"/>
      <c r="OT499" s="43"/>
      <c r="OU499" s="43"/>
      <c r="OV499" s="43"/>
      <c r="OW499" s="43"/>
      <c r="OX499" s="43"/>
      <c r="OY499" s="43"/>
      <c r="OZ499" s="43"/>
      <c r="PA499" s="43"/>
      <c r="PB499" s="43"/>
      <c r="PC499" s="43"/>
      <c r="PD499" s="43"/>
      <c r="PE499" s="43"/>
      <c r="PF499" s="43"/>
      <c r="PG499" s="43"/>
      <c r="PH499" s="43"/>
      <c r="PI499" s="43"/>
      <c r="PJ499" s="43"/>
      <c r="PK499" s="43"/>
      <c r="PL499" s="43"/>
      <c r="PM499" s="43"/>
      <c r="PN499" s="43"/>
      <c r="PO499" s="43"/>
      <c r="PP499" s="43"/>
      <c r="PQ499" s="43"/>
      <c r="PR499" s="43"/>
      <c r="PS499" s="43"/>
      <c r="PT499" s="43"/>
      <c r="PU499" s="43"/>
      <c r="PV499" s="43"/>
      <c r="PW499" s="43"/>
      <c r="PX499" s="43"/>
      <c r="PY499" s="43"/>
      <c r="PZ499" s="43"/>
      <c r="QA499" s="43"/>
      <c r="QB499" s="43"/>
      <c r="QC499" s="43"/>
      <c r="QD499" s="43"/>
      <c r="QE499" s="43"/>
      <c r="QF499" s="43"/>
      <c r="QG499" s="43"/>
      <c r="QH499" s="43"/>
      <c r="QI499" s="43"/>
      <c r="QJ499" s="43"/>
      <c r="QK499" s="43"/>
      <c r="QL499" s="43"/>
      <c r="QM499" s="43"/>
      <c r="QN499" s="43"/>
      <c r="QO499" s="43"/>
      <c r="QP499" s="43"/>
      <c r="QQ499" s="43"/>
      <c r="QR499" s="43"/>
      <c r="QS499" s="43"/>
      <c r="QT499" s="43"/>
      <c r="QU499" s="43"/>
      <c r="QV499" s="43"/>
      <c r="QW499" s="43"/>
      <c r="QX499" s="43"/>
      <c r="QY499" s="43"/>
      <c r="QZ499" s="43"/>
      <c r="RA499" s="43"/>
      <c r="RB499" s="43"/>
      <c r="RC499" s="43"/>
      <c r="RD499" s="43"/>
      <c r="RE499" s="43"/>
      <c r="RF499" s="43"/>
      <c r="RG499" s="43"/>
      <c r="RH499" s="43"/>
      <c r="RI499" s="43"/>
      <c r="RJ499" s="43"/>
      <c r="RK499" s="43"/>
      <c r="RL499" s="43"/>
      <c r="RM499" s="43"/>
      <c r="RN499" s="43"/>
      <c r="RO499" s="43"/>
      <c r="RP499" s="43"/>
      <c r="RQ499" s="43"/>
      <c r="RR499" s="43"/>
      <c r="RS499" s="43"/>
      <c r="RT499" s="43"/>
      <c r="RU499" s="43"/>
      <c r="RV499" s="43"/>
      <c r="RW499" s="43"/>
      <c r="RX499" s="43"/>
      <c r="RY499" s="43"/>
      <c r="RZ499" s="43"/>
      <c r="SA499" s="43"/>
      <c r="SB499" s="43"/>
      <c r="SC499" s="43"/>
      <c r="SD499" s="43"/>
      <c r="SE499" s="43"/>
      <c r="SF499" s="43"/>
      <c r="SG499" s="43"/>
      <c r="SH499" s="43"/>
      <c r="SI499" s="43"/>
      <c r="SJ499" s="43"/>
      <c r="SK499" s="43"/>
      <c r="SL499" s="43"/>
      <c r="SM499" s="43"/>
      <c r="SN499" s="43"/>
      <c r="SO499" s="43"/>
      <c r="SP499" s="43"/>
      <c r="SQ499" s="43"/>
      <c r="SR499" s="43"/>
      <c r="SS499" s="43"/>
      <c r="ST499" s="43"/>
      <c r="SU499" s="43"/>
      <c r="SV499" s="43"/>
      <c r="SW499" s="43"/>
      <c r="SX499" s="43"/>
      <c r="SY499" s="43"/>
      <c r="SZ499" s="43"/>
      <c r="TA499" s="43"/>
      <c r="TB499" s="43"/>
      <c r="TC499" s="43"/>
      <c r="TD499" s="43"/>
      <c r="TE499" s="43"/>
      <c r="TF499" s="43"/>
      <c r="TG499" s="43"/>
      <c r="TH499" s="43"/>
      <c r="TI499" s="43"/>
      <c r="TJ499" s="43"/>
      <c r="TK499" s="43"/>
      <c r="TL499" s="43"/>
      <c r="TM499" s="43"/>
      <c r="TN499" s="43"/>
      <c r="TO499" s="43"/>
      <c r="TP499" s="43"/>
      <c r="TQ499" s="43"/>
      <c r="TR499" s="43"/>
      <c r="TS499" s="43"/>
      <c r="TT499" s="43"/>
      <c r="TU499" s="43"/>
      <c r="TV499" s="43"/>
      <c r="TW499" s="43"/>
      <c r="TX499" s="43"/>
      <c r="TY499" s="43"/>
      <c r="TZ499" s="43"/>
      <c r="UA499" s="43"/>
      <c r="UB499" s="43"/>
      <c r="UC499" s="43"/>
      <c r="UD499" s="43"/>
      <c r="UE499" s="43"/>
      <c r="UF499" s="43"/>
      <c r="UG499" s="43"/>
      <c r="UH499" s="43"/>
      <c r="UI499" s="43"/>
      <c r="UJ499" s="43"/>
      <c r="UK499" s="43"/>
      <c r="UL499" s="43"/>
      <c r="UM499" s="43"/>
      <c r="UN499" s="43"/>
      <c r="UO499" s="43"/>
      <c r="UP499" s="43"/>
      <c r="UQ499" s="43"/>
      <c r="UR499" s="43"/>
      <c r="US499" s="43"/>
      <c r="UT499" s="43"/>
      <c r="UU499" s="43"/>
      <c r="UV499" s="43"/>
      <c r="UW499" s="43"/>
      <c r="UX499" s="43"/>
      <c r="UY499" s="43"/>
      <c r="UZ499" s="43"/>
      <c r="VA499" s="43"/>
      <c r="VB499" s="43"/>
      <c r="VC499" s="43"/>
      <c r="VD499" s="43"/>
      <c r="VE499" s="43"/>
      <c r="VF499" s="43"/>
      <c r="VG499" s="43"/>
      <c r="VH499" s="43"/>
      <c r="VI499" s="43"/>
      <c r="VJ499" s="43"/>
      <c r="VK499" s="43"/>
      <c r="VL499" s="43"/>
      <c r="VM499" s="43"/>
      <c r="VN499" s="43"/>
      <c r="VO499" s="43"/>
      <c r="VP499" s="43"/>
      <c r="VQ499" s="43"/>
      <c r="VR499" s="43"/>
      <c r="VS499" s="43"/>
      <c r="VT499" s="43"/>
      <c r="VU499" s="43"/>
      <c r="VV499" s="43"/>
      <c r="VW499" s="43"/>
      <c r="VX499" s="43"/>
      <c r="VY499" s="43"/>
      <c r="VZ499" s="43"/>
      <c r="WA499" s="43"/>
      <c r="WB499" s="43"/>
      <c r="WC499" s="43"/>
      <c r="WD499" s="43"/>
      <c r="WE499" s="43"/>
      <c r="WF499" s="43"/>
      <c r="WG499" s="43"/>
      <c r="WH499" s="43"/>
      <c r="WI499" s="43"/>
      <c r="WJ499" s="43"/>
      <c r="WK499" s="43"/>
      <c r="WL499" s="43"/>
      <c r="WM499" s="43"/>
      <c r="WN499" s="43"/>
      <c r="WO499" s="43"/>
      <c r="WP499" s="43"/>
      <c r="WQ499" s="43"/>
      <c r="WR499" s="43"/>
      <c r="WS499" s="43"/>
      <c r="WT499" s="43"/>
      <c r="WU499" s="43"/>
      <c r="WV499" s="43"/>
      <c r="WW499" s="43"/>
      <c r="WX499" s="43"/>
      <c r="WY499" s="43"/>
      <c r="WZ499" s="43"/>
      <c r="XA499" s="43"/>
      <c r="XB499" s="43"/>
      <c r="XC499" s="43"/>
      <c r="XD499" s="43"/>
      <c r="XE499" s="43"/>
      <c r="XF499" s="43"/>
      <c r="XG499" s="43"/>
      <c r="XH499" s="43"/>
      <c r="XI499" s="43"/>
      <c r="XJ499" s="43"/>
      <c r="XK499" s="43"/>
      <c r="XL499" s="43"/>
      <c r="XM499" s="43"/>
      <c r="XN499" s="43"/>
      <c r="XO499" s="43"/>
      <c r="XP499" s="43"/>
      <c r="XQ499" s="43"/>
      <c r="XR499" s="43"/>
      <c r="XS499" s="43"/>
      <c r="XT499" s="43"/>
      <c r="XU499" s="43"/>
      <c r="XV499" s="43"/>
      <c r="XW499" s="43"/>
      <c r="XX499" s="43"/>
      <c r="XY499" s="43"/>
      <c r="XZ499" s="43"/>
      <c r="YA499" s="43"/>
      <c r="YB499" s="43"/>
      <c r="YC499" s="43"/>
      <c r="YD499" s="43"/>
      <c r="YE499" s="43"/>
      <c r="YF499" s="43"/>
      <c r="YG499" s="43"/>
      <c r="YH499" s="43"/>
      <c r="YI499" s="43"/>
      <c r="YJ499" s="43"/>
      <c r="YK499" s="43"/>
      <c r="YL499" s="43"/>
      <c r="YM499" s="43"/>
      <c r="YN499" s="43"/>
      <c r="YO499" s="43"/>
      <c r="YP499" s="43"/>
      <c r="YQ499" s="43"/>
      <c r="YR499" s="43"/>
      <c r="YS499" s="43"/>
      <c r="YT499" s="43"/>
      <c r="YU499" s="43"/>
      <c r="YV499" s="43"/>
      <c r="YW499" s="43"/>
      <c r="YX499" s="43"/>
      <c r="YY499" s="43"/>
      <c r="YZ499" s="43"/>
      <c r="ZA499" s="43"/>
      <c r="ZB499" s="43"/>
      <c r="ZC499" s="43"/>
      <c r="ZD499" s="43"/>
      <c r="ZE499" s="43"/>
      <c r="ZF499" s="43"/>
      <c r="ZG499" s="43"/>
      <c r="ZH499" s="43"/>
      <c r="ZI499" s="43"/>
      <c r="ZJ499" s="43"/>
      <c r="ZK499" s="43"/>
      <c r="ZL499" s="43"/>
      <c r="ZM499" s="43"/>
      <c r="ZN499" s="43"/>
      <c r="ZO499" s="43"/>
      <c r="ZP499" s="43"/>
      <c r="ZQ499" s="43"/>
      <c r="ZR499" s="43"/>
      <c r="ZS499" s="43"/>
      <c r="ZT499" s="43"/>
      <c r="ZU499" s="43"/>
      <c r="ZV499" s="43"/>
      <c r="ZW499" s="43"/>
      <c r="ZX499" s="43"/>
      <c r="ZY499" s="43"/>
      <c r="ZZ499" s="43"/>
      <c r="AAA499" s="43"/>
      <c r="AAB499" s="43"/>
      <c r="AAC499" s="43"/>
      <c r="AAD499" s="43"/>
      <c r="AAE499" s="43"/>
      <c r="AAF499" s="43"/>
      <c r="AAG499" s="43"/>
      <c r="AAH499" s="43"/>
      <c r="AAI499" s="43"/>
      <c r="AAJ499" s="43"/>
      <c r="AAK499" s="43"/>
      <c r="AAL499" s="43"/>
      <c r="AAM499" s="43"/>
      <c r="AAN499" s="43"/>
      <c r="AAO499" s="43"/>
      <c r="AAP499" s="43"/>
      <c r="AAQ499" s="43"/>
      <c r="AAR499" s="43"/>
      <c r="AAS499" s="43"/>
      <c r="AAT499" s="43"/>
      <c r="AAU499" s="43"/>
      <c r="AAV499" s="43"/>
      <c r="AAW499" s="43"/>
      <c r="AAX499" s="43"/>
      <c r="AAY499" s="43"/>
      <c r="AAZ499" s="43"/>
      <c r="ABA499" s="43"/>
      <c r="ABB499" s="43"/>
      <c r="ABC499" s="43"/>
      <c r="ABD499" s="43"/>
      <c r="ABE499" s="43"/>
      <c r="ABF499" s="43"/>
      <c r="ABG499" s="43"/>
      <c r="ABH499" s="43"/>
      <c r="ABI499" s="43"/>
      <c r="ABJ499" s="43"/>
      <c r="ABK499" s="43"/>
      <c r="ABL499" s="43"/>
      <c r="ABM499" s="43"/>
      <c r="ABN499" s="43"/>
      <c r="ABO499" s="43"/>
      <c r="ABP499" s="43"/>
      <c r="ABQ499" s="43"/>
      <c r="ABR499" s="43"/>
      <c r="ABS499" s="43"/>
      <c r="ABT499" s="43"/>
      <c r="ABU499" s="43"/>
      <c r="ABV499" s="43"/>
      <c r="ABW499" s="43"/>
      <c r="ABX499" s="43"/>
      <c r="ABY499" s="43"/>
      <c r="ABZ499" s="43"/>
      <c r="ACA499" s="43"/>
      <c r="ACB499" s="43"/>
      <c r="ACC499" s="43"/>
      <c r="ACD499" s="43"/>
      <c r="ACE499" s="43"/>
      <c r="ACF499" s="43"/>
      <c r="ACG499" s="43"/>
      <c r="ACH499" s="43"/>
      <c r="ACI499" s="43"/>
      <c r="ACJ499" s="43"/>
      <c r="ACK499" s="43"/>
      <c r="ACL499" s="43"/>
      <c r="ACM499" s="43"/>
      <c r="ACN499" s="43"/>
      <c r="ACO499" s="43"/>
      <c r="ACP499" s="43"/>
      <c r="ACQ499" s="43"/>
      <c r="ACR499" s="43"/>
      <c r="ACS499" s="43"/>
      <c r="ACT499" s="43"/>
      <c r="ACU499" s="43"/>
      <c r="ACV499" s="43"/>
      <c r="ACW499" s="43"/>
      <c r="ACX499" s="43"/>
      <c r="ACY499" s="43"/>
      <c r="ACZ499" s="43"/>
      <c r="ADA499" s="43"/>
      <c r="ADB499" s="43"/>
      <c r="ADC499" s="43"/>
      <c r="ADD499" s="43"/>
      <c r="ADE499" s="43"/>
      <c r="ADF499" s="43"/>
      <c r="ADG499" s="43"/>
      <c r="ADH499" s="43"/>
      <c r="ADI499" s="43"/>
      <c r="ADJ499" s="43"/>
      <c r="ADK499" s="43"/>
      <c r="ADL499" s="43"/>
      <c r="ADM499" s="43"/>
      <c r="ADN499" s="43"/>
      <c r="ADO499" s="43"/>
      <c r="ADP499" s="43"/>
      <c r="ADQ499" s="43"/>
      <c r="ADR499" s="43"/>
      <c r="ADS499" s="43"/>
      <c r="ADT499" s="43"/>
      <c r="ADU499" s="43"/>
      <c r="ADV499" s="43"/>
      <c r="ADW499" s="43"/>
      <c r="ADX499" s="43"/>
      <c r="ADY499" s="43"/>
      <c r="ADZ499" s="43"/>
      <c r="AEA499" s="43"/>
      <c r="AEB499" s="43"/>
      <c r="AEC499" s="43"/>
      <c r="AED499" s="43"/>
      <c r="AEE499" s="43"/>
      <c r="AEF499" s="43"/>
      <c r="AEG499" s="43"/>
      <c r="AEH499" s="43"/>
      <c r="AEI499" s="43"/>
      <c r="AEJ499" s="43"/>
      <c r="AEK499" s="43"/>
      <c r="AEL499" s="43"/>
      <c r="AEM499" s="43"/>
      <c r="AEN499" s="43"/>
      <c r="AEO499" s="43"/>
      <c r="AEP499" s="43"/>
      <c r="AEQ499" s="43"/>
      <c r="AER499" s="43"/>
      <c r="AES499" s="43"/>
      <c r="AET499" s="43"/>
      <c r="AEU499" s="43"/>
      <c r="AEV499" s="43"/>
      <c r="AEW499" s="43"/>
      <c r="AEX499" s="43"/>
      <c r="AEY499" s="43"/>
      <c r="AEZ499" s="43"/>
      <c r="AFA499" s="43"/>
      <c r="AFB499" s="43"/>
      <c r="AFC499" s="43"/>
      <c r="AFD499" s="43"/>
      <c r="AFE499" s="43"/>
      <c r="AFF499" s="43"/>
      <c r="AFG499" s="43"/>
      <c r="AFH499" s="43"/>
      <c r="AFI499" s="43"/>
      <c r="AFJ499" s="43"/>
      <c r="AFK499" s="43"/>
      <c r="AFL499" s="43"/>
      <c r="AFM499" s="43"/>
      <c r="AFN499" s="43"/>
      <c r="AFO499" s="43"/>
      <c r="AFP499" s="43"/>
      <c r="AFQ499" s="43"/>
      <c r="AFR499" s="43"/>
      <c r="AFS499" s="43"/>
      <c r="AFT499" s="43"/>
      <c r="AFU499" s="43"/>
      <c r="AFV499" s="43"/>
      <c r="AFW499" s="43"/>
      <c r="AFX499" s="43"/>
      <c r="AFY499" s="43"/>
      <c r="AFZ499" s="43"/>
      <c r="AGA499" s="43"/>
      <c r="AGB499" s="43"/>
      <c r="AGC499" s="43"/>
      <c r="AGD499" s="43"/>
      <c r="AGE499" s="43"/>
      <c r="AGF499" s="43"/>
      <c r="AGG499" s="43"/>
      <c r="AGH499" s="43"/>
      <c r="AGI499" s="43"/>
      <c r="AGJ499" s="43"/>
      <c r="AGK499" s="43"/>
      <c r="AGL499" s="43"/>
      <c r="AGM499" s="43"/>
      <c r="AGN499" s="43"/>
      <c r="AGO499" s="43"/>
      <c r="AGP499" s="43"/>
      <c r="AGQ499" s="43"/>
      <c r="AGR499" s="43"/>
      <c r="AGS499" s="43"/>
      <c r="AGT499" s="43"/>
      <c r="AGU499" s="43"/>
      <c r="AGV499" s="43"/>
      <c r="AGW499" s="43"/>
      <c r="AGX499" s="43"/>
      <c r="AGY499" s="43"/>
      <c r="AGZ499" s="43"/>
      <c r="AHA499" s="43"/>
      <c r="AHB499" s="43"/>
      <c r="AHC499" s="43"/>
      <c r="AHD499" s="43"/>
      <c r="AHE499" s="43"/>
      <c r="AHF499" s="43"/>
      <c r="AHG499" s="43"/>
      <c r="AHH499" s="43"/>
      <c r="AHI499" s="43"/>
      <c r="AHJ499" s="43"/>
      <c r="AHK499" s="43"/>
      <c r="AHL499" s="43"/>
      <c r="AHM499" s="43"/>
      <c r="AHN499" s="43"/>
      <c r="AHO499" s="43"/>
      <c r="AHP499" s="43"/>
      <c r="AHQ499" s="43"/>
      <c r="AHR499" s="43"/>
      <c r="AHS499" s="43"/>
      <c r="AHT499" s="43"/>
      <c r="AHU499" s="43"/>
      <c r="AHV499" s="43"/>
      <c r="AHW499" s="43"/>
      <c r="AHX499" s="43"/>
      <c r="AHY499" s="43"/>
      <c r="AHZ499" s="43"/>
      <c r="AIA499" s="43"/>
      <c r="AIB499" s="43"/>
      <c r="AIC499" s="43"/>
      <c r="AID499" s="43"/>
      <c r="AIE499" s="43"/>
      <c r="AIF499" s="43"/>
      <c r="AIG499" s="43"/>
      <c r="AIH499" s="43"/>
      <c r="AII499" s="43"/>
      <c r="AIJ499" s="43"/>
      <c r="AIK499" s="43"/>
      <c r="AIL499" s="43"/>
      <c r="AIM499" s="43"/>
      <c r="AIN499" s="43"/>
      <c r="AIO499" s="43"/>
      <c r="AIP499" s="43"/>
      <c r="AIQ499" s="43"/>
      <c r="AIR499" s="43"/>
      <c r="AIS499" s="43"/>
      <c r="AIT499" s="43"/>
      <c r="AIU499" s="43"/>
      <c r="AIV499" s="43"/>
      <c r="AIW499" s="43"/>
      <c r="AIX499" s="43"/>
      <c r="AIY499" s="43"/>
      <c r="AIZ499" s="43"/>
      <c r="AJA499" s="43"/>
      <c r="AJB499" s="43"/>
      <c r="AJC499" s="43"/>
      <c r="AJD499" s="43"/>
      <c r="AJE499" s="43"/>
      <c r="AJF499" s="43"/>
      <c r="AJG499" s="43"/>
      <c r="AJH499" s="43"/>
      <c r="AJI499" s="43"/>
      <c r="AJJ499" s="43"/>
      <c r="AJK499" s="43"/>
      <c r="AJL499" s="43"/>
      <c r="AJM499" s="43"/>
      <c r="AJN499" s="43"/>
      <c r="AJO499" s="43"/>
      <c r="AJP499" s="43"/>
      <c r="AJQ499" s="43"/>
      <c r="AJR499" s="43"/>
      <c r="AJS499" s="43"/>
      <c r="AJT499" s="43"/>
      <c r="AJU499" s="43"/>
      <c r="AJV499" s="43"/>
      <c r="AJW499" s="43"/>
      <c r="AJX499" s="43"/>
      <c r="AJY499" s="43"/>
      <c r="AJZ499" s="43"/>
      <c r="AKA499" s="43"/>
      <c r="AKB499" s="43"/>
      <c r="AKC499" s="43"/>
      <c r="AKD499" s="43"/>
      <c r="AKE499" s="43"/>
      <c r="AKF499" s="43"/>
      <c r="AKG499" s="43"/>
      <c r="AKH499" s="43"/>
      <c r="AKI499" s="43"/>
      <c r="AKJ499" s="43"/>
      <c r="AKK499" s="43"/>
      <c r="AKL499" s="43"/>
      <c r="AKM499" s="43"/>
      <c r="AKN499" s="43"/>
      <c r="AKO499" s="43"/>
      <c r="AKP499" s="43"/>
      <c r="AKQ499" s="43"/>
      <c r="AKR499" s="43"/>
      <c r="AKS499" s="43"/>
      <c r="AKT499" s="43"/>
      <c r="AKU499" s="43"/>
      <c r="AKV499" s="43"/>
      <c r="AKW499" s="43"/>
      <c r="AKX499" s="43"/>
      <c r="AKY499" s="43"/>
      <c r="AKZ499" s="43"/>
      <c r="ALA499" s="43"/>
      <c r="ALB499" s="43"/>
      <c r="ALC499" s="43"/>
      <c r="ALD499" s="43"/>
      <c r="ALE499" s="43"/>
      <c r="ALF499" s="43"/>
      <c r="ALG499" s="43"/>
      <c r="ALH499" s="43"/>
      <c r="ALI499" s="43"/>
      <c r="ALJ499" s="43"/>
      <c r="ALK499" s="43"/>
      <c r="ALL499" s="43"/>
      <c r="ALM499" s="43"/>
      <c r="ALN499" s="43"/>
      <c r="ALO499" s="43"/>
      <c r="ALP499" s="43"/>
      <c r="ALQ499" s="43"/>
      <c r="ALR499" s="43"/>
      <c r="ALS499" s="43"/>
      <c r="ALT499" s="43"/>
      <c r="ALU499" s="43"/>
      <c r="ALV499" s="43"/>
      <c r="ALW499" s="43"/>
      <c r="ALX499" s="43"/>
      <c r="ALY499" s="43"/>
      <c r="ALZ499" s="43"/>
      <c r="AMA499" s="43"/>
      <c r="AMB499" s="43"/>
      <c r="AMC499" s="43"/>
      <c r="AMD499" s="43"/>
      <c r="AME499" s="43"/>
      <c r="AMF499" s="43"/>
      <c r="AMG499" s="43"/>
      <c r="AMH499" s="43"/>
      <c r="AMI499" s="43"/>
      <c r="AMJ499" s="43"/>
    </row>
    <row r="500" spans="1:1024" s="363" customFormat="1" ht="56.25">
      <c r="A500" s="15">
        <v>13</v>
      </c>
      <c r="B500" s="44"/>
      <c r="C500" s="46"/>
      <c r="D500" s="44"/>
      <c r="E500" s="44"/>
      <c r="F500" s="14"/>
      <c r="G500" s="46"/>
      <c r="H500" s="46"/>
      <c r="I500" s="39"/>
      <c r="J500" s="39"/>
      <c r="K500" s="35" t="s">
        <v>39</v>
      </c>
      <c r="L500" s="40">
        <f>I499*P500</f>
        <v>158995.20000000001</v>
      </c>
      <c r="M500" s="40">
        <f>I499*Q500</f>
        <v>38995.199999999997</v>
      </c>
      <c r="N500" s="40">
        <f t="shared" si="66"/>
        <v>197990.40000000002</v>
      </c>
      <c r="O500" s="667"/>
      <c r="P500" s="362">
        <v>82.81</v>
      </c>
      <c r="Q500" s="413">
        <v>20.309999999999999</v>
      </c>
      <c r="R500" s="14" t="s">
        <v>41</v>
      </c>
      <c r="S500" s="14" t="s">
        <v>270</v>
      </c>
      <c r="T500" s="437"/>
      <c r="U500" s="437"/>
      <c r="V500" s="443"/>
      <c r="W500" s="437"/>
      <c r="X500" s="437"/>
      <c r="Y500" s="43"/>
      <c r="Z500" s="437"/>
      <c r="AA500" s="437"/>
      <c r="AB500" s="437"/>
      <c r="AC500" s="469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  <c r="KI500" s="43"/>
      <c r="KJ500" s="43"/>
      <c r="KK500" s="43"/>
      <c r="KL500" s="43"/>
      <c r="KM500" s="43"/>
      <c r="KN500" s="43"/>
      <c r="KO500" s="43"/>
      <c r="KP500" s="43"/>
      <c r="KQ500" s="43"/>
      <c r="KR500" s="43"/>
      <c r="KS500" s="43"/>
      <c r="KT500" s="43"/>
      <c r="KU500" s="43"/>
      <c r="KV500" s="43"/>
      <c r="KW500" s="43"/>
      <c r="KX500" s="43"/>
      <c r="KY500" s="43"/>
      <c r="KZ500" s="43"/>
      <c r="LA500" s="43"/>
      <c r="LB500" s="43"/>
      <c r="LC500" s="43"/>
      <c r="LD500" s="43"/>
      <c r="LE500" s="43"/>
      <c r="LF500" s="43"/>
      <c r="LG500" s="43"/>
      <c r="LH500" s="43"/>
      <c r="LI500" s="43"/>
      <c r="LJ500" s="43"/>
      <c r="LK500" s="43"/>
      <c r="LL500" s="43"/>
      <c r="LM500" s="43"/>
      <c r="LN500" s="43"/>
      <c r="LO500" s="43"/>
      <c r="LP500" s="43"/>
      <c r="LQ500" s="43"/>
      <c r="LR500" s="43"/>
      <c r="LS500" s="43"/>
      <c r="LT500" s="43"/>
      <c r="LU500" s="43"/>
      <c r="LV500" s="43"/>
      <c r="LW500" s="43"/>
      <c r="LX500" s="43"/>
      <c r="LY500" s="43"/>
      <c r="LZ500" s="43"/>
      <c r="MA500" s="43"/>
      <c r="MB500" s="43"/>
      <c r="MC500" s="43"/>
      <c r="MD500" s="43"/>
      <c r="ME500" s="43"/>
      <c r="MF500" s="43"/>
      <c r="MG500" s="43"/>
      <c r="MH500" s="43"/>
      <c r="MI500" s="43"/>
      <c r="MJ500" s="43"/>
      <c r="MK500" s="43"/>
      <c r="ML500" s="43"/>
      <c r="MM500" s="43"/>
      <c r="MN500" s="43"/>
      <c r="MO500" s="43"/>
      <c r="MP500" s="43"/>
      <c r="MQ500" s="43"/>
      <c r="MR500" s="43"/>
      <c r="MS500" s="43"/>
      <c r="MT500" s="43"/>
      <c r="MU500" s="43"/>
      <c r="MV500" s="43"/>
      <c r="MW500" s="43"/>
      <c r="MX500" s="43"/>
      <c r="MY500" s="43"/>
      <c r="MZ500" s="43"/>
      <c r="NA500" s="43"/>
      <c r="NB500" s="43"/>
      <c r="NC500" s="43"/>
      <c r="ND500" s="43"/>
      <c r="NE500" s="43"/>
      <c r="NF500" s="43"/>
      <c r="NG500" s="43"/>
      <c r="NH500" s="43"/>
      <c r="NI500" s="43"/>
      <c r="NJ500" s="43"/>
      <c r="NK500" s="43"/>
      <c r="NL500" s="43"/>
      <c r="NM500" s="43"/>
      <c r="NN500" s="43"/>
      <c r="NO500" s="43"/>
      <c r="NP500" s="43"/>
      <c r="NQ500" s="43"/>
      <c r="NR500" s="43"/>
      <c r="NS500" s="43"/>
      <c r="NT500" s="43"/>
      <c r="NU500" s="43"/>
      <c r="NV500" s="43"/>
      <c r="NW500" s="43"/>
      <c r="NX500" s="43"/>
      <c r="NY500" s="43"/>
      <c r="NZ500" s="43"/>
      <c r="OA500" s="43"/>
      <c r="OB500" s="43"/>
      <c r="OC500" s="43"/>
      <c r="OD500" s="43"/>
      <c r="OE500" s="43"/>
      <c r="OF500" s="43"/>
      <c r="OG500" s="43"/>
      <c r="OH500" s="43"/>
      <c r="OI500" s="43"/>
      <c r="OJ500" s="43"/>
      <c r="OK500" s="43"/>
      <c r="OL500" s="43"/>
      <c r="OM500" s="43"/>
      <c r="ON500" s="43"/>
      <c r="OO500" s="43"/>
      <c r="OP500" s="43"/>
      <c r="OQ500" s="43"/>
      <c r="OR500" s="43"/>
      <c r="OS500" s="43"/>
      <c r="OT500" s="43"/>
      <c r="OU500" s="43"/>
      <c r="OV500" s="43"/>
      <c r="OW500" s="43"/>
      <c r="OX500" s="43"/>
      <c r="OY500" s="43"/>
      <c r="OZ500" s="43"/>
      <c r="PA500" s="43"/>
      <c r="PB500" s="43"/>
      <c r="PC500" s="43"/>
      <c r="PD500" s="43"/>
      <c r="PE500" s="43"/>
      <c r="PF500" s="43"/>
      <c r="PG500" s="43"/>
      <c r="PH500" s="43"/>
      <c r="PI500" s="43"/>
      <c r="PJ500" s="43"/>
      <c r="PK500" s="43"/>
      <c r="PL500" s="43"/>
      <c r="PM500" s="43"/>
      <c r="PN500" s="43"/>
      <c r="PO500" s="43"/>
      <c r="PP500" s="43"/>
      <c r="PQ500" s="43"/>
      <c r="PR500" s="43"/>
      <c r="PS500" s="43"/>
      <c r="PT500" s="43"/>
      <c r="PU500" s="43"/>
      <c r="PV500" s="43"/>
      <c r="PW500" s="43"/>
      <c r="PX500" s="43"/>
      <c r="PY500" s="43"/>
      <c r="PZ500" s="43"/>
      <c r="QA500" s="43"/>
      <c r="QB500" s="43"/>
      <c r="QC500" s="43"/>
      <c r="QD500" s="43"/>
      <c r="QE500" s="43"/>
      <c r="QF500" s="43"/>
      <c r="QG500" s="43"/>
      <c r="QH500" s="43"/>
      <c r="QI500" s="43"/>
      <c r="QJ500" s="43"/>
      <c r="QK500" s="43"/>
      <c r="QL500" s="43"/>
      <c r="QM500" s="43"/>
      <c r="QN500" s="43"/>
      <c r="QO500" s="43"/>
      <c r="QP500" s="43"/>
      <c r="QQ500" s="43"/>
      <c r="QR500" s="43"/>
      <c r="QS500" s="43"/>
      <c r="QT500" s="43"/>
      <c r="QU500" s="43"/>
      <c r="QV500" s="43"/>
      <c r="QW500" s="43"/>
      <c r="QX500" s="43"/>
      <c r="QY500" s="43"/>
      <c r="QZ500" s="43"/>
      <c r="RA500" s="43"/>
      <c r="RB500" s="43"/>
      <c r="RC500" s="43"/>
      <c r="RD500" s="43"/>
      <c r="RE500" s="43"/>
      <c r="RF500" s="43"/>
      <c r="RG500" s="43"/>
      <c r="RH500" s="43"/>
      <c r="RI500" s="43"/>
      <c r="RJ500" s="43"/>
      <c r="RK500" s="43"/>
      <c r="RL500" s="43"/>
      <c r="RM500" s="43"/>
      <c r="RN500" s="43"/>
      <c r="RO500" s="43"/>
      <c r="RP500" s="43"/>
      <c r="RQ500" s="43"/>
      <c r="RR500" s="43"/>
      <c r="RS500" s="43"/>
      <c r="RT500" s="43"/>
      <c r="RU500" s="43"/>
      <c r="RV500" s="43"/>
      <c r="RW500" s="43"/>
      <c r="RX500" s="43"/>
      <c r="RY500" s="43"/>
      <c r="RZ500" s="43"/>
      <c r="SA500" s="43"/>
      <c r="SB500" s="43"/>
      <c r="SC500" s="43"/>
      <c r="SD500" s="43"/>
      <c r="SE500" s="43"/>
      <c r="SF500" s="43"/>
      <c r="SG500" s="43"/>
      <c r="SH500" s="43"/>
      <c r="SI500" s="43"/>
      <c r="SJ500" s="43"/>
      <c r="SK500" s="43"/>
      <c r="SL500" s="43"/>
      <c r="SM500" s="43"/>
      <c r="SN500" s="43"/>
      <c r="SO500" s="43"/>
      <c r="SP500" s="43"/>
      <c r="SQ500" s="43"/>
      <c r="SR500" s="43"/>
      <c r="SS500" s="43"/>
      <c r="ST500" s="43"/>
      <c r="SU500" s="43"/>
      <c r="SV500" s="43"/>
      <c r="SW500" s="43"/>
      <c r="SX500" s="43"/>
      <c r="SY500" s="43"/>
      <c r="SZ500" s="43"/>
      <c r="TA500" s="43"/>
      <c r="TB500" s="43"/>
      <c r="TC500" s="43"/>
      <c r="TD500" s="43"/>
      <c r="TE500" s="43"/>
      <c r="TF500" s="43"/>
      <c r="TG500" s="43"/>
      <c r="TH500" s="43"/>
      <c r="TI500" s="43"/>
      <c r="TJ500" s="43"/>
      <c r="TK500" s="43"/>
      <c r="TL500" s="43"/>
      <c r="TM500" s="43"/>
      <c r="TN500" s="43"/>
      <c r="TO500" s="43"/>
      <c r="TP500" s="43"/>
      <c r="TQ500" s="43"/>
      <c r="TR500" s="43"/>
      <c r="TS500" s="43"/>
      <c r="TT500" s="43"/>
      <c r="TU500" s="43"/>
      <c r="TV500" s="43"/>
      <c r="TW500" s="43"/>
      <c r="TX500" s="43"/>
      <c r="TY500" s="43"/>
      <c r="TZ500" s="43"/>
      <c r="UA500" s="43"/>
      <c r="UB500" s="43"/>
      <c r="UC500" s="43"/>
      <c r="UD500" s="43"/>
      <c r="UE500" s="43"/>
      <c r="UF500" s="43"/>
      <c r="UG500" s="43"/>
      <c r="UH500" s="43"/>
      <c r="UI500" s="43"/>
      <c r="UJ500" s="43"/>
      <c r="UK500" s="43"/>
      <c r="UL500" s="43"/>
      <c r="UM500" s="43"/>
      <c r="UN500" s="43"/>
      <c r="UO500" s="43"/>
      <c r="UP500" s="43"/>
      <c r="UQ500" s="43"/>
      <c r="UR500" s="43"/>
      <c r="US500" s="43"/>
      <c r="UT500" s="43"/>
      <c r="UU500" s="43"/>
      <c r="UV500" s="43"/>
      <c r="UW500" s="43"/>
      <c r="UX500" s="43"/>
      <c r="UY500" s="43"/>
      <c r="UZ500" s="43"/>
      <c r="VA500" s="43"/>
      <c r="VB500" s="43"/>
      <c r="VC500" s="43"/>
      <c r="VD500" s="43"/>
      <c r="VE500" s="43"/>
      <c r="VF500" s="43"/>
      <c r="VG500" s="43"/>
      <c r="VH500" s="43"/>
      <c r="VI500" s="43"/>
      <c r="VJ500" s="43"/>
      <c r="VK500" s="43"/>
      <c r="VL500" s="43"/>
      <c r="VM500" s="43"/>
      <c r="VN500" s="43"/>
      <c r="VO500" s="43"/>
      <c r="VP500" s="43"/>
      <c r="VQ500" s="43"/>
      <c r="VR500" s="43"/>
      <c r="VS500" s="43"/>
      <c r="VT500" s="43"/>
      <c r="VU500" s="43"/>
      <c r="VV500" s="43"/>
      <c r="VW500" s="43"/>
      <c r="VX500" s="43"/>
      <c r="VY500" s="43"/>
      <c r="VZ500" s="43"/>
      <c r="WA500" s="43"/>
      <c r="WB500" s="43"/>
      <c r="WC500" s="43"/>
      <c r="WD500" s="43"/>
      <c r="WE500" s="43"/>
      <c r="WF500" s="43"/>
      <c r="WG500" s="43"/>
      <c r="WH500" s="43"/>
      <c r="WI500" s="43"/>
      <c r="WJ500" s="43"/>
      <c r="WK500" s="43"/>
      <c r="WL500" s="43"/>
      <c r="WM500" s="43"/>
      <c r="WN500" s="43"/>
      <c r="WO500" s="43"/>
      <c r="WP500" s="43"/>
      <c r="WQ500" s="43"/>
      <c r="WR500" s="43"/>
      <c r="WS500" s="43"/>
      <c r="WT500" s="43"/>
      <c r="WU500" s="43"/>
      <c r="WV500" s="43"/>
      <c r="WW500" s="43"/>
      <c r="WX500" s="43"/>
      <c r="WY500" s="43"/>
      <c r="WZ500" s="43"/>
      <c r="XA500" s="43"/>
      <c r="XB500" s="43"/>
      <c r="XC500" s="43"/>
      <c r="XD500" s="43"/>
      <c r="XE500" s="43"/>
      <c r="XF500" s="43"/>
      <c r="XG500" s="43"/>
      <c r="XH500" s="43"/>
      <c r="XI500" s="43"/>
      <c r="XJ500" s="43"/>
      <c r="XK500" s="43"/>
      <c r="XL500" s="43"/>
      <c r="XM500" s="43"/>
      <c r="XN500" s="43"/>
      <c r="XO500" s="43"/>
      <c r="XP500" s="43"/>
      <c r="XQ500" s="43"/>
      <c r="XR500" s="43"/>
      <c r="XS500" s="43"/>
      <c r="XT500" s="43"/>
      <c r="XU500" s="43"/>
      <c r="XV500" s="43"/>
      <c r="XW500" s="43"/>
      <c r="XX500" s="43"/>
      <c r="XY500" s="43"/>
      <c r="XZ500" s="43"/>
      <c r="YA500" s="43"/>
      <c r="YB500" s="43"/>
      <c r="YC500" s="43"/>
      <c r="YD500" s="43"/>
      <c r="YE500" s="43"/>
      <c r="YF500" s="43"/>
      <c r="YG500" s="43"/>
      <c r="YH500" s="43"/>
      <c r="YI500" s="43"/>
      <c r="YJ500" s="43"/>
      <c r="YK500" s="43"/>
      <c r="YL500" s="43"/>
      <c r="YM500" s="43"/>
      <c r="YN500" s="43"/>
      <c r="YO500" s="43"/>
      <c r="YP500" s="43"/>
      <c r="YQ500" s="43"/>
      <c r="YR500" s="43"/>
      <c r="YS500" s="43"/>
      <c r="YT500" s="43"/>
      <c r="YU500" s="43"/>
      <c r="YV500" s="43"/>
      <c r="YW500" s="43"/>
      <c r="YX500" s="43"/>
      <c r="YY500" s="43"/>
      <c r="YZ500" s="43"/>
      <c r="ZA500" s="43"/>
      <c r="ZB500" s="43"/>
      <c r="ZC500" s="43"/>
      <c r="ZD500" s="43"/>
      <c r="ZE500" s="43"/>
      <c r="ZF500" s="43"/>
      <c r="ZG500" s="43"/>
      <c r="ZH500" s="43"/>
      <c r="ZI500" s="43"/>
      <c r="ZJ500" s="43"/>
      <c r="ZK500" s="43"/>
      <c r="ZL500" s="43"/>
      <c r="ZM500" s="43"/>
      <c r="ZN500" s="43"/>
      <c r="ZO500" s="43"/>
      <c r="ZP500" s="43"/>
      <c r="ZQ500" s="43"/>
      <c r="ZR500" s="43"/>
      <c r="ZS500" s="43"/>
      <c r="ZT500" s="43"/>
      <c r="ZU500" s="43"/>
      <c r="ZV500" s="43"/>
      <c r="ZW500" s="43"/>
      <c r="ZX500" s="43"/>
      <c r="ZY500" s="43"/>
      <c r="ZZ500" s="43"/>
      <c r="AAA500" s="43"/>
      <c r="AAB500" s="43"/>
      <c r="AAC500" s="43"/>
      <c r="AAD500" s="43"/>
      <c r="AAE500" s="43"/>
      <c r="AAF500" s="43"/>
      <c r="AAG500" s="43"/>
      <c r="AAH500" s="43"/>
      <c r="AAI500" s="43"/>
      <c r="AAJ500" s="43"/>
      <c r="AAK500" s="43"/>
      <c r="AAL500" s="43"/>
      <c r="AAM500" s="43"/>
      <c r="AAN500" s="43"/>
      <c r="AAO500" s="43"/>
      <c r="AAP500" s="43"/>
      <c r="AAQ500" s="43"/>
      <c r="AAR500" s="43"/>
      <c r="AAS500" s="43"/>
      <c r="AAT500" s="43"/>
      <c r="AAU500" s="43"/>
      <c r="AAV500" s="43"/>
      <c r="AAW500" s="43"/>
      <c r="AAX500" s="43"/>
      <c r="AAY500" s="43"/>
      <c r="AAZ500" s="43"/>
      <c r="ABA500" s="43"/>
      <c r="ABB500" s="43"/>
      <c r="ABC500" s="43"/>
      <c r="ABD500" s="43"/>
      <c r="ABE500" s="43"/>
      <c r="ABF500" s="43"/>
      <c r="ABG500" s="43"/>
      <c r="ABH500" s="43"/>
      <c r="ABI500" s="43"/>
      <c r="ABJ500" s="43"/>
      <c r="ABK500" s="43"/>
      <c r="ABL500" s="43"/>
      <c r="ABM500" s="43"/>
      <c r="ABN500" s="43"/>
      <c r="ABO500" s="43"/>
      <c r="ABP500" s="43"/>
      <c r="ABQ500" s="43"/>
      <c r="ABR500" s="43"/>
      <c r="ABS500" s="43"/>
      <c r="ABT500" s="43"/>
      <c r="ABU500" s="43"/>
      <c r="ABV500" s="43"/>
      <c r="ABW500" s="43"/>
      <c r="ABX500" s="43"/>
      <c r="ABY500" s="43"/>
      <c r="ABZ500" s="43"/>
      <c r="ACA500" s="43"/>
      <c r="ACB500" s="43"/>
      <c r="ACC500" s="43"/>
      <c r="ACD500" s="43"/>
      <c r="ACE500" s="43"/>
      <c r="ACF500" s="43"/>
      <c r="ACG500" s="43"/>
      <c r="ACH500" s="43"/>
      <c r="ACI500" s="43"/>
      <c r="ACJ500" s="43"/>
      <c r="ACK500" s="43"/>
      <c r="ACL500" s="43"/>
      <c r="ACM500" s="43"/>
      <c r="ACN500" s="43"/>
      <c r="ACO500" s="43"/>
      <c r="ACP500" s="43"/>
      <c r="ACQ500" s="43"/>
      <c r="ACR500" s="43"/>
      <c r="ACS500" s="43"/>
      <c r="ACT500" s="43"/>
      <c r="ACU500" s="43"/>
      <c r="ACV500" s="43"/>
      <c r="ACW500" s="43"/>
      <c r="ACX500" s="43"/>
      <c r="ACY500" s="43"/>
      <c r="ACZ500" s="43"/>
      <c r="ADA500" s="43"/>
      <c r="ADB500" s="43"/>
      <c r="ADC500" s="43"/>
      <c r="ADD500" s="43"/>
      <c r="ADE500" s="43"/>
      <c r="ADF500" s="43"/>
      <c r="ADG500" s="43"/>
      <c r="ADH500" s="43"/>
      <c r="ADI500" s="43"/>
      <c r="ADJ500" s="43"/>
      <c r="ADK500" s="43"/>
      <c r="ADL500" s="43"/>
      <c r="ADM500" s="43"/>
      <c r="ADN500" s="43"/>
      <c r="ADO500" s="43"/>
      <c r="ADP500" s="43"/>
      <c r="ADQ500" s="43"/>
      <c r="ADR500" s="43"/>
      <c r="ADS500" s="43"/>
      <c r="ADT500" s="43"/>
      <c r="ADU500" s="43"/>
      <c r="ADV500" s="43"/>
      <c r="ADW500" s="43"/>
      <c r="ADX500" s="43"/>
      <c r="ADY500" s="43"/>
      <c r="ADZ500" s="43"/>
      <c r="AEA500" s="43"/>
      <c r="AEB500" s="43"/>
      <c r="AEC500" s="43"/>
      <c r="AED500" s="43"/>
      <c r="AEE500" s="43"/>
      <c r="AEF500" s="43"/>
      <c r="AEG500" s="43"/>
      <c r="AEH500" s="43"/>
      <c r="AEI500" s="43"/>
      <c r="AEJ500" s="43"/>
      <c r="AEK500" s="43"/>
      <c r="AEL500" s="43"/>
      <c r="AEM500" s="43"/>
      <c r="AEN500" s="43"/>
      <c r="AEO500" s="43"/>
      <c r="AEP500" s="43"/>
      <c r="AEQ500" s="43"/>
      <c r="AER500" s="43"/>
      <c r="AES500" s="43"/>
      <c r="AET500" s="43"/>
      <c r="AEU500" s="43"/>
      <c r="AEV500" s="43"/>
      <c r="AEW500" s="43"/>
      <c r="AEX500" s="43"/>
      <c r="AEY500" s="43"/>
      <c r="AEZ500" s="43"/>
      <c r="AFA500" s="43"/>
      <c r="AFB500" s="43"/>
      <c r="AFC500" s="43"/>
      <c r="AFD500" s="43"/>
      <c r="AFE500" s="43"/>
      <c r="AFF500" s="43"/>
      <c r="AFG500" s="43"/>
      <c r="AFH500" s="43"/>
      <c r="AFI500" s="43"/>
      <c r="AFJ500" s="43"/>
      <c r="AFK500" s="43"/>
      <c r="AFL500" s="43"/>
      <c r="AFM500" s="43"/>
      <c r="AFN500" s="43"/>
      <c r="AFO500" s="43"/>
      <c r="AFP500" s="43"/>
      <c r="AFQ500" s="43"/>
      <c r="AFR500" s="43"/>
      <c r="AFS500" s="43"/>
      <c r="AFT500" s="43"/>
      <c r="AFU500" s="43"/>
      <c r="AFV500" s="43"/>
      <c r="AFW500" s="43"/>
      <c r="AFX500" s="43"/>
      <c r="AFY500" s="43"/>
      <c r="AFZ500" s="43"/>
      <c r="AGA500" s="43"/>
      <c r="AGB500" s="43"/>
      <c r="AGC500" s="43"/>
      <c r="AGD500" s="43"/>
      <c r="AGE500" s="43"/>
      <c r="AGF500" s="43"/>
      <c r="AGG500" s="43"/>
      <c r="AGH500" s="43"/>
      <c r="AGI500" s="43"/>
      <c r="AGJ500" s="43"/>
      <c r="AGK500" s="43"/>
      <c r="AGL500" s="43"/>
      <c r="AGM500" s="43"/>
      <c r="AGN500" s="43"/>
      <c r="AGO500" s="43"/>
      <c r="AGP500" s="43"/>
      <c r="AGQ500" s="43"/>
      <c r="AGR500" s="43"/>
      <c r="AGS500" s="43"/>
      <c r="AGT500" s="43"/>
      <c r="AGU500" s="43"/>
      <c r="AGV500" s="43"/>
      <c r="AGW500" s="43"/>
      <c r="AGX500" s="43"/>
      <c r="AGY500" s="43"/>
      <c r="AGZ500" s="43"/>
      <c r="AHA500" s="43"/>
      <c r="AHB500" s="43"/>
      <c r="AHC500" s="43"/>
      <c r="AHD500" s="43"/>
      <c r="AHE500" s="43"/>
      <c r="AHF500" s="43"/>
      <c r="AHG500" s="43"/>
      <c r="AHH500" s="43"/>
      <c r="AHI500" s="43"/>
      <c r="AHJ500" s="43"/>
      <c r="AHK500" s="43"/>
      <c r="AHL500" s="43"/>
      <c r="AHM500" s="43"/>
      <c r="AHN500" s="43"/>
      <c r="AHO500" s="43"/>
      <c r="AHP500" s="43"/>
      <c r="AHQ500" s="43"/>
      <c r="AHR500" s="43"/>
      <c r="AHS500" s="43"/>
      <c r="AHT500" s="43"/>
      <c r="AHU500" s="43"/>
      <c r="AHV500" s="43"/>
      <c r="AHW500" s="43"/>
      <c r="AHX500" s="43"/>
      <c r="AHY500" s="43"/>
      <c r="AHZ500" s="43"/>
      <c r="AIA500" s="43"/>
      <c r="AIB500" s="43"/>
      <c r="AIC500" s="43"/>
      <c r="AID500" s="43"/>
      <c r="AIE500" s="43"/>
      <c r="AIF500" s="43"/>
      <c r="AIG500" s="43"/>
      <c r="AIH500" s="43"/>
      <c r="AII500" s="43"/>
      <c r="AIJ500" s="43"/>
      <c r="AIK500" s="43"/>
      <c r="AIL500" s="43"/>
      <c r="AIM500" s="43"/>
      <c r="AIN500" s="43"/>
      <c r="AIO500" s="43"/>
      <c r="AIP500" s="43"/>
      <c r="AIQ500" s="43"/>
      <c r="AIR500" s="43"/>
      <c r="AIS500" s="43"/>
      <c r="AIT500" s="43"/>
      <c r="AIU500" s="43"/>
      <c r="AIV500" s="43"/>
      <c r="AIW500" s="43"/>
      <c r="AIX500" s="43"/>
      <c r="AIY500" s="43"/>
      <c r="AIZ500" s="43"/>
      <c r="AJA500" s="43"/>
      <c r="AJB500" s="43"/>
      <c r="AJC500" s="43"/>
      <c r="AJD500" s="43"/>
      <c r="AJE500" s="43"/>
      <c r="AJF500" s="43"/>
      <c r="AJG500" s="43"/>
      <c r="AJH500" s="43"/>
      <c r="AJI500" s="43"/>
      <c r="AJJ500" s="43"/>
      <c r="AJK500" s="43"/>
      <c r="AJL500" s="43"/>
      <c r="AJM500" s="43"/>
      <c r="AJN500" s="43"/>
      <c r="AJO500" s="43"/>
      <c r="AJP500" s="43"/>
      <c r="AJQ500" s="43"/>
      <c r="AJR500" s="43"/>
      <c r="AJS500" s="43"/>
      <c r="AJT500" s="43"/>
      <c r="AJU500" s="43"/>
      <c r="AJV500" s="43"/>
      <c r="AJW500" s="43"/>
      <c r="AJX500" s="43"/>
      <c r="AJY500" s="43"/>
      <c r="AJZ500" s="43"/>
      <c r="AKA500" s="43"/>
      <c r="AKB500" s="43"/>
      <c r="AKC500" s="43"/>
      <c r="AKD500" s="43"/>
      <c r="AKE500" s="43"/>
      <c r="AKF500" s="43"/>
      <c r="AKG500" s="43"/>
      <c r="AKH500" s="43"/>
      <c r="AKI500" s="43"/>
      <c r="AKJ500" s="43"/>
      <c r="AKK500" s="43"/>
      <c r="AKL500" s="43"/>
      <c r="AKM500" s="43"/>
      <c r="AKN500" s="43"/>
      <c r="AKO500" s="43"/>
      <c r="AKP500" s="43"/>
      <c r="AKQ500" s="43"/>
      <c r="AKR500" s="43"/>
      <c r="AKS500" s="43"/>
      <c r="AKT500" s="43"/>
      <c r="AKU500" s="43"/>
      <c r="AKV500" s="43"/>
      <c r="AKW500" s="43"/>
      <c r="AKX500" s="43"/>
      <c r="AKY500" s="43"/>
      <c r="AKZ500" s="43"/>
      <c r="ALA500" s="43"/>
      <c r="ALB500" s="43"/>
      <c r="ALC500" s="43"/>
      <c r="ALD500" s="43"/>
      <c r="ALE500" s="43"/>
      <c r="ALF500" s="43"/>
      <c r="ALG500" s="43"/>
      <c r="ALH500" s="43"/>
      <c r="ALI500" s="43"/>
      <c r="ALJ500" s="43"/>
      <c r="ALK500" s="43"/>
      <c r="ALL500" s="43"/>
      <c r="ALM500" s="43"/>
      <c r="ALN500" s="43"/>
      <c r="ALO500" s="43"/>
      <c r="ALP500" s="43"/>
      <c r="ALQ500" s="43"/>
      <c r="ALR500" s="43"/>
      <c r="ALS500" s="43"/>
      <c r="ALT500" s="43"/>
      <c r="ALU500" s="43"/>
      <c r="ALV500" s="43"/>
      <c r="ALW500" s="43"/>
      <c r="ALX500" s="43"/>
      <c r="ALY500" s="43"/>
      <c r="ALZ500" s="43"/>
      <c r="AMA500" s="43"/>
      <c r="AMB500" s="43"/>
      <c r="AMC500" s="43"/>
      <c r="AMD500" s="43"/>
      <c r="AME500" s="43"/>
      <c r="AMF500" s="43"/>
      <c r="AMG500" s="43"/>
      <c r="AMH500" s="43"/>
      <c r="AMI500" s="43"/>
      <c r="AMJ500" s="43"/>
    </row>
    <row r="501" spans="1:1024" s="363" customFormat="1" ht="56.25">
      <c r="A501" s="15">
        <v>14</v>
      </c>
      <c r="B501" s="44"/>
      <c r="C501" s="46"/>
      <c r="D501" s="44"/>
      <c r="E501" s="44"/>
      <c r="F501" s="14"/>
      <c r="G501" s="46"/>
      <c r="H501" s="46"/>
      <c r="I501" s="39"/>
      <c r="J501" s="39"/>
      <c r="K501" s="35" t="s">
        <v>42</v>
      </c>
      <c r="L501" s="40">
        <f>I499*P501</f>
        <v>122956.80000000002</v>
      </c>
      <c r="M501" s="40">
        <f>I499*Q501</f>
        <v>46848</v>
      </c>
      <c r="N501" s="40">
        <f t="shared" si="66"/>
        <v>169804.80000000002</v>
      </c>
      <c r="O501" s="667"/>
      <c r="P501" s="362">
        <v>64.040000000000006</v>
      </c>
      <c r="Q501" s="413">
        <v>24.4</v>
      </c>
      <c r="R501" s="14" t="s">
        <v>41</v>
      </c>
      <c r="S501" s="14" t="s">
        <v>270</v>
      </c>
      <c r="T501" s="437"/>
      <c r="U501" s="437"/>
      <c r="V501" s="443"/>
      <c r="W501" s="437"/>
      <c r="X501" s="437"/>
      <c r="Y501" s="43"/>
      <c r="Z501" s="437"/>
      <c r="AA501" s="437"/>
      <c r="AB501" s="437"/>
      <c r="AC501" s="469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  <c r="KI501" s="43"/>
      <c r="KJ501" s="43"/>
      <c r="KK501" s="43"/>
      <c r="KL501" s="43"/>
      <c r="KM501" s="43"/>
      <c r="KN501" s="43"/>
      <c r="KO501" s="43"/>
      <c r="KP501" s="43"/>
      <c r="KQ501" s="43"/>
      <c r="KR501" s="43"/>
      <c r="KS501" s="43"/>
      <c r="KT501" s="43"/>
      <c r="KU501" s="43"/>
      <c r="KV501" s="43"/>
      <c r="KW501" s="43"/>
      <c r="KX501" s="43"/>
      <c r="KY501" s="43"/>
      <c r="KZ501" s="43"/>
      <c r="LA501" s="43"/>
      <c r="LB501" s="43"/>
      <c r="LC501" s="43"/>
      <c r="LD501" s="43"/>
      <c r="LE501" s="43"/>
      <c r="LF501" s="43"/>
      <c r="LG501" s="43"/>
      <c r="LH501" s="43"/>
      <c r="LI501" s="43"/>
      <c r="LJ501" s="43"/>
      <c r="LK501" s="43"/>
      <c r="LL501" s="43"/>
      <c r="LM501" s="43"/>
      <c r="LN501" s="43"/>
      <c r="LO501" s="43"/>
      <c r="LP501" s="43"/>
      <c r="LQ501" s="43"/>
      <c r="LR501" s="43"/>
      <c r="LS501" s="43"/>
      <c r="LT501" s="43"/>
      <c r="LU501" s="43"/>
      <c r="LV501" s="43"/>
      <c r="LW501" s="43"/>
      <c r="LX501" s="43"/>
      <c r="LY501" s="43"/>
      <c r="LZ501" s="43"/>
      <c r="MA501" s="43"/>
      <c r="MB501" s="43"/>
      <c r="MC501" s="43"/>
      <c r="MD501" s="43"/>
      <c r="ME501" s="43"/>
      <c r="MF501" s="43"/>
      <c r="MG501" s="43"/>
      <c r="MH501" s="43"/>
      <c r="MI501" s="43"/>
      <c r="MJ501" s="43"/>
      <c r="MK501" s="43"/>
      <c r="ML501" s="43"/>
      <c r="MM501" s="43"/>
      <c r="MN501" s="43"/>
      <c r="MO501" s="43"/>
      <c r="MP501" s="43"/>
      <c r="MQ501" s="43"/>
      <c r="MR501" s="43"/>
      <c r="MS501" s="43"/>
      <c r="MT501" s="43"/>
      <c r="MU501" s="43"/>
      <c r="MV501" s="43"/>
      <c r="MW501" s="43"/>
      <c r="MX501" s="43"/>
      <c r="MY501" s="43"/>
      <c r="MZ501" s="43"/>
      <c r="NA501" s="43"/>
      <c r="NB501" s="43"/>
      <c r="NC501" s="43"/>
      <c r="ND501" s="43"/>
      <c r="NE501" s="43"/>
      <c r="NF501" s="43"/>
      <c r="NG501" s="43"/>
      <c r="NH501" s="43"/>
      <c r="NI501" s="43"/>
      <c r="NJ501" s="43"/>
      <c r="NK501" s="43"/>
      <c r="NL501" s="43"/>
      <c r="NM501" s="43"/>
      <c r="NN501" s="43"/>
      <c r="NO501" s="43"/>
      <c r="NP501" s="43"/>
      <c r="NQ501" s="43"/>
      <c r="NR501" s="43"/>
      <c r="NS501" s="43"/>
      <c r="NT501" s="43"/>
      <c r="NU501" s="43"/>
      <c r="NV501" s="43"/>
      <c r="NW501" s="43"/>
      <c r="NX501" s="43"/>
      <c r="NY501" s="43"/>
      <c r="NZ501" s="43"/>
      <c r="OA501" s="43"/>
      <c r="OB501" s="43"/>
      <c r="OC501" s="43"/>
      <c r="OD501" s="43"/>
      <c r="OE501" s="43"/>
      <c r="OF501" s="43"/>
      <c r="OG501" s="43"/>
      <c r="OH501" s="43"/>
      <c r="OI501" s="43"/>
      <c r="OJ501" s="43"/>
      <c r="OK501" s="43"/>
      <c r="OL501" s="43"/>
      <c r="OM501" s="43"/>
      <c r="ON501" s="43"/>
      <c r="OO501" s="43"/>
      <c r="OP501" s="43"/>
      <c r="OQ501" s="43"/>
      <c r="OR501" s="43"/>
      <c r="OS501" s="43"/>
      <c r="OT501" s="43"/>
      <c r="OU501" s="43"/>
      <c r="OV501" s="43"/>
      <c r="OW501" s="43"/>
      <c r="OX501" s="43"/>
      <c r="OY501" s="43"/>
      <c r="OZ501" s="43"/>
      <c r="PA501" s="43"/>
      <c r="PB501" s="43"/>
      <c r="PC501" s="43"/>
      <c r="PD501" s="43"/>
      <c r="PE501" s="43"/>
      <c r="PF501" s="43"/>
      <c r="PG501" s="43"/>
      <c r="PH501" s="43"/>
      <c r="PI501" s="43"/>
      <c r="PJ501" s="43"/>
      <c r="PK501" s="43"/>
      <c r="PL501" s="43"/>
      <c r="PM501" s="43"/>
      <c r="PN501" s="43"/>
      <c r="PO501" s="43"/>
      <c r="PP501" s="43"/>
      <c r="PQ501" s="43"/>
      <c r="PR501" s="43"/>
      <c r="PS501" s="43"/>
      <c r="PT501" s="43"/>
      <c r="PU501" s="43"/>
      <c r="PV501" s="43"/>
      <c r="PW501" s="43"/>
      <c r="PX501" s="43"/>
      <c r="PY501" s="43"/>
      <c r="PZ501" s="43"/>
      <c r="QA501" s="43"/>
      <c r="QB501" s="43"/>
      <c r="QC501" s="43"/>
      <c r="QD501" s="43"/>
      <c r="QE501" s="43"/>
      <c r="QF501" s="43"/>
      <c r="QG501" s="43"/>
      <c r="QH501" s="43"/>
      <c r="QI501" s="43"/>
      <c r="QJ501" s="43"/>
      <c r="QK501" s="43"/>
      <c r="QL501" s="43"/>
      <c r="QM501" s="43"/>
      <c r="QN501" s="43"/>
      <c r="QO501" s="43"/>
      <c r="QP501" s="43"/>
      <c r="QQ501" s="43"/>
      <c r="QR501" s="43"/>
      <c r="QS501" s="43"/>
      <c r="QT501" s="43"/>
      <c r="QU501" s="43"/>
      <c r="QV501" s="43"/>
      <c r="QW501" s="43"/>
      <c r="QX501" s="43"/>
      <c r="QY501" s="43"/>
      <c r="QZ501" s="43"/>
      <c r="RA501" s="43"/>
      <c r="RB501" s="43"/>
      <c r="RC501" s="43"/>
      <c r="RD501" s="43"/>
      <c r="RE501" s="43"/>
      <c r="RF501" s="43"/>
      <c r="RG501" s="43"/>
      <c r="RH501" s="43"/>
      <c r="RI501" s="43"/>
      <c r="RJ501" s="43"/>
      <c r="RK501" s="43"/>
      <c r="RL501" s="43"/>
      <c r="RM501" s="43"/>
      <c r="RN501" s="43"/>
      <c r="RO501" s="43"/>
      <c r="RP501" s="43"/>
      <c r="RQ501" s="43"/>
      <c r="RR501" s="43"/>
      <c r="RS501" s="43"/>
      <c r="RT501" s="43"/>
      <c r="RU501" s="43"/>
      <c r="RV501" s="43"/>
      <c r="RW501" s="43"/>
      <c r="RX501" s="43"/>
      <c r="RY501" s="43"/>
      <c r="RZ501" s="43"/>
      <c r="SA501" s="43"/>
      <c r="SB501" s="43"/>
      <c r="SC501" s="43"/>
      <c r="SD501" s="43"/>
      <c r="SE501" s="43"/>
      <c r="SF501" s="43"/>
      <c r="SG501" s="43"/>
      <c r="SH501" s="43"/>
      <c r="SI501" s="43"/>
      <c r="SJ501" s="43"/>
      <c r="SK501" s="43"/>
      <c r="SL501" s="43"/>
      <c r="SM501" s="43"/>
      <c r="SN501" s="43"/>
      <c r="SO501" s="43"/>
      <c r="SP501" s="43"/>
      <c r="SQ501" s="43"/>
      <c r="SR501" s="43"/>
      <c r="SS501" s="43"/>
      <c r="ST501" s="43"/>
      <c r="SU501" s="43"/>
      <c r="SV501" s="43"/>
      <c r="SW501" s="43"/>
      <c r="SX501" s="43"/>
      <c r="SY501" s="43"/>
      <c r="SZ501" s="43"/>
      <c r="TA501" s="43"/>
      <c r="TB501" s="43"/>
      <c r="TC501" s="43"/>
      <c r="TD501" s="43"/>
      <c r="TE501" s="43"/>
      <c r="TF501" s="43"/>
      <c r="TG501" s="43"/>
      <c r="TH501" s="43"/>
      <c r="TI501" s="43"/>
      <c r="TJ501" s="43"/>
      <c r="TK501" s="43"/>
      <c r="TL501" s="43"/>
      <c r="TM501" s="43"/>
      <c r="TN501" s="43"/>
      <c r="TO501" s="43"/>
      <c r="TP501" s="43"/>
      <c r="TQ501" s="43"/>
      <c r="TR501" s="43"/>
      <c r="TS501" s="43"/>
      <c r="TT501" s="43"/>
      <c r="TU501" s="43"/>
      <c r="TV501" s="43"/>
      <c r="TW501" s="43"/>
      <c r="TX501" s="43"/>
      <c r="TY501" s="43"/>
      <c r="TZ501" s="43"/>
      <c r="UA501" s="43"/>
      <c r="UB501" s="43"/>
      <c r="UC501" s="43"/>
      <c r="UD501" s="43"/>
      <c r="UE501" s="43"/>
      <c r="UF501" s="43"/>
      <c r="UG501" s="43"/>
      <c r="UH501" s="43"/>
      <c r="UI501" s="43"/>
      <c r="UJ501" s="43"/>
      <c r="UK501" s="43"/>
      <c r="UL501" s="43"/>
      <c r="UM501" s="43"/>
      <c r="UN501" s="43"/>
      <c r="UO501" s="43"/>
      <c r="UP501" s="43"/>
      <c r="UQ501" s="43"/>
      <c r="UR501" s="43"/>
      <c r="US501" s="43"/>
      <c r="UT501" s="43"/>
      <c r="UU501" s="43"/>
      <c r="UV501" s="43"/>
      <c r="UW501" s="43"/>
      <c r="UX501" s="43"/>
      <c r="UY501" s="43"/>
      <c r="UZ501" s="43"/>
      <c r="VA501" s="43"/>
      <c r="VB501" s="43"/>
      <c r="VC501" s="43"/>
      <c r="VD501" s="43"/>
      <c r="VE501" s="43"/>
      <c r="VF501" s="43"/>
      <c r="VG501" s="43"/>
      <c r="VH501" s="43"/>
      <c r="VI501" s="43"/>
      <c r="VJ501" s="43"/>
      <c r="VK501" s="43"/>
      <c r="VL501" s="43"/>
      <c r="VM501" s="43"/>
      <c r="VN501" s="43"/>
      <c r="VO501" s="43"/>
      <c r="VP501" s="43"/>
      <c r="VQ501" s="43"/>
      <c r="VR501" s="43"/>
      <c r="VS501" s="43"/>
      <c r="VT501" s="43"/>
      <c r="VU501" s="43"/>
      <c r="VV501" s="43"/>
      <c r="VW501" s="43"/>
      <c r="VX501" s="43"/>
      <c r="VY501" s="43"/>
      <c r="VZ501" s="43"/>
      <c r="WA501" s="43"/>
      <c r="WB501" s="43"/>
      <c r="WC501" s="43"/>
      <c r="WD501" s="43"/>
      <c r="WE501" s="43"/>
      <c r="WF501" s="43"/>
      <c r="WG501" s="43"/>
      <c r="WH501" s="43"/>
      <c r="WI501" s="43"/>
      <c r="WJ501" s="43"/>
      <c r="WK501" s="43"/>
      <c r="WL501" s="43"/>
      <c r="WM501" s="43"/>
      <c r="WN501" s="43"/>
      <c r="WO501" s="43"/>
      <c r="WP501" s="43"/>
      <c r="WQ501" s="43"/>
      <c r="WR501" s="43"/>
      <c r="WS501" s="43"/>
      <c r="WT501" s="43"/>
      <c r="WU501" s="43"/>
      <c r="WV501" s="43"/>
      <c r="WW501" s="43"/>
      <c r="WX501" s="43"/>
      <c r="WY501" s="43"/>
      <c r="WZ501" s="43"/>
      <c r="XA501" s="43"/>
      <c r="XB501" s="43"/>
      <c r="XC501" s="43"/>
      <c r="XD501" s="43"/>
      <c r="XE501" s="43"/>
      <c r="XF501" s="43"/>
      <c r="XG501" s="43"/>
      <c r="XH501" s="43"/>
      <c r="XI501" s="43"/>
      <c r="XJ501" s="43"/>
      <c r="XK501" s="43"/>
      <c r="XL501" s="43"/>
      <c r="XM501" s="43"/>
      <c r="XN501" s="43"/>
      <c r="XO501" s="43"/>
      <c r="XP501" s="43"/>
      <c r="XQ501" s="43"/>
      <c r="XR501" s="43"/>
      <c r="XS501" s="43"/>
      <c r="XT501" s="43"/>
      <c r="XU501" s="43"/>
      <c r="XV501" s="43"/>
      <c r="XW501" s="43"/>
      <c r="XX501" s="43"/>
      <c r="XY501" s="43"/>
      <c r="XZ501" s="43"/>
      <c r="YA501" s="43"/>
      <c r="YB501" s="43"/>
      <c r="YC501" s="43"/>
      <c r="YD501" s="43"/>
      <c r="YE501" s="43"/>
      <c r="YF501" s="43"/>
      <c r="YG501" s="43"/>
      <c r="YH501" s="43"/>
      <c r="YI501" s="43"/>
      <c r="YJ501" s="43"/>
      <c r="YK501" s="43"/>
      <c r="YL501" s="43"/>
      <c r="YM501" s="43"/>
      <c r="YN501" s="43"/>
      <c r="YO501" s="43"/>
      <c r="YP501" s="43"/>
      <c r="YQ501" s="43"/>
      <c r="YR501" s="43"/>
      <c r="YS501" s="43"/>
      <c r="YT501" s="43"/>
      <c r="YU501" s="43"/>
      <c r="YV501" s="43"/>
      <c r="YW501" s="43"/>
      <c r="YX501" s="43"/>
      <c r="YY501" s="43"/>
      <c r="YZ501" s="43"/>
      <c r="ZA501" s="43"/>
      <c r="ZB501" s="43"/>
      <c r="ZC501" s="43"/>
      <c r="ZD501" s="43"/>
      <c r="ZE501" s="43"/>
      <c r="ZF501" s="43"/>
      <c r="ZG501" s="43"/>
      <c r="ZH501" s="43"/>
      <c r="ZI501" s="43"/>
      <c r="ZJ501" s="43"/>
      <c r="ZK501" s="43"/>
      <c r="ZL501" s="43"/>
      <c r="ZM501" s="43"/>
      <c r="ZN501" s="43"/>
      <c r="ZO501" s="43"/>
      <c r="ZP501" s="43"/>
      <c r="ZQ501" s="43"/>
      <c r="ZR501" s="43"/>
      <c r="ZS501" s="43"/>
      <c r="ZT501" s="43"/>
      <c r="ZU501" s="43"/>
      <c r="ZV501" s="43"/>
      <c r="ZW501" s="43"/>
      <c r="ZX501" s="43"/>
      <c r="ZY501" s="43"/>
      <c r="ZZ501" s="43"/>
      <c r="AAA501" s="43"/>
      <c r="AAB501" s="43"/>
      <c r="AAC501" s="43"/>
      <c r="AAD501" s="43"/>
      <c r="AAE501" s="43"/>
      <c r="AAF501" s="43"/>
      <c r="AAG501" s="43"/>
      <c r="AAH501" s="43"/>
      <c r="AAI501" s="43"/>
      <c r="AAJ501" s="43"/>
      <c r="AAK501" s="43"/>
      <c r="AAL501" s="43"/>
      <c r="AAM501" s="43"/>
      <c r="AAN501" s="43"/>
      <c r="AAO501" s="43"/>
      <c r="AAP501" s="43"/>
      <c r="AAQ501" s="43"/>
      <c r="AAR501" s="43"/>
      <c r="AAS501" s="43"/>
      <c r="AAT501" s="43"/>
      <c r="AAU501" s="43"/>
      <c r="AAV501" s="43"/>
      <c r="AAW501" s="43"/>
      <c r="AAX501" s="43"/>
      <c r="AAY501" s="43"/>
      <c r="AAZ501" s="43"/>
      <c r="ABA501" s="43"/>
      <c r="ABB501" s="43"/>
      <c r="ABC501" s="43"/>
      <c r="ABD501" s="43"/>
      <c r="ABE501" s="43"/>
      <c r="ABF501" s="43"/>
      <c r="ABG501" s="43"/>
      <c r="ABH501" s="43"/>
      <c r="ABI501" s="43"/>
      <c r="ABJ501" s="43"/>
      <c r="ABK501" s="43"/>
      <c r="ABL501" s="43"/>
      <c r="ABM501" s="43"/>
      <c r="ABN501" s="43"/>
      <c r="ABO501" s="43"/>
      <c r="ABP501" s="43"/>
      <c r="ABQ501" s="43"/>
      <c r="ABR501" s="43"/>
      <c r="ABS501" s="43"/>
      <c r="ABT501" s="43"/>
      <c r="ABU501" s="43"/>
      <c r="ABV501" s="43"/>
      <c r="ABW501" s="43"/>
      <c r="ABX501" s="43"/>
      <c r="ABY501" s="43"/>
      <c r="ABZ501" s="43"/>
      <c r="ACA501" s="43"/>
      <c r="ACB501" s="43"/>
      <c r="ACC501" s="43"/>
      <c r="ACD501" s="43"/>
      <c r="ACE501" s="43"/>
      <c r="ACF501" s="43"/>
      <c r="ACG501" s="43"/>
      <c r="ACH501" s="43"/>
      <c r="ACI501" s="43"/>
      <c r="ACJ501" s="43"/>
      <c r="ACK501" s="43"/>
      <c r="ACL501" s="43"/>
      <c r="ACM501" s="43"/>
      <c r="ACN501" s="43"/>
      <c r="ACO501" s="43"/>
      <c r="ACP501" s="43"/>
      <c r="ACQ501" s="43"/>
      <c r="ACR501" s="43"/>
      <c r="ACS501" s="43"/>
      <c r="ACT501" s="43"/>
      <c r="ACU501" s="43"/>
      <c r="ACV501" s="43"/>
      <c r="ACW501" s="43"/>
      <c r="ACX501" s="43"/>
      <c r="ACY501" s="43"/>
      <c r="ACZ501" s="43"/>
      <c r="ADA501" s="43"/>
      <c r="ADB501" s="43"/>
      <c r="ADC501" s="43"/>
      <c r="ADD501" s="43"/>
      <c r="ADE501" s="43"/>
      <c r="ADF501" s="43"/>
      <c r="ADG501" s="43"/>
      <c r="ADH501" s="43"/>
      <c r="ADI501" s="43"/>
      <c r="ADJ501" s="43"/>
      <c r="ADK501" s="43"/>
      <c r="ADL501" s="43"/>
      <c r="ADM501" s="43"/>
      <c r="ADN501" s="43"/>
      <c r="ADO501" s="43"/>
      <c r="ADP501" s="43"/>
      <c r="ADQ501" s="43"/>
      <c r="ADR501" s="43"/>
      <c r="ADS501" s="43"/>
      <c r="ADT501" s="43"/>
      <c r="ADU501" s="43"/>
      <c r="ADV501" s="43"/>
      <c r="ADW501" s="43"/>
      <c r="ADX501" s="43"/>
      <c r="ADY501" s="43"/>
      <c r="ADZ501" s="43"/>
      <c r="AEA501" s="43"/>
      <c r="AEB501" s="43"/>
      <c r="AEC501" s="43"/>
      <c r="AED501" s="43"/>
      <c r="AEE501" s="43"/>
      <c r="AEF501" s="43"/>
      <c r="AEG501" s="43"/>
      <c r="AEH501" s="43"/>
      <c r="AEI501" s="43"/>
      <c r="AEJ501" s="43"/>
      <c r="AEK501" s="43"/>
      <c r="AEL501" s="43"/>
      <c r="AEM501" s="43"/>
      <c r="AEN501" s="43"/>
      <c r="AEO501" s="43"/>
      <c r="AEP501" s="43"/>
      <c r="AEQ501" s="43"/>
      <c r="AER501" s="43"/>
      <c r="AES501" s="43"/>
      <c r="AET501" s="43"/>
      <c r="AEU501" s="43"/>
      <c r="AEV501" s="43"/>
      <c r="AEW501" s="43"/>
      <c r="AEX501" s="43"/>
      <c r="AEY501" s="43"/>
      <c r="AEZ501" s="43"/>
      <c r="AFA501" s="43"/>
      <c r="AFB501" s="43"/>
      <c r="AFC501" s="43"/>
      <c r="AFD501" s="43"/>
      <c r="AFE501" s="43"/>
      <c r="AFF501" s="43"/>
      <c r="AFG501" s="43"/>
      <c r="AFH501" s="43"/>
      <c r="AFI501" s="43"/>
      <c r="AFJ501" s="43"/>
      <c r="AFK501" s="43"/>
      <c r="AFL501" s="43"/>
      <c r="AFM501" s="43"/>
      <c r="AFN501" s="43"/>
      <c r="AFO501" s="43"/>
      <c r="AFP501" s="43"/>
      <c r="AFQ501" s="43"/>
      <c r="AFR501" s="43"/>
      <c r="AFS501" s="43"/>
      <c r="AFT501" s="43"/>
      <c r="AFU501" s="43"/>
      <c r="AFV501" s="43"/>
      <c r="AFW501" s="43"/>
      <c r="AFX501" s="43"/>
      <c r="AFY501" s="43"/>
      <c r="AFZ501" s="43"/>
      <c r="AGA501" s="43"/>
      <c r="AGB501" s="43"/>
      <c r="AGC501" s="43"/>
      <c r="AGD501" s="43"/>
      <c r="AGE501" s="43"/>
      <c r="AGF501" s="43"/>
      <c r="AGG501" s="43"/>
      <c r="AGH501" s="43"/>
      <c r="AGI501" s="43"/>
      <c r="AGJ501" s="43"/>
      <c r="AGK501" s="43"/>
      <c r="AGL501" s="43"/>
      <c r="AGM501" s="43"/>
      <c r="AGN501" s="43"/>
      <c r="AGO501" s="43"/>
      <c r="AGP501" s="43"/>
      <c r="AGQ501" s="43"/>
      <c r="AGR501" s="43"/>
      <c r="AGS501" s="43"/>
      <c r="AGT501" s="43"/>
      <c r="AGU501" s="43"/>
      <c r="AGV501" s="43"/>
      <c r="AGW501" s="43"/>
      <c r="AGX501" s="43"/>
      <c r="AGY501" s="43"/>
      <c r="AGZ501" s="43"/>
      <c r="AHA501" s="43"/>
      <c r="AHB501" s="43"/>
      <c r="AHC501" s="43"/>
      <c r="AHD501" s="43"/>
      <c r="AHE501" s="43"/>
      <c r="AHF501" s="43"/>
      <c r="AHG501" s="43"/>
      <c r="AHH501" s="43"/>
      <c r="AHI501" s="43"/>
      <c r="AHJ501" s="43"/>
      <c r="AHK501" s="43"/>
      <c r="AHL501" s="43"/>
      <c r="AHM501" s="43"/>
      <c r="AHN501" s="43"/>
      <c r="AHO501" s="43"/>
      <c r="AHP501" s="43"/>
      <c r="AHQ501" s="43"/>
      <c r="AHR501" s="43"/>
      <c r="AHS501" s="43"/>
      <c r="AHT501" s="43"/>
      <c r="AHU501" s="43"/>
      <c r="AHV501" s="43"/>
      <c r="AHW501" s="43"/>
      <c r="AHX501" s="43"/>
      <c r="AHY501" s="43"/>
      <c r="AHZ501" s="43"/>
      <c r="AIA501" s="43"/>
      <c r="AIB501" s="43"/>
      <c r="AIC501" s="43"/>
      <c r="AID501" s="43"/>
      <c r="AIE501" s="43"/>
      <c r="AIF501" s="43"/>
      <c r="AIG501" s="43"/>
      <c r="AIH501" s="43"/>
      <c r="AII501" s="43"/>
      <c r="AIJ501" s="43"/>
      <c r="AIK501" s="43"/>
      <c r="AIL501" s="43"/>
      <c r="AIM501" s="43"/>
      <c r="AIN501" s="43"/>
      <c r="AIO501" s="43"/>
      <c r="AIP501" s="43"/>
      <c r="AIQ501" s="43"/>
      <c r="AIR501" s="43"/>
      <c r="AIS501" s="43"/>
      <c r="AIT501" s="43"/>
      <c r="AIU501" s="43"/>
      <c r="AIV501" s="43"/>
      <c r="AIW501" s="43"/>
      <c r="AIX501" s="43"/>
      <c r="AIY501" s="43"/>
      <c r="AIZ501" s="43"/>
      <c r="AJA501" s="43"/>
      <c r="AJB501" s="43"/>
      <c r="AJC501" s="43"/>
      <c r="AJD501" s="43"/>
      <c r="AJE501" s="43"/>
      <c r="AJF501" s="43"/>
      <c r="AJG501" s="43"/>
      <c r="AJH501" s="43"/>
      <c r="AJI501" s="43"/>
      <c r="AJJ501" s="43"/>
      <c r="AJK501" s="43"/>
      <c r="AJL501" s="43"/>
      <c r="AJM501" s="43"/>
      <c r="AJN501" s="43"/>
      <c r="AJO501" s="43"/>
      <c r="AJP501" s="43"/>
      <c r="AJQ501" s="43"/>
      <c r="AJR501" s="43"/>
      <c r="AJS501" s="43"/>
      <c r="AJT501" s="43"/>
      <c r="AJU501" s="43"/>
      <c r="AJV501" s="43"/>
      <c r="AJW501" s="43"/>
      <c r="AJX501" s="43"/>
      <c r="AJY501" s="43"/>
      <c r="AJZ501" s="43"/>
      <c r="AKA501" s="43"/>
      <c r="AKB501" s="43"/>
      <c r="AKC501" s="43"/>
      <c r="AKD501" s="43"/>
      <c r="AKE501" s="43"/>
      <c r="AKF501" s="43"/>
      <c r="AKG501" s="43"/>
      <c r="AKH501" s="43"/>
      <c r="AKI501" s="43"/>
      <c r="AKJ501" s="43"/>
      <c r="AKK501" s="43"/>
      <c r="AKL501" s="43"/>
      <c r="AKM501" s="43"/>
      <c r="AKN501" s="43"/>
      <c r="AKO501" s="43"/>
      <c r="AKP501" s="43"/>
      <c r="AKQ501" s="43"/>
      <c r="AKR501" s="43"/>
      <c r="AKS501" s="43"/>
      <c r="AKT501" s="43"/>
      <c r="AKU501" s="43"/>
      <c r="AKV501" s="43"/>
      <c r="AKW501" s="43"/>
      <c r="AKX501" s="43"/>
      <c r="AKY501" s="43"/>
      <c r="AKZ501" s="43"/>
      <c r="ALA501" s="43"/>
      <c r="ALB501" s="43"/>
      <c r="ALC501" s="43"/>
      <c r="ALD501" s="43"/>
      <c r="ALE501" s="43"/>
      <c r="ALF501" s="43"/>
      <c r="ALG501" s="43"/>
      <c r="ALH501" s="43"/>
      <c r="ALI501" s="43"/>
      <c r="ALJ501" s="43"/>
      <c r="ALK501" s="43"/>
      <c r="ALL501" s="43"/>
      <c r="ALM501" s="43"/>
      <c r="ALN501" s="43"/>
      <c r="ALO501" s="43"/>
      <c r="ALP501" s="43"/>
      <c r="ALQ501" s="43"/>
      <c r="ALR501" s="43"/>
      <c r="ALS501" s="43"/>
      <c r="ALT501" s="43"/>
      <c r="ALU501" s="43"/>
      <c r="ALV501" s="43"/>
      <c r="ALW501" s="43"/>
      <c r="ALX501" s="43"/>
      <c r="ALY501" s="43"/>
      <c r="ALZ501" s="43"/>
      <c r="AMA501" s="43"/>
      <c r="AMB501" s="43"/>
      <c r="AMC501" s="43"/>
      <c r="AMD501" s="43"/>
      <c r="AME501" s="43"/>
      <c r="AMF501" s="43"/>
      <c r="AMG501" s="43"/>
      <c r="AMH501" s="43"/>
      <c r="AMI501" s="43"/>
      <c r="AMJ501" s="43"/>
    </row>
    <row r="502" spans="1:1024" s="363" customFormat="1">
      <c r="A502" s="15">
        <v>15</v>
      </c>
      <c r="B502" s="44"/>
      <c r="C502" s="46"/>
      <c r="D502" s="44"/>
      <c r="E502" s="44"/>
      <c r="F502" s="14"/>
      <c r="G502" s="46"/>
      <c r="H502" s="46"/>
      <c r="I502" s="39"/>
      <c r="J502" s="39"/>
      <c r="K502" s="45" t="s">
        <v>234</v>
      </c>
      <c r="L502" s="40">
        <f>I499*P502</f>
        <v>2880000</v>
      </c>
      <c r="M502" s="40">
        <f>I499*Q502</f>
        <v>78259.199999999997</v>
      </c>
      <c r="N502" s="40">
        <f t="shared" si="66"/>
        <v>2958259.2</v>
      </c>
      <c r="O502" s="667"/>
      <c r="P502" s="362">
        <v>1500</v>
      </c>
      <c r="Q502" s="413">
        <v>40.76</v>
      </c>
      <c r="R502" s="14" t="s">
        <v>41</v>
      </c>
      <c r="S502" s="14" t="s">
        <v>270</v>
      </c>
      <c r="T502" s="437"/>
      <c r="U502" s="437"/>
      <c r="V502" s="443"/>
      <c r="W502" s="437"/>
      <c r="X502" s="437"/>
      <c r="Y502" s="43"/>
      <c r="Z502" s="437"/>
      <c r="AA502" s="437"/>
      <c r="AB502" s="437"/>
      <c r="AC502" s="469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  <c r="NM502" s="43"/>
      <c r="NN502" s="43"/>
      <c r="NO502" s="43"/>
      <c r="NP502" s="43"/>
      <c r="NQ502" s="43"/>
      <c r="NR502" s="43"/>
      <c r="NS502" s="43"/>
      <c r="NT502" s="43"/>
      <c r="NU502" s="43"/>
      <c r="NV502" s="43"/>
      <c r="NW502" s="43"/>
      <c r="NX502" s="43"/>
      <c r="NY502" s="43"/>
      <c r="NZ502" s="43"/>
      <c r="OA502" s="43"/>
      <c r="OB502" s="43"/>
      <c r="OC502" s="43"/>
      <c r="OD502" s="43"/>
      <c r="OE502" s="43"/>
      <c r="OF502" s="43"/>
      <c r="OG502" s="43"/>
      <c r="OH502" s="43"/>
      <c r="OI502" s="43"/>
      <c r="OJ502" s="43"/>
      <c r="OK502" s="43"/>
      <c r="OL502" s="43"/>
      <c r="OM502" s="43"/>
      <c r="ON502" s="43"/>
      <c r="OO502" s="43"/>
      <c r="OP502" s="43"/>
      <c r="OQ502" s="43"/>
      <c r="OR502" s="43"/>
      <c r="OS502" s="43"/>
      <c r="OT502" s="43"/>
      <c r="OU502" s="43"/>
      <c r="OV502" s="43"/>
      <c r="OW502" s="43"/>
      <c r="OX502" s="43"/>
      <c r="OY502" s="43"/>
      <c r="OZ502" s="43"/>
      <c r="PA502" s="43"/>
      <c r="PB502" s="43"/>
      <c r="PC502" s="43"/>
      <c r="PD502" s="43"/>
      <c r="PE502" s="43"/>
      <c r="PF502" s="43"/>
      <c r="PG502" s="43"/>
      <c r="PH502" s="43"/>
      <c r="PI502" s="43"/>
      <c r="PJ502" s="43"/>
      <c r="PK502" s="43"/>
      <c r="PL502" s="43"/>
      <c r="PM502" s="43"/>
      <c r="PN502" s="43"/>
      <c r="PO502" s="43"/>
      <c r="PP502" s="43"/>
      <c r="PQ502" s="43"/>
      <c r="PR502" s="43"/>
      <c r="PS502" s="43"/>
      <c r="PT502" s="43"/>
      <c r="PU502" s="43"/>
      <c r="PV502" s="43"/>
      <c r="PW502" s="43"/>
      <c r="PX502" s="43"/>
      <c r="PY502" s="43"/>
      <c r="PZ502" s="43"/>
      <c r="QA502" s="43"/>
      <c r="QB502" s="43"/>
      <c r="QC502" s="43"/>
      <c r="QD502" s="43"/>
      <c r="QE502" s="43"/>
      <c r="QF502" s="43"/>
      <c r="QG502" s="43"/>
      <c r="QH502" s="43"/>
      <c r="QI502" s="43"/>
      <c r="QJ502" s="43"/>
      <c r="QK502" s="43"/>
      <c r="QL502" s="43"/>
      <c r="QM502" s="43"/>
      <c r="QN502" s="43"/>
      <c r="QO502" s="43"/>
      <c r="QP502" s="43"/>
      <c r="QQ502" s="43"/>
      <c r="QR502" s="43"/>
      <c r="QS502" s="43"/>
      <c r="QT502" s="43"/>
      <c r="QU502" s="43"/>
      <c r="QV502" s="43"/>
      <c r="QW502" s="43"/>
      <c r="QX502" s="43"/>
      <c r="QY502" s="43"/>
      <c r="QZ502" s="43"/>
      <c r="RA502" s="43"/>
      <c r="RB502" s="43"/>
      <c r="RC502" s="43"/>
      <c r="RD502" s="43"/>
      <c r="RE502" s="43"/>
      <c r="RF502" s="43"/>
      <c r="RG502" s="43"/>
      <c r="RH502" s="43"/>
      <c r="RI502" s="43"/>
      <c r="RJ502" s="43"/>
      <c r="RK502" s="43"/>
      <c r="RL502" s="43"/>
      <c r="RM502" s="43"/>
      <c r="RN502" s="43"/>
      <c r="RO502" s="43"/>
      <c r="RP502" s="43"/>
      <c r="RQ502" s="43"/>
      <c r="RR502" s="43"/>
      <c r="RS502" s="43"/>
      <c r="RT502" s="43"/>
      <c r="RU502" s="43"/>
      <c r="RV502" s="43"/>
      <c r="RW502" s="43"/>
      <c r="RX502" s="43"/>
      <c r="RY502" s="43"/>
      <c r="RZ502" s="43"/>
      <c r="SA502" s="43"/>
      <c r="SB502" s="43"/>
      <c r="SC502" s="43"/>
      <c r="SD502" s="43"/>
      <c r="SE502" s="43"/>
      <c r="SF502" s="43"/>
      <c r="SG502" s="43"/>
      <c r="SH502" s="43"/>
      <c r="SI502" s="43"/>
      <c r="SJ502" s="43"/>
      <c r="SK502" s="43"/>
      <c r="SL502" s="43"/>
      <c r="SM502" s="43"/>
      <c r="SN502" s="43"/>
      <c r="SO502" s="43"/>
      <c r="SP502" s="43"/>
      <c r="SQ502" s="43"/>
      <c r="SR502" s="43"/>
      <c r="SS502" s="43"/>
      <c r="ST502" s="43"/>
      <c r="SU502" s="43"/>
      <c r="SV502" s="43"/>
      <c r="SW502" s="43"/>
      <c r="SX502" s="43"/>
      <c r="SY502" s="43"/>
      <c r="SZ502" s="43"/>
      <c r="TA502" s="43"/>
      <c r="TB502" s="43"/>
      <c r="TC502" s="43"/>
      <c r="TD502" s="43"/>
      <c r="TE502" s="43"/>
      <c r="TF502" s="43"/>
      <c r="TG502" s="43"/>
      <c r="TH502" s="43"/>
      <c r="TI502" s="43"/>
      <c r="TJ502" s="43"/>
      <c r="TK502" s="43"/>
      <c r="TL502" s="43"/>
      <c r="TM502" s="43"/>
      <c r="TN502" s="43"/>
      <c r="TO502" s="43"/>
      <c r="TP502" s="43"/>
      <c r="TQ502" s="43"/>
      <c r="TR502" s="43"/>
      <c r="TS502" s="43"/>
      <c r="TT502" s="43"/>
      <c r="TU502" s="43"/>
      <c r="TV502" s="43"/>
      <c r="TW502" s="43"/>
      <c r="TX502" s="43"/>
      <c r="TY502" s="43"/>
      <c r="TZ502" s="43"/>
      <c r="UA502" s="43"/>
      <c r="UB502" s="43"/>
      <c r="UC502" s="43"/>
      <c r="UD502" s="43"/>
      <c r="UE502" s="43"/>
      <c r="UF502" s="43"/>
      <c r="UG502" s="43"/>
      <c r="UH502" s="43"/>
      <c r="UI502" s="43"/>
      <c r="UJ502" s="43"/>
      <c r="UK502" s="43"/>
      <c r="UL502" s="43"/>
      <c r="UM502" s="43"/>
      <c r="UN502" s="43"/>
      <c r="UO502" s="43"/>
      <c r="UP502" s="43"/>
      <c r="UQ502" s="43"/>
      <c r="UR502" s="43"/>
      <c r="US502" s="43"/>
      <c r="UT502" s="43"/>
      <c r="UU502" s="43"/>
      <c r="UV502" s="43"/>
      <c r="UW502" s="43"/>
      <c r="UX502" s="43"/>
      <c r="UY502" s="43"/>
      <c r="UZ502" s="43"/>
      <c r="VA502" s="43"/>
      <c r="VB502" s="43"/>
      <c r="VC502" s="43"/>
      <c r="VD502" s="43"/>
      <c r="VE502" s="43"/>
      <c r="VF502" s="43"/>
      <c r="VG502" s="43"/>
      <c r="VH502" s="43"/>
      <c r="VI502" s="43"/>
      <c r="VJ502" s="43"/>
      <c r="VK502" s="43"/>
      <c r="VL502" s="43"/>
      <c r="VM502" s="43"/>
      <c r="VN502" s="43"/>
      <c r="VO502" s="43"/>
      <c r="VP502" s="43"/>
      <c r="VQ502" s="43"/>
      <c r="VR502" s="43"/>
      <c r="VS502" s="43"/>
      <c r="VT502" s="43"/>
      <c r="VU502" s="43"/>
      <c r="VV502" s="43"/>
      <c r="VW502" s="43"/>
      <c r="VX502" s="43"/>
      <c r="VY502" s="43"/>
      <c r="VZ502" s="43"/>
      <c r="WA502" s="43"/>
      <c r="WB502" s="43"/>
      <c r="WC502" s="43"/>
      <c r="WD502" s="43"/>
      <c r="WE502" s="43"/>
      <c r="WF502" s="43"/>
      <c r="WG502" s="43"/>
      <c r="WH502" s="43"/>
      <c r="WI502" s="43"/>
      <c r="WJ502" s="43"/>
      <c r="WK502" s="43"/>
      <c r="WL502" s="43"/>
      <c r="WM502" s="43"/>
      <c r="WN502" s="43"/>
      <c r="WO502" s="43"/>
      <c r="WP502" s="43"/>
      <c r="WQ502" s="43"/>
      <c r="WR502" s="43"/>
      <c r="WS502" s="43"/>
      <c r="WT502" s="43"/>
      <c r="WU502" s="43"/>
      <c r="WV502" s="43"/>
      <c r="WW502" s="43"/>
      <c r="WX502" s="43"/>
      <c r="WY502" s="43"/>
      <c r="WZ502" s="43"/>
      <c r="XA502" s="43"/>
      <c r="XB502" s="43"/>
      <c r="XC502" s="43"/>
      <c r="XD502" s="43"/>
      <c r="XE502" s="43"/>
      <c r="XF502" s="43"/>
      <c r="XG502" s="43"/>
      <c r="XH502" s="43"/>
      <c r="XI502" s="43"/>
      <c r="XJ502" s="43"/>
      <c r="XK502" s="43"/>
      <c r="XL502" s="43"/>
      <c r="XM502" s="43"/>
      <c r="XN502" s="43"/>
      <c r="XO502" s="43"/>
      <c r="XP502" s="43"/>
      <c r="XQ502" s="43"/>
      <c r="XR502" s="43"/>
      <c r="XS502" s="43"/>
      <c r="XT502" s="43"/>
      <c r="XU502" s="43"/>
      <c r="XV502" s="43"/>
      <c r="XW502" s="43"/>
      <c r="XX502" s="43"/>
      <c r="XY502" s="43"/>
      <c r="XZ502" s="43"/>
      <c r="YA502" s="43"/>
      <c r="YB502" s="43"/>
      <c r="YC502" s="43"/>
      <c r="YD502" s="43"/>
      <c r="YE502" s="43"/>
      <c r="YF502" s="43"/>
      <c r="YG502" s="43"/>
      <c r="YH502" s="43"/>
      <c r="YI502" s="43"/>
      <c r="YJ502" s="43"/>
      <c r="YK502" s="43"/>
      <c r="YL502" s="43"/>
      <c r="YM502" s="43"/>
      <c r="YN502" s="43"/>
      <c r="YO502" s="43"/>
      <c r="YP502" s="43"/>
      <c r="YQ502" s="43"/>
      <c r="YR502" s="43"/>
      <c r="YS502" s="43"/>
      <c r="YT502" s="43"/>
      <c r="YU502" s="43"/>
      <c r="YV502" s="43"/>
      <c r="YW502" s="43"/>
      <c r="YX502" s="43"/>
      <c r="YY502" s="43"/>
      <c r="YZ502" s="43"/>
      <c r="ZA502" s="43"/>
      <c r="ZB502" s="43"/>
      <c r="ZC502" s="43"/>
      <c r="ZD502" s="43"/>
      <c r="ZE502" s="43"/>
      <c r="ZF502" s="43"/>
      <c r="ZG502" s="43"/>
      <c r="ZH502" s="43"/>
      <c r="ZI502" s="43"/>
      <c r="ZJ502" s="43"/>
      <c r="ZK502" s="43"/>
      <c r="ZL502" s="43"/>
      <c r="ZM502" s="43"/>
      <c r="ZN502" s="43"/>
      <c r="ZO502" s="43"/>
      <c r="ZP502" s="43"/>
      <c r="ZQ502" s="43"/>
      <c r="ZR502" s="43"/>
      <c r="ZS502" s="43"/>
      <c r="ZT502" s="43"/>
      <c r="ZU502" s="43"/>
      <c r="ZV502" s="43"/>
      <c r="ZW502" s="43"/>
      <c r="ZX502" s="43"/>
      <c r="ZY502" s="43"/>
      <c r="ZZ502" s="43"/>
      <c r="AAA502" s="43"/>
      <c r="AAB502" s="43"/>
      <c r="AAC502" s="43"/>
      <c r="AAD502" s="43"/>
      <c r="AAE502" s="43"/>
      <c r="AAF502" s="43"/>
      <c r="AAG502" s="43"/>
      <c r="AAH502" s="43"/>
      <c r="AAI502" s="43"/>
      <c r="AAJ502" s="43"/>
      <c r="AAK502" s="43"/>
      <c r="AAL502" s="43"/>
      <c r="AAM502" s="43"/>
      <c r="AAN502" s="43"/>
      <c r="AAO502" s="43"/>
      <c r="AAP502" s="43"/>
      <c r="AAQ502" s="43"/>
      <c r="AAR502" s="43"/>
      <c r="AAS502" s="43"/>
      <c r="AAT502" s="43"/>
      <c r="AAU502" s="43"/>
      <c r="AAV502" s="43"/>
      <c r="AAW502" s="43"/>
      <c r="AAX502" s="43"/>
      <c r="AAY502" s="43"/>
      <c r="AAZ502" s="43"/>
      <c r="ABA502" s="43"/>
      <c r="ABB502" s="43"/>
      <c r="ABC502" s="43"/>
      <c r="ABD502" s="43"/>
      <c r="ABE502" s="43"/>
      <c r="ABF502" s="43"/>
      <c r="ABG502" s="43"/>
      <c r="ABH502" s="43"/>
      <c r="ABI502" s="43"/>
      <c r="ABJ502" s="43"/>
      <c r="ABK502" s="43"/>
      <c r="ABL502" s="43"/>
      <c r="ABM502" s="43"/>
      <c r="ABN502" s="43"/>
      <c r="ABO502" s="43"/>
      <c r="ABP502" s="43"/>
      <c r="ABQ502" s="43"/>
      <c r="ABR502" s="43"/>
      <c r="ABS502" s="43"/>
      <c r="ABT502" s="43"/>
      <c r="ABU502" s="43"/>
      <c r="ABV502" s="43"/>
      <c r="ABW502" s="43"/>
      <c r="ABX502" s="43"/>
      <c r="ABY502" s="43"/>
      <c r="ABZ502" s="43"/>
      <c r="ACA502" s="43"/>
      <c r="ACB502" s="43"/>
      <c r="ACC502" s="43"/>
      <c r="ACD502" s="43"/>
      <c r="ACE502" s="43"/>
      <c r="ACF502" s="43"/>
      <c r="ACG502" s="43"/>
      <c r="ACH502" s="43"/>
      <c r="ACI502" s="43"/>
      <c r="ACJ502" s="43"/>
      <c r="ACK502" s="43"/>
      <c r="ACL502" s="43"/>
      <c r="ACM502" s="43"/>
      <c r="ACN502" s="43"/>
      <c r="ACO502" s="43"/>
      <c r="ACP502" s="43"/>
      <c r="ACQ502" s="43"/>
      <c r="ACR502" s="43"/>
      <c r="ACS502" s="43"/>
      <c r="ACT502" s="43"/>
      <c r="ACU502" s="43"/>
      <c r="ACV502" s="43"/>
      <c r="ACW502" s="43"/>
      <c r="ACX502" s="43"/>
      <c r="ACY502" s="43"/>
      <c r="ACZ502" s="43"/>
      <c r="ADA502" s="43"/>
      <c r="ADB502" s="43"/>
      <c r="ADC502" s="43"/>
      <c r="ADD502" s="43"/>
      <c r="ADE502" s="43"/>
      <c r="ADF502" s="43"/>
      <c r="ADG502" s="43"/>
      <c r="ADH502" s="43"/>
      <c r="ADI502" s="43"/>
      <c r="ADJ502" s="43"/>
      <c r="ADK502" s="43"/>
      <c r="ADL502" s="43"/>
      <c r="ADM502" s="43"/>
      <c r="ADN502" s="43"/>
      <c r="ADO502" s="43"/>
      <c r="ADP502" s="43"/>
      <c r="ADQ502" s="43"/>
      <c r="ADR502" s="43"/>
      <c r="ADS502" s="43"/>
      <c r="ADT502" s="43"/>
      <c r="ADU502" s="43"/>
      <c r="ADV502" s="43"/>
      <c r="ADW502" s="43"/>
      <c r="ADX502" s="43"/>
      <c r="ADY502" s="43"/>
      <c r="ADZ502" s="43"/>
      <c r="AEA502" s="43"/>
      <c r="AEB502" s="43"/>
      <c r="AEC502" s="43"/>
      <c r="AED502" s="43"/>
      <c r="AEE502" s="43"/>
      <c r="AEF502" s="43"/>
      <c r="AEG502" s="43"/>
      <c r="AEH502" s="43"/>
      <c r="AEI502" s="43"/>
      <c r="AEJ502" s="43"/>
      <c r="AEK502" s="43"/>
      <c r="AEL502" s="43"/>
      <c r="AEM502" s="43"/>
      <c r="AEN502" s="43"/>
      <c r="AEO502" s="43"/>
      <c r="AEP502" s="43"/>
      <c r="AEQ502" s="43"/>
      <c r="AER502" s="43"/>
      <c r="AES502" s="43"/>
      <c r="AET502" s="43"/>
      <c r="AEU502" s="43"/>
      <c r="AEV502" s="43"/>
      <c r="AEW502" s="43"/>
      <c r="AEX502" s="43"/>
      <c r="AEY502" s="43"/>
      <c r="AEZ502" s="43"/>
      <c r="AFA502" s="43"/>
      <c r="AFB502" s="43"/>
      <c r="AFC502" s="43"/>
      <c r="AFD502" s="43"/>
      <c r="AFE502" s="43"/>
      <c r="AFF502" s="43"/>
      <c r="AFG502" s="43"/>
      <c r="AFH502" s="43"/>
      <c r="AFI502" s="43"/>
      <c r="AFJ502" s="43"/>
      <c r="AFK502" s="43"/>
      <c r="AFL502" s="43"/>
      <c r="AFM502" s="43"/>
      <c r="AFN502" s="43"/>
      <c r="AFO502" s="43"/>
      <c r="AFP502" s="43"/>
      <c r="AFQ502" s="43"/>
      <c r="AFR502" s="43"/>
      <c r="AFS502" s="43"/>
      <c r="AFT502" s="43"/>
      <c r="AFU502" s="43"/>
      <c r="AFV502" s="43"/>
      <c r="AFW502" s="43"/>
      <c r="AFX502" s="43"/>
      <c r="AFY502" s="43"/>
      <c r="AFZ502" s="43"/>
      <c r="AGA502" s="43"/>
      <c r="AGB502" s="43"/>
      <c r="AGC502" s="43"/>
      <c r="AGD502" s="43"/>
      <c r="AGE502" s="43"/>
      <c r="AGF502" s="43"/>
      <c r="AGG502" s="43"/>
      <c r="AGH502" s="43"/>
      <c r="AGI502" s="43"/>
      <c r="AGJ502" s="43"/>
      <c r="AGK502" s="43"/>
      <c r="AGL502" s="43"/>
      <c r="AGM502" s="43"/>
      <c r="AGN502" s="43"/>
      <c r="AGO502" s="43"/>
      <c r="AGP502" s="43"/>
      <c r="AGQ502" s="43"/>
      <c r="AGR502" s="43"/>
      <c r="AGS502" s="43"/>
      <c r="AGT502" s="43"/>
      <c r="AGU502" s="43"/>
      <c r="AGV502" s="43"/>
      <c r="AGW502" s="43"/>
      <c r="AGX502" s="43"/>
      <c r="AGY502" s="43"/>
      <c r="AGZ502" s="43"/>
      <c r="AHA502" s="43"/>
      <c r="AHB502" s="43"/>
      <c r="AHC502" s="43"/>
      <c r="AHD502" s="43"/>
      <c r="AHE502" s="43"/>
      <c r="AHF502" s="43"/>
      <c r="AHG502" s="43"/>
      <c r="AHH502" s="43"/>
      <c r="AHI502" s="43"/>
      <c r="AHJ502" s="43"/>
      <c r="AHK502" s="43"/>
      <c r="AHL502" s="43"/>
      <c r="AHM502" s="43"/>
      <c r="AHN502" s="43"/>
      <c r="AHO502" s="43"/>
      <c r="AHP502" s="43"/>
      <c r="AHQ502" s="43"/>
      <c r="AHR502" s="43"/>
      <c r="AHS502" s="43"/>
      <c r="AHT502" s="43"/>
      <c r="AHU502" s="43"/>
      <c r="AHV502" s="43"/>
      <c r="AHW502" s="43"/>
      <c r="AHX502" s="43"/>
      <c r="AHY502" s="43"/>
      <c r="AHZ502" s="43"/>
      <c r="AIA502" s="43"/>
      <c r="AIB502" s="43"/>
      <c r="AIC502" s="43"/>
      <c r="AID502" s="43"/>
      <c r="AIE502" s="43"/>
      <c r="AIF502" s="43"/>
      <c r="AIG502" s="43"/>
      <c r="AIH502" s="43"/>
      <c r="AII502" s="43"/>
      <c r="AIJ502" s="43"/>
      <c r="AIK502" s="43"/>
      <c r="AIL502" s="43"/>
      <c r="AIM502" s="43"/>
      <c r="AIN502" s="43"/>
      <c r="AIO502" s="43"/>
      <c r="AIP502" s="43"/>
      <c r="AIQ502" s="43"/>
      <c r="AIR502" s="43"/>
      <c r="AIS502" s="43"/>
      <c r="AIT502" s="43"/>
      <c r="AIU502" s="43"/>
      <c r="AIV502" s="43"/>
      <c r="AIW502" s="43"/>
      <c r="AIX502" s="43"/>
      <c r="AIY502" s="43"/>
      <c r="AIZ502" s="43"/>
      <c r="AJA502" s="43"/>
      <c r="AJB502" s="43"/>
      <c r="AJC502" s="43"/>
      <c r="AJD502" s="43"/>
      <c r="AJE502" s="43"/>
      <c r="AJF502" s="43"/>
      <c r="AJG502" s="43"/>
      <c r="AJH502" s="43"/>
      <c r="AJI502" s="43"/>
      <c r="AJJ502" s="43"/>
      <c r="AJK502" s="43"/>
      <c r="AJL502" s="43"/>
      <c r="AJM502" s="43"/>
      <c r="AJN502" s="43"/>
      <c r="AJO502" s="43"/>
      <c r="AJP502" s="43"/>
      <c r="AJQ502" s="43"/>
      <c r="AJR502" s="43"/>
      <c r="AJS502" s="43"/>
      <c r="AJT502" s="43"/>
      <c r="AJU502" s="43"/>
      <c r="AJV502" s="43"/>
      <c r="AJW502" s="43"/>
      <c r="AJX502" s="43"/>
      <c r="AJY502" s="43"/>
      <c r="AJZ502" s="43"/>
      <c r="AKA502" s="43"/>
      <c r="AKB502" s="43"/>
      <c r="AKC502" s="43"/>
      <c r="AKD502" s="43"/>
      <c r="AKE502" s="43"/>
      <c r="AKF502" s="43"/>
      <c r="AKG502" s="43"/>
      <c r="AKH502" s="43"/>
      <c r="AKI502" s="43"/>
      <c r="AKJ502" s="43"/>
      <c r="AKK502" s="43"/>
      <c r="AKL502" s="43"/>
      <c r="AKM502" s="43"/>
      <c r="AKN502" s="43"/>
      <c r="AKO502" s="43"/>
      <c r="AKP502" s="43"/>
      <c r="AKQ502" s="43"/>
      <c r="AKR502" s="43"/>
      <c r="AKS502" s="43"/>
      <c r="AKT502" s="43"/>
      <c r="AKU502" s="43"/>
      <c r="AKV502" s="43"/>
      <c r="AKW502" s="43"/>
      <c r="AKX502" s="43"/>
      <c r="AKY502" s="43"/>
      <c r="AKZ502" s="43"/>
      <c r="ALA502" s="43"/>
      <c r="ALB502" s="43"/>
      <c r="ALC502" s="43"/>
      <c r="ALD502" s="43"/>
      <c r="ALE502" s="43"/>
      <c r="ALF502" s="43"/>
      <c r="ALG502" s="43"/>
      <c r="ALH502" s="43"/>
      <c r="ALI502" s="43"/>
      <c r="ALJ502" s="43"/>
      <c r="ALK502" s="43"/>
      <c r="ALL502" s="43"/>
      <c r="ALM502" s="43"/>
      <c r="ALN502" s="43"/>
      <c r="ALO502" s="43"/>
      <c r="ALP502" s="43"/>
      <c r="ALQ502" s="43"/>
      <c r="ALR502" s="43"/>
      <c r="ALS502" s="43"/>
      <c r="ALT502" s="43"/>
      <c r="ALU502" s="43"/>
      <c r="ALV502" s="43"/>
      <c r="ALW502" s="43"/>
      <c r="ALX502" s="43"/>
      <c r="ALY502" s="43"/>
      <c r="ALZ502" s="43"/>
      <c r="AMA502" s="43"/>
      <c r="AMB502" s="43"/>
      <c r="AMC502" s="43"/>
      <c r="AMD502" s="43"/>
      <c r="AME502" s="43"/>
      <c r="AMF502" s="43"/>
      <c r="AMG502" s="43"/>
      <c r="AMH502" s="43"/>
      <c r="AMI502" s="43"/>
      <c r="AMJ502" s="43"/>
    </row>
    <row r="503" spans="1:1024" s="363" customFormat="1" ht="37.5">
      <c r="A503" s="15">
        <v>16</v>
      </c>
      <c r="B503" s="44"/>
      <c r="C503" s="46"/>
      <c r="D503" s="44"/>
      <c r="E503" s="44"/>
      <c r="F503" s="14"/>
      <c r="G503" s="46"/>
      <c r="H503" s="46"/>
      <c r="I503" s="39"/>
      <c r="J503" s="39"/>
      <c r="K503" s="45" t="s">
        <v>46</v>
      </c>
      <c r="L503" s="40">
        <f>I499*P503</f>
        <v>430598.40000000002</v>
      </c>
      <c r="M503" s="40">
        <f>I499*Q503</f>
        <v>42547.199999999997</v>
      </c>
      <c r="N503" s="40">
        <f t="shared" si="66"/>
        <v>473145.60000000003</v>
      </c>
      <c r="O503" s="668"/>
      <c r="P503" s="32">
        <v>224.27</v>
      </c>
      <c r="Q503" s="59">
        <v>22.16</v>
      </c>
      <c r="R503" s="14" t="s">
        <v>41</v>
      </c>
      <c r="S503" s="14" t="s">
        <v>270</v>
      </c>
      <c r="T503" s="437"/>
      <c r="U503" s="437"/>
      <c r="V503" s="443"/>
      <c r="W503" s="437"/>
      <c r="X503" s="437"/>
      <c r="Y503" s="43"/>
      <c r="Z503" s="437"/>
      <c r="AA503" s="437"/>
      <c r="AB503" s="437"/>
      <c r="AC503" s="469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  <c r="NM503" s="43"/>
      <c r="NN503" s="43"/>
      <c r="NO503" s="43"/>
      <c r="NP503" s="43"/>
      <c r="NQ503" s="43"/>
      <c r="NR503" s="43"/>
      <c r="NS503" s="43"/>
      <c r="NT503" s="43"/>
      <c r="NU503" s="43"/>
      <c r="NV503" s="43"/>
      <c r="NW503" s="43"/>
      <c r="NX503" s="43"/>
      <c r="NY503" s="43"/>
      <c r="NZ503" s="43"/>
      <c r="OA503" s="43"/>
      <c r="OB503" s="43"/>
      <c r="OC503" s="43"/>
      <c r="OD503" s="43"/>
      <c r="OE503" s="43"/>
      <c r="OF503" s="43"/>
      <c r="OG503" s="43"/>
      <c r="OH503" s="43"/>
      <c r="OI503" s="43"/>
      <c r="OJ503" s="43"/>
      <c r="OK503" s="43"/>
      <c r="OL503" s="43"/>
      <c r="OM503" s="43"/>
      <c r="ON503" s="43"/>
      <c r="OO503" s="43"/>
      <c r="OP503" s="43"/>
      <c r="OQ503" s="43"/>
      <c r="OR503" s="43"/>
      <c r="OS503" s="43"/>
      <c r="OT503" s="43"/>
      <c r="OU503" s="43"/>
      <c r="OV503" s="43"/>
      <c r="OW503" s="43"/>
      <c r="OX503" s="43"/>
      <c r="OY503" s="43"/>
      <c r="OZ503" s="43"/>
      <c r="PA503" s="43"/>
      <c r="PB503" s="43"/>
      <c r="PC503" s="43"/>
      <c r="PD503" s="43"/>
      <c r="PE503" s="43"/>
      <c r="PF503" s="43"/>
      <c r="PG503" s="43"/>
      <c r="PH503" s="43"/>
      <c r="PI503" s="43"/>
      <c r="PJ503" s="43"/>
      <c r="PK503" s="43"/>
      <c r="PL503" s="43"/>
      <c r="PM503" s="43"/>
      <c r="PN503" s="43"/>
      <c r="PO503" s="43"/>
      <c r="PP503" s="43"/>
      <c r="PQ503" s="43"/>
      <c r="PR503" s="43"/>
      <c r="PS503" s="43"/>
      <c r="PT503" s="43"/>
      <c r="PU503" s="43"/>
      <c r="PV503" s="43"/>
      <c r="PW503" s="43"/>
      <c r="PX503" s="43"/>
      <c r="PY503" s="43"/>
      <c r="PZ503" s="43"/>
      <c r="QA503" s="43"/>
      <c r="QB503" s="43"/>
      <c r="QC503" s="43"/>
      <c r="QD503" s="43"/>
      <c r="QE503" s="43"/>
      <c r="QF503" s="43"/>
      <c r="QG503" s="43"/>
      <c r="QH503" s="43"/>
      <c r="QI503" s="43"/>
      <c r="QJ503" s="43"/>
      <c r="QK503" s="43"/>
      <c r="QL503" s="43"/>
      <c r="QM503" s="43"/>
      <c r="QN503" s="43"/>
      <c r="QO503" s="43"/>
      <c r="QP503" s="43"/>
      <c r="QQ503" s="43"/>
      <c r="QR503" s="43"/>
      <c r="QS503" s="43"/>
      <c r="QT503" s="43"/>
      <c r="QU503" s="43"/>
      <c r="QV503" s="43"/>
      <c r="QW503" s="43"/>
      <c r="QX503" s="43"/>
      <c r="QY503" s="43"/>
      <c r="QZ503" s="43"/>
      <c r="RA503" s="43"/>
      <c r="RB503" s="43"/>
      <c r="RC503" s="43"/>
      <c r="RD503" s="43"/>
      <c r="RE503" s="43"/>
      <c r="RF503" s="43"/>
      <c r="RG503" s="43"/>
      <c r="RH503" s="43"/>
      <c r="RI503" s="43"/>
      <c r="RJ503" s="43"/>
      <c r="RK503" s="43"/>
      <c r="RL503" s="43"/>
      <c r="RM503" s="43"/>
      <c r="RN503" s="43"/>
      <c r="RO503" s="43"/>
      <c r="RP503" s="43"/>
      <c r="RQ503" s="43"/>
      <c r="RR503" s="43"/>
      <c r="RS503" s="43"/>
      <c r="RT503" s="43"/>
      <c r="RU503" s="43"/>
      <c r="RV503" s="43"/>
      <c r="RW503" s="43"/>
      <c r="RX503" s="43"/>
      <c r="RY503" s="43"/>
      <c r="RZ503" s="43"/>
      <c r="SA503" s="43"/>
      <c r="SB503" s="43"/>
      <c r="SC503" s="43"/>
      <c r="SD503" s="43"/>
      <c r="SE503" s="43"/>
      <c r="SF503" s="43"/>
      <c r="SG503" s="43"/>
      <c r="SH503" s="43"/>
      <c r="SI503" s="43"/>
      <c r="SJ503" s="43"/>
      <c r="SK503" s="43"/>
      <c r="SL503" s="43"/>
      <c r="SM503" s="43"/>
      <c r="SN503" s="43"/>
      <c r="SO503" s="43"/>
      <c r="SP503" s="43"/>
      <c r="SQ503" s="43"/>
      <c r="SR503" s="43"/>
      <c r="SS503" s="43"/>
      <c r="ST503" s="43"/>
      <c r="SU503" s="43"/>
      <c r="SV503" s="43"/>
      <c r="SW503" s="43"/>
      <c r="SX503" s="43"/>
      <c r="SY503" s="43"/>
      <c r="SZ503" s="43"/>
      <c r="TA503" s="43"/>
      <c r="TB503" s="43"/>
      <c r="TC503" s="43"/>
      <c r="TD503" s="43"/>
      <c r="TE503" s="43"/>
      <c r="TF503" s="43"/>
      <c r="TG503" s="43"/>
      <c r="TH503" s="43"/>
      <c r="TI503" s="43"/>
      <c r="TJ503" s="43"/>
      <c r="TK503" s="43"/>
      <c r="TL503" s="43"/>
      <c r="TM503" s="43"/>
      <c r="TN503" s="43"/>
      <c r="TO503" s="43"/>
      <c r="TP503" s="43"/>
      <c r="TQ503" s="43"/>
      <c r="TR503" s="43"/>
      <c r="TS503" s="43"/>
      <c r="TT503" s="43"/>
      <c r="TU503" s="43"/>
      <c r="TV503" s="43"/>
      <c r="TW503" s="43"/>
      <c r="TX503" s="43"/>
      <c r="TY503" s="43"/>
      <c r="TZ503" s="43"/>
      <c r="UA503" s="43"/>
      <c r="UB503" s="43"/>
      <c r="UC503" s="43"/>
      <c r="UD503" s="43"/>
      <c r="UE503" s="43"/>
      <c r="UF503" s="43"/>
      <c r="UG503" s="43"/>
      <c r="UH503" s="43"/>
      <c r="UI503" s="43"/>
      <c r="UJ503" s="43"/>
      <c r="UK503" s="43"/>
      <c r="UL503" s="43"/>
      <c r="UM503" s="43"/>
      <c r="UN503" s="43"/>
      <c r="UO503" s="43"/>
      <c r="UP503" s="43"/>
      <c r="UQ503" s="43"/>
      <c r="UR503" s="43"/>
      <c r="US503" s="43"/>
      <c r="UT503" s="43"/>
      <c r="UU503" s="43"/>
      <c r="UV503" s="43"/>
      <c r="UW503" s="43"/>
      <c r="UX503" s="43"/>
      <c r="UY503" s="43"/>
      <c r="UZ503" s="43"/>
      <c r="VA503" s="43"/>
      <c r="VB503" s="43"/>
      <c r="VC503" s="43"/>
      <c r="VD503" s="43"/>
      <c r="VE503" s="43"/>
      <c r="VF503" s="43"/>
      <c r="VG503" s="43"/>
      <c r="VH503" s="43"/>
      <c r="VI503" s="43"/>
      <c r="VJ503" s="43"/>
      <c r="VK503" s="43"/>
      <c r="VL503" s="43"/>
      <c r="VM503" s="43"/>
      <c r="VN503" s="43"/>
      <c r="VO503" s="43"/>
      <c r="VP503" s="43"/>
      <c r="VQ503" s="43"/>
      <c r="VR503" s="43"/>
      <c r="VS503" s="43"/>
      <c r="VT503" s="43"/>
      <c r="VU503" s="43"/>
      <c r="VV503" s="43"/>
      <c r="VW503" s="43"/>
      <c r="VX503" s="43"/>
      <c r="VY503" s="43"/>
      <c r="VZ503" s="43"/>
      <c r="WA503" s="43"/>
      <c r="WB503" s="43"/>
      <c r="WC503" s="43"/>
      <c r="WD503" s="43"/>
      <c r="WE503" s="43"/>
      <c r="WF503" s="43"/>
      <c r="WG503" s="43"/>
      <c r="WH503" s="43"/>
      <c r="WI503" s="43"/>
      <c r="WJ503" s="43"/>
      <c r="WK503" s="43"/>
      <c r="WL503" s="43"/>
      <c r="WM503" s="43"/>
      <c r="WN503" s="43"/>
      <c r="WO503" s="43"/>
      <c r="WP503" s="43"/>
      <c r="WQ503" s="43"/>
      <c r="WR503" s="43"/>
      <c r="WS503" s="43"/>
      <c r="WT503" s="43"/>
      <c r="WU503" s="43"/>
      <c r="WV503" s="43"/>
      <c r="WW503" s="43"/>
      <c r="WX503" s="43"/>
      <c r="WY503" s="43"/>
      <c r="WZ503" s="43"/>
      <c r="XA503" s="43"/>
      <c r="XB503" s="43"/>
      <c r="XC503" s="43"/>
      <c r="XD503" s="43"/>
      <c r="XE503" s="43"/>
      <c r="XF503" s="43"/>
      <c r="XG503" s="43"/>
      <c r="XH503" s="43"/>
      <c r="XI503" s="43"/>
      <c r="XJ503" s="43"/>
      <c r="XK503" s="43"/>
      <c r="XL503" s="43"/>
      <c r="XM503" s="43"/>
      <c r="XN503" s="43"/>
      <c r="XO503" s="43"/>
      <c r="XP503" s="43"/>
      <c r="XQ503" s="43"/>
      <c r="XR503" s="43"/>
      <c r="XS503" s="43"/>
      <c r="XT503" s="43"/>
      <c r="XU503" s="43"/>
      <c r="XV503" s="43"/>
      <c r="XW503" s="43"/>
      <c r="XX503" s="43"/>
      <c r="XY503" s="43"/>
      <c r="XZ503" s="43"/>
      <c r="YA503" s="43"/>
      <c r="YB503" s="43"/>
      <c r="YC503" s="43"/>
      <c r="YD503" s="43"/>
      <c r="YE503" s="43"/>
      <c r="YF503" s="43"/>
      <c r="YG503" s="43"/>
      <c r="YH503" s="43"/>
      <c r="YI503" s="43"/>
      <c r="YJ503" s="43"/>
      <c r="YK503" s="43"/>
      <c r="YL503" s="43"/>
      <c r="YM503" s="43"/>
      <c r="YN503" s="43"/>
      <c r="YO503" s="43"/>
      <c r="YP503" s="43"/>
      <c r="YQ503" s="43"/>
      <c r="YR503" s="43"/>
      <c r="YS503" s="43"/>
      <c r="YT503" s="43"/>
      <c r="YU503" s="43"/>
      <c r="YV503" s="43"/>
      <c r="YW503" s="43"/>
      <c r="YX503" s="43"/>
      <c r="YY503" s="43"/>
      <c r="YZ503" s="43"/>
      <c r="ZA503" s="43"/>
      <c r="ZB503" s="43"/>
      <c r="ZC503" s="43"/>
      <c r="ZD503" s="43"/>
      <c r="ZE503" s="43"/>
      <c r="ZF503" s="43"/>
      <c r="ZG503" s="43"/>
      <c r="ZH503" s="43"/>
      <c r="ZI503" s="43"/>
      <c r="ZJ503" s="43"/>
      <c r="ZK503" s="43"/>
      <c r="ZL503" s="43"/>
      <c r="ZM503" s="43"/>
      <c r="ZN503" s="43"/>
      <c r="ZO503" s="43"/>
      <c r="ZP503" s="43"/>
      <c r="ZQ503" s="43"/>
      <c r="ZR503" s="43"/>
      <c r="ZS503" s="43"/>
      <c r="ZT503" s="43"/>
      <c r="ZU503" s="43"/>
      <c r="ZV503" s="43"/>
      <c r="ZW503" s="43"/>
      <c r="ZX503" s="43"/>
      <c r="ZY503" s="43"/>
      <c r="ZZ503" s="43"/>
      <c r="AAA503" s="43"/>
      <c r="AAB503" s="43"/>
      <c r="AAC503" s="43"/>
      <c r="AAD503" s="43"/>
      <c r="AAE503" s="43"/>
      <c r="AAF503" s="43"/>
      <c r="AAG503" s="43"/>
      <c r="AAH503" s="43"/>
      <c r="AAI503" s="43"/>
      <c r="AAJ503" s="43"/>
      <c r="AAK503" s="43"/>
      <c r="AAL503" s="43"/>
      <c r="AAM503" s="43"/>
      <c r="AAN503" s="43"/>
      <c r="AAO503" s="43"/>
      <c r="AAP503" s="43"/>
      <c r="AAQ503" s="43"/>
      <c r="AAR503" s="43"/>
      <c r="AAS503" s="43"/>
      <c r="AAT503" s="43"/>
      <c r="AAU503" s="43"/>
      <c r="AAV503" s="43"/>
      <c r="AAW503" s="43"/>
      <c r="AAX503" s="43"/>
      <c r="AAY503" s="43"/>
      <c r="AAZ503" s="43"/>
      <c r="ABA503" s="43"/>
      <c r="ABB503" s="43"/>
      <c r="ABC503" s="43"/>
      <c r="ABD503" s="43"/>
      <c r="ABE503" s="43"/>
      <c r="ABF503" s="43"/>
      <c r="ABG503" s="43"/>
      <c r="ABH503" s="43"/>
      <c r="ABI503" s="43"/>
      <c r="ABJ503" s="43"/>
      <c r="ABK503" s="43"/>
      <c r="ABL503" s="43"/>
      <c r="ABM503" s="43"/>
      <c r="ABN503" s="43"/>
      <c r="ABO503" s="43"/>
      <c r="ABP503" s="43"/>
      <c r="ABQ503" s="43"/>
      <c r="ABR503" s="43"/>
      <c r="ABS503" s="43"/>
      <c r="ABT503" s="43"/>
      <c r="ABU503" s="43"/>
      <c r="ABV503" s="43"/>
      <c r="ABW503" s="43"/>
      <c r="ABX503" s="43"/>
      <c r="ABY503" s="43"/>
      <c r="ABZ503" s="43"/>
      <c r="ACA503" s="43"/>
      <c r="ACB503" s="43"/>
      <c r="ACC503" s="43"/>
      <c r="ACD503" s="43"/>
      <c r="ACE503" s="43"/>
      <c r="ACF503" s="43"/>
      <c r="ACG503" s="43"/>
      <c r="ACH503" s="43"/>
      <c r="ACI503" s="43"/>
      <c r="ACJ503" s="43"/>
      <c r="ACK503" s="43"/>
      <c r="ACL503" s="43"/>
      <c r="ACM503" s="43"/>
      <c r="ACN503" s="43"/>
      <c r="ACO503" s="43"/>
      <c r="ACP503" s="43"/>
      <c r="ACQ503" s="43"/>
      <c r="ACR503" s="43"/>
      <c r="ACS503" s="43"/>
      <c r="ACT503" s="43"/>
      <c r="ACU503" s="43"/>
      <c r="ACV503" s="43"/>
      <c r="ACW503" s="43"/>
      <c r="ACX503" s="43"/>
      <c r="ACY503" s="43"/>
      <c r="ACZ503" s="43"/>
      <c r="ADA503" s="43"/>
      <c r="ADB503" s="43"/>
      <c r="ADC503" s="43"/>
      <c r="ADD503" s="43"/>
      <c r="ADE503" s="43"/>
      <c r="ADF503" s="43"/>
      <c r="ADG503" s="43"/>
      <c r="ADH503" s="43"/>
      <c r="ADI503" s="43"/>
      <c r="ADJ503" s="43"/>
      <c r="ADK503" s="43"/>
      <c r="ADL503" s="43"/>
      <c r="ADM503" s="43"/>
      <c r="ADN503" s="43"/>
      <c r="ADO503" s="43"/>
      <c r="ADP503" s="43"/>
      <c r="ADQ503" s="43"/>
      <c r="ADR503" s="43"/>
      <c r="ADS503" s="43"/>
      <c r="ADT503" s="43"/>
      <c r="ADU503" s="43"/>
      <c r="ADV503" s="43"/>
      <c r="ADW503" s="43"/>
      <c r="ADX503" s="43"/>
      <c r="ADY503" s="43"/>
      <c r="ADZ503" s="43"/>
      <c r="AEA503" s="43"/>
      <c r="AEB503" s="43"/>
      <c r="AEC503" s="43"/>
      <c r="AED503" s="43"/>
      <c r="AEE503" s="43"/>
      <c r="AEF503" s="43"/>
      <c r="AEG503" s="43"/>
      <c r="AEH503" s="43"/>
      <c r="AEI503" s="43"/>
      <c r="AEJ503" s="43"/>
      <c r="AEK503" s="43"/>
      <c r="AEL503" s="43"/>
      <c r="AEM503" s="43"/>
      <c r="AEN503" s="43"/>
      <c r="AEO503" s="43"/>
      <c r="AEP503" s="43"/>
      <c r="AEQ503" s="43"/>
      <c r="AER503" s="43"/>
      <c r="AES503" s="43"/>
      <c r="AET503" s="43"/>
      <c r="AEU503" s="43"/>
      <c r="AEV503" s="43"/>
      <c r="AEW503" s="43"/>
      <c r="AEX503" s="43"/>
      <c r="AEY503" s="43"/>
      <c r="AEZ503" s="43"/>
      <c r="AFA503" s="43"/>
      <c r="AFB503" s="43"/>
      <c r="AFC503" s="43"/>
      <c r="AFD503" s="43"/>
      <c r="AFE503" s="43"/>
      <c r="AFF503" s="43"/>
      <c r="AFG503" s="43"/>
      <c r="AFH503" s="43"/>
      <c r="AFI503" s="43"/>
      <c r="AFJ503" s="43"/>
      <c r="AFK503" s="43"/>
      <c r="AFL503" s="43"/>
      <c r="AFM503" s="43"/>
      <c r="AFN503" s="43"/>
      <c r="AFO503" s="43"/>
      <c r="AFP503" s="43"/>
      <c r="AFQ503" s="43"/>
      <c r="AFR503" s="43"/>
      <c r="AFS503" s="43"/>
      <c r="AFT503" s="43"/>
      <c r="AFU503" s="43"/>
      <c r="AFV503" s="43"/>
      <c r="AFW503" s="43"/>
      <c r="AFX503" s="43"/>
      <c r="AFY503" s="43"/>
      <c r="AFZ503" s="43"/>
      <c r="AGA503" s="43"/>
      <c r="AGB503" s="43"/>
      <c r="AGC503" s="43"/>
      <c r="AGD503" s="43"/>
      <c r="AGE503" s="43"/>
      <c r="AGF503" s="43"/>
      <c r="AGG503" s="43"/>
      <c r="AGH503" s="43"/>
      <c r="AGI503" s="43"/>
      <c r="AGJ503" s="43"/>
      <c r="AGK503" s="43"/>
      <c r="AGL503" s="43"/>
      <c r="AGM503" s="43"/>
      <c r="AGN503" s="43"/>
      <c r="AGO503" s="43"/>
      <c r="AGP503" s="43"/>
      <c r="AGQ503" s="43"/>
      <c r="AGR503" s="43"/>
      <c r="AGS503" s="43"/>
      <c r="AGT503" s="43"/>
      <c r="AGU503" s="43"/>
      <c r="AGV503" s="43"/>
      <c r="AGW503" s="43"/>
      <c r="AGX503" s="43"/>
      <c r="AGY503" s="43"/>
      <c r="AGZ503" s="43"/>
      <c r="AHA503" s="43"/>
      <c r="AHB503" s="43"/>
      <c r="AHC503" s="43"/>
      <c r="AHD503" s="43"/>
      <c r="AHE503" s="43"/>
      <c r="AHF503" s="43"/>
      <c r="AHG503" s="43"/>
      <c r="AHH503" s="43"/>
      <c r="AHI503" s="43"/>
      <c r="AHJ503" s="43"/>
      <c r="AHK503" s="43"/>
      <c r="AHL503" s="43"/>
      <c r="AHM503" s="43"/>
      <c r="AHN503" s="43"/>
      <c r="AHO503" s="43"/>
      <c r="AHP503" s="43"/>
      <c r="AHQ503" s="43"/>
      <c r="AHR503" s="43"/>
      <c r="AHS503" s="43"/>
      <c r="AHT503" s="43"/>
      <c r="AHU503" s="43"/>
      <c r="AHV503" s="43"/>
      <c r="AHW503" s="43"/>
      <c r="AHX503" s="43"/>
      <c r="AHY503" s="43"/>
      <c r="AHZ503" s="43"/>
      <c r="AIA503" s="43"/>
      <c r="AIB503" s="43"/>
      <c r="AIC503" s="43"/>
      <c r="AID503" s="43"/>
      <c r="AIE503" s="43"/>
      <c r="AIF503" s="43"/>
      <c r="AIG503" s="43"/>
      <c r="AIH503" s="43"/>
      <c r="AII503" s="43"/>
      <c r="AIJ503" s="43"/>
      <c r="AIK503" s="43"/>
      <c r="AIL503" s="43"/>
      <c r="AIM503" s="43"/>
      <c r="AIN503" s="43"/>
      <c r="AIO503" s="43"/>
      <c r="AIP503" s="43"/>
      <c r="AIQ503" s="43"/>
      <c r="AIR503" s="43"/>
      <c r="AIS503" s="43"/>
      <c r="AIT503" s="43"/>
      <c r="AIU503" s="43"/>
      <c r="AIV503" s="43"/>
      <c r="AIW503" s="43"/>
      <c r="AIX503" s="43"/>
      <c r="AIY503" s="43"/>
      <c r="AIZ503" s="43"/>
      <c r="AJA503" s="43"/>
      <c r="AJB503" s="43"/>
      <c r="AJC503" s="43"/>
      <c r="AJD503" s="43"/>
      <c r="AJE503" s="43"/>
      <c r="AJF503" s="43"/>
      <c r="AJG503" s="43"/>
      <c r="AJH503" s="43"/>
      <c r="AJI503" s="43"/>
      <c r="AJJ503" s="43"/>
      <c r="AJK503" s="43"/>
      <c r="AJL503" s="43"/>
      <c r="AJM503" s="43"/>
      <c r="AJN503" s="43"/>
      <c r="AJO503" s="43"/>
      <c r="AJP503" s="43"/>
      <c r="AJQ503" s="43"/>
      <c r="AJR503" s="43"/>
      <c r="AJS503" s="43"/>
      <c r="AJT503" s="43"/>
      <c r="AJU503" s="43"/>
      <c r="AJV503" s="43"/>
      <c r="AJW503" s="43"/>
      <c r="AJX503" s="43"/>
      <c r="AJY503" s="43"/>
      <c r="AJZ503" s="43"/>
      <c r="AKA503" s="43"/>
      <c r="AKB503" s="43"/>
      <c r="AKC503" s="43"/>
      <c r="AKD503" s="43"/>
      <c r="AKE503" s="43"/>
      <c r="AKF503" s="43"/>
      <c r="AKG503" s="43"/>
      <c r="AKH503" s="43"/>
      <c r="AKI503" s="43"/>
      <c r="AKJ503" s="43"/>
      <c r="AKK503" s="43"/>
      <c r="AKL503" s="43"/>
      <c r="AKM503" s="43"/>
      <c r="AKN503" s="43"/>
      <c r="AKO503" s="43"/>
      <c r="AKP503" s="43"/>
      <c r="AKQ503" s="43"/>
      <c r="AKR503" s="43"/>
      <c r="AKS503" s="43"/>
      <c r="AKT503" s="43"/>
      <c r="AKU503" s="43"/>
      <c r="AKV503" s="43"/>
      <c r="AKW503" s="43"/>
      <c r="AKX503" s="43"/>
      <c r="AKY503" s="43"/>
      <c r="AKZ503" s="43"/>
      <c r="ALA503" s="43"/>
      <c r="ALB503" s="43"/>
      <c r="ALC503" s="43"/>
      <c r="ALD503" s="43"/>
      <c r="ALE503" s="43"/>
      <c r="ALF503" s="43"/>
      <c r="ALG503" s="43"/>
      <c r="ALH503" s="43"/>
      <c r="ALI503" s="43"/>
      <c r="ALJ503" s="43"/>
      <c r="ALK503" s="43"/>
      <c r="ALL503" s="43"/>
      <c r="ALM503" s="43"/>
      <c r="ALN503" s="43"/>
      <c r="ALO503" s="43"/>
      <c r="ALP503" s="43"/>
      <c r="ALQ503" s="43"/>
      <c r="ALR503" s="43"/>
      <c r="ALS503" s="43"/>
      <c r="ALT503" s="43"/>
      <c r="ALU503" s="43"/>
      <c r="ALV503" s="43"/>
      <c r="ALW503" s="43"/>
      <c r="ALX503" s="43"/>
      <c r="ALY503" s="43"/>
      <c r="ALZ503" s="43"/>
      <c r="AMA503" s="43"/>
      <c r="AMB503" s="43"/>
      <c r="AMC503" s="43"/>
      <c r="AMD503" s="43"/>
      <c r="AME503" s="43"/>
      <c r="AMF503" s="43"/>
      <c r="AMG503" s="43"/>
      <c r="AMH503" s="43"/>
      <c r="AMI503" s="43"/>
      <c r="AMJ503" s="43"/>
    </row>
    <row r="504" spans="1:1024" s="363" customFormat="1" ht="56.25">
      <c r="A504" s="15">
        <v>17</v>
      </c>
      <c r="B504" s="44">
        <v>5</v>
      </c>
      <c r="C504" s="46" t="s">
        <v>403</v>
      </c>
      <c r="D504" s="44">
        <v>1982</v>
      </c>
      <c r="E504" s="44" t="s">
        <v>37</v>
      </c>
      <c r="F504" s="14" t="s">
        <v>280</v>
      </c>
      <c r="G504" s="44" t="s">
        <v>38</v>
      </c>
      <c r="H504" s="44">
        <v>3</v>
      </c>
      <c r="I504" s="39">
        <v>2160</v>
      </c>
      <c r="J504" s="39">
        <v>883.8</v>
      </c>
      <c r="K504" s="45" t="s">
        <v>42</v>
      </c>
      <c r="L504" s="40">
        <f>I504*P504</f>
        <v>76744.800000000003</v>
      </c>
      <c r="M504" s="40">
        <f>I504*Q504</f>
        <v>24645.599999999999</v>
      </c>
      <c r="N504" s="40">
        <f t="shared" si="66"/>
        <v>101390.39999999999</v>
      </c>
      <c r="O504" s="666">
        <f>N504+N505</f>
        <v>484336.80000000005</v>
      </c>
      <c r="P504" s="362">
        <v>35.53</v>
      </c>
      <c r="Q504" s="413">
        <v>11.41</v>
      </c>
      <c r="R504" s="14" t="s">
        <v>41</v>
      </c>
      <c r="S504" s="14" t="s">
        <v>270</v>
      </c>
      <c r="T504" s="437"/>
      <c r="U504" s="437"/>
      <c r="V504" s="443"/>
      <c r="W504" s="437"/>
      <c r="X504" s="437"/>
      <c r="Y504" s="43"/>
      <c r="Z504" s="437"/>
      <c r="AA504" s="437"/>
      <c r="AB504" s="437"/>
      <c r="AC504" s="469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  <c r="NM504" s="43"/>
      <c r="NN504" s="43"/>
      <c r="NO504" s="43"/>
      <c r="NP504" s="43"/>
      <c r="NQ504" s="43"/>
      <c r="NR504" s="43"/>
      <c r="NS504" s="43"/>
      <c r="NT504" s="43"/>
      <c r="NU504" s="43"/>
      <c r="NV504" s="43"/>
      <c r="NW504" s="43"/>
      <c r="NX504" s="43"/>
      <c r="NY504" s="43"/>
      <c r="NZ504" s="43"/>
      <c r="OA504" s="43"/>
      <c r="OB504" s="43"/>
      <c r="OC504" s="43"/>
      <c r="OD504" s="43"/>
      <c r="OE504" s="43"/>
      <c r="OF504" s="43"/>
      <c r="OG504" s="43"/>
      <c r="OH504" s="43"/>
      <c r="OI504" s="43"/>
      <c r="OJ504" s="43"/>
      <c r="OK504" s="43"/>
      <c r="OL504" s="43"/>
      <c r="OM504" s="43"/>
      <c r="ON504" s="43"/>
      <c r="OO504" s="43"/>
      <c r="OP504" s="43"/>
      <c r="OQ504" s="43"/>
      <c r="OR504" s="43"/>
      <c r="OS504" s="43"/>
      <c r="OT504" s="43"/>
      <c r="OU504" s="43"/>
      <c r="OV504" s="43"/>
      <c r="OW504" s="43"/>
      <c r="OX504" s="43"/>
      <c r="OY504" s="43"/>
      <c r="OZ504" s="43"/>
      <c r="PA504" s="43"/>
      <c r="PB504" s="43"/>
      <c r="PC504" s="43"/>
      <c r="PD504" s="43"/>
      <c r="PE504" s="43"/>
      <c r="PF504" s="43"/>
      <c r="PG504" s="43"/>
      <c r="PH504" s="43"/>
      <c r="PI504" s="43"/>
      <c r="PJ504" s="43"/>
      <c r="PK504" s="43"/>
      <c r="PL504" s="43"/>
      <c r="PM504" s="43"/>
      <c r="PN504" s="43"/>
      <c r="PO504" s="43"/>
      <c r="PP504" s="43"/>
      <c r="PQ504" s="43"/>
      <c r="PR504" s="43"/>
      <c r="PS504" s="43"/>
      <c r="PT504" s="43"/>
      <c r="PU504" s="43"/>
      <c r="PV504" s="43"/>
      <c r="PW504" s="43"/>
      <c r="PX504" s="43"/>
      <c r="PY504" s="43"/>
      <c r="PZ504" s="43"/>
      <c r="QA504" s="43"/>
      <c r="QB504" s="43"/>
      <c r="QC504" s="43"/>
      <c r="QD504" s="43"/>
      <c r="QE504" s="43"/>
      <c r="QF504" s="43"/>
      <c r="QG504" s="43"/>
      <c r="QH504" s="43"/>
      <c r="QI504" s="43"/>
      <c r="QJ504" s="43"/>
      <c r="QK504" s="43"/>
      <c r="QL504" s="43"/>
      <c r="QM504" s="43"/>
      <c r="QN504" s="43"/>
      <c r="QO504" s="43"/>
      <c r="QP504" s="43"/>
      <c r="QQ504" s="43"/>
      <c r="QR504" s="43"/>
      <c r="QS504" s="43"/>
      <c r="QT504" s="43"/>
      <c r="QU504" s="43"/>
      <c r="QV504" s="43"/>
      <c r="QW504" s="43"/>
      <c r="QX504" s="43"/>
      <c r="QY504" s="43"/>
      <c r="QZ504" s="43"/>
      <c r="RA504" s="43"/>
      <c r="RB504" s="43"/>
      <c r="RC504" s="43"/>
      <c r="RD504" s="43"/>
      <c r="RE504" s="43"/>
      <c r="RF504" s="43"/>
      <c r="RG504" s="43"/>
      <c r="RH504" s="43"/>
      <c r="RI504" s="43"/>
      <c r="RJ504" s="43"/>
      <c r="RK504" s="43"/>
      <c r="RL504" s="43"/>
      <c r="RM504" s="43"/>
      <c r="RN504" s="43"/>
      <c r="RO504" s="43"/>
      <c r="RP504" s="43"/>
      <c r="RQ504" s="43"/>
      <c r="RR504" s="43"/>
      <c r="RS504" s="43"/>
      <c r="RT504" s="43"/>
      <c r="RU504" s="43"/>
      <c r="RV504" s="43"/>
      <c r="RW504" s="43"/>
      <c r="RX504" s="43"/>
      <c r="RY504" s="43"/>
      <c r="RZ504" s="43"/>
      <c r="SA504" s="43"/>
      <c r="SB504" s="43"/>
      <c r="SC504" s="43"/>
      <c r="SD504" s="43"/>
      <c r="SE504" s="43"/>
      <c r="SF504" s="43"/>
      <c r="SG504" s="43"/>
      <c r="SH504" s="43"/>
      <c r="SI504" s="43"/>
      <c r="SJ504" s="43"/>
      <c r="SK504" s="43"/>
      <c r="SL504" s="43"/>
      <c r="SM504" s="43"/>
      <c r="SN504" s="43"/>
      <c r="SO504" s="43"/>
      <c r="SP504" s="43"/>
      <c r="SQ504" s="43"/>
      <c r="SR504" s="43"/>
      <c r="SS504" s="43"/>
      <c r="ST504" s="43"/>
      <c r="SU504" s="43"/>
      <c r="SV504" s="43"/>
      <c r="SW504" s="43"/>
      <c r="SX504" s="43"/>
      <c r="SY504" s="43"/>
      <c r="SZ504" s="43"/>
      <c r="TA504" s="43"/>
      <c r="TB504" s="43"/>
      <c r="TC504" s="43"/>
      <c r="TD504" s="43"/>
      <c r="TE504" s="43"/>
      <c r="TF504" s="43"/>
      <c r="TG504" s="43"/>
      <c r="TH504" s="43"/>
      <c r="TI504" s="43"/>
      <c r="TJ504" s="43"/>
      <c r="TK504" s="43"/>
      <c r="TL504" s="43"/>
      <c r="TM504" s="43"/>
      <c r="TN504" s="43"/>
      <c r="TO504" s="43"/>
      <c r="TP504" s="43"/>
      <c r="TQ504" s="43"/>
      <c r="TR504" s="43"/>
      <c r="TS504" s="43"/>
      <c r="TT504" s="43"/>
      <c r="TU504" s="43"/>
      <c r="TV504" s="43"/>
      <c r="TW504" s="43"/>
      <c r="TX504" s="43"/>
      <c r="TY504" s="43"/>
      <c r="TZ504" s="43"/>
      <c r="UA504" s="43"/>
      <c r="UB504" s="43"/>
      <c r="UC504" s="43"/>
      <c r="UD504" s="43"/>
      <c r="UE504" s="43"/>
      <c r="UF504" s="43"/>
      <c r="UG504" s="43"/>
      <c r="UH504" s="43"/>
      <c r="UI504" s="43"/>
      <c r="UJ504" s="43"/>
      <c r="UK504" s="43"/>
      <c r="UL504" s="43"/>
      <c r="UM504" s="43"/>
      <c r="UN504" s="43"/>
      <c r="UO504" s="43"/>
      <c r="UP504" s="43"/>
      <c r="UQ504" s="43"/>
      <c r="UR504" s="43"/>
      <c r="US504" s="43"/>
      <c r="UT504" s="43"/>
      <c r="UU504" s="43"/>
      <c r="UV504" s="43"/>
      <c r="UW504" s="43"/>
      <c r="UX504" s="43"/>
      <c r="UY504" s="43"/>
      <c r="UZ504" s="43"/>
      <c r="VA504" s="43"/>
      <c r="VB504" s="43"/>
      <c r="VC504" s="43"/>
      <c r="VD504" s="43"/>
      <c r="VE504" s="43"/>
      <c r="VF504" s="43"/>
      <c r="VG504" s="43"/>
      <c r="VH504" s="43"/>
      <c r="VI504" s="43"/>
      <c r="VJ504" s="43"/>
      <c r="VK504" s="43"/>
      <c r="VL504" s="43"/>
      <c r="VM504" s="43"/>
      <c r="VN504" s="43"/>
      <c r="VO504" s="43"/>
      <c r="VP504" s="43"/>
      <c r="VQ504" s="43"/>
      <c r="VR504" s="43"/>
      <c r="VS504" s="43"/>
      <c r="VT504" s="43"/>
      <c r="VU504" s="43"/>
      <c r="VV504" s="43"/>
      <c r="VW504" s="43"/>
      <c r="VX504" s="43"/>
      <c r="VY504" s="43"/>
      <c r="VZ504" s="43"/>
      <c r="WA504" s="43"/>
      <c r="WB504" s="43"/>
      <c r="WC504" s="43"/>
      <c r="WD504" s="43"/>
      <c r="WE504" s="43"/>
      <c r="WF504" s="43"/>
      <c r="WG504" s="43"/>
      <c r="WH504" s="43"/>
      <c r="WI504" s="43"/>
      <c r="WJ504" s="43"/>
      <c r="WK504" s="43"/>
      <c r="WL504" s="43"/>
      <c r="WM504" s="43"/>
      <c r="WN504" s="43"/>
      <c r="WO504" s="43"/>
      <c r="WP504" s="43"/>
      <c r="WQ504" s="43"/>
      <c r="WR504" s="43"/>
      <c r="WS504" s="43"/>
      <c r="WT504" s="43"/>
      <c r="WU504" s="43"/>
      <c r="WV504" s="43"/>
      <c r="WW504" s="43"/>
      <c r="WX504" s="43"/>
      <c r="WY504" s="43"/>
      <c r="WZ504" s="43"/>
      <c r="XA504" s="43"/>
      <c r="XB504" s="43"/>
      <c r="XC504" s="43"/>
      <c r="XD504" s="43"/>
      <c r="XE504" s="43"/>
      <c r="XF504" s="43"/>
      <c r="XG504" s="43"/>
      <c r="XH504" s="43"/>
      <c r="XI504" s="43"/>
      <c r="XJ504" s="43"/>
      <c r="XK504" s="43"/>
      <c r="XL504" s="43"/>
      <c r="XM504" s="43"/>
      <c r="XN504" s="43"/>
      <c r="XO504" s="43"/>
      <c r="XP504" s="43"/>
      <c r="XQ504" s="43"/>
      <c r="XR504" s="43"/>
      <c r="XS504" s="43"/>
      <c r="XT504" s="43"/>
      <c r="XU504" s="43"/>
      <c r="XV504" s="43"/>
      <c r="XW504" s="43"/>
      <c r="XX504" s="43"/>
      <c r="XY504" s="43"/>
      <c r="XZ504" s="43"/>
      <c r="YA504" s="43"/>
      <c r="YB504" s="43"/>
      <c r="YC504" s="43"/>
      <c r="YD504" s="43"/>
      <c r="YE504" s="43"/>
      <c r="YF504" s="43"/>
      <c r="YG504" s="43"/>
      <c r="YH504" s="43"/>
      <c r="YI504" s="43"/>
      <c r="YJ504" s="43"/>
      <c r="YK504" s="43"/>
      <c r="YL504" s="43"/>
      <c r="YM504" s="43"/>
      <c r="YN504" s="43"/>
      <c r="YO504" s="43"/>
      <c r="YP504" s="43"/>
      <c r="YQ504" s="43"/>
      <c r="YR504" s="43"/>
      <c r="YS504" s="43"/>
      <c r="YT504" s="43"/>
      <c r="YU504" s="43"/>
      <c r="YV504" s="43"/>
      <c r="YW504" s="43"/>
      <c r="YX504" s="43"/>
      <c r="YY504" s="43"/>
      <c r="YZ504" s="43"/>
      <c r="ZA504" s="43"/>
      <c r="ZB504" s="43"/>
      <c r="ZC504" s="43"/>
      <c r="ZD504" s="43"/>
      <c r="ZE504" s="43"/>
      <c r="ZF504" s="43"/>
      <c r="ZG504" s="43"/>
      <c r="ZH504" s="43"/>
      <c r="ZI504" s="43"/>
      <c r="ZJ504" s="43"/>
      <c r="ZK504" s="43"/>
      <c r="ZL504" s="43"/>
      <c r="ZM504" s="43"/>
      <c r="ZN504" s="43"/>
      <c r="ZO504" s="43"/>
      <c r="ZP504" s="43"/>
      <c r="ZQ504" s="43"/>
      <c r="ZR504" s="43"/>
      <c r="ZS504" s="43"/>
      <c r="ZT504" s="43"/>
      <c r="ZU504" s="43"/>
      <c r="ZV504" s="43"/>
      <c r="ZW504" s="43"/>
      <c r="ZX504" s="43"/>
      <c r="ZY504" s="43"/>
      <c r="ZZ504" s="43"/>
      <c r="AAA504" s="43"/>
      <c r="AAB504" s="43"/>
      <c r="AAC504" s="43"/>
      <c r="AAD504" s="43"/>
      <c r="AAE504" s="43"/>
      <c r="AAF504" s="43"/>
      <c r="AAG504" s="43"/>
      <c r="AAH504" s="43"/>
      <c r="AAI504" s="43"/>
      <c r="AAJ504" s="43"/>
      <c r="AAK504" s="43"/>
      <c r="AAL504" s="43"/>
      <c r="AAM504" s="43"/>
      <c r="AAN504" s="43"/>
      <c r="AAO504" s="43"/>
      <c r="AAP504" s="43"/>
      <c r="AAQ504" s="43"/>
      <c r="AAR504" s="43"/>
      <c r="AAS504" s="43"/>
      <c r="AAT504" s="43"/>
      <c r="AAU504" s="43"/>
      <c r="AAV504" s="43"/>
      <c r="AAW504" s="43"/>
      <c r="AAX504" s="43"/>
      <c r="AAY504" s="43"/>
      <c r="AAZ504" s="43"/>
      <c r="ABA504" s="43"/>
      <c r="ABB504" s="43"/>
      <c r="ABC504" s="43"/>
      <c r="ABD504" s="43"/>
      <c r="ABE504" s="43"/>
      <c r="ABF504" s="43"/>
      <c r="ABG504" s="43"/>
      <c r="ABH504" s="43"/>
      <c r="ABI504" s="43"/>
      <c r="ABJ504" s="43"/>
      <c r="ABK504" s="43"/>
      <c r="ABL504" s="43"/>
      <c r="ABM504" s="43"/>
      <c r="ABN504" s="43"/>
      <c r="ABO504" s="43"/>
      <c r="ABP504" s="43"/>
      <c r="ABQ504" s="43"/>
      <c r="ABR504" s="43"/>
      <c r="ABS504" s="43"/>
      <c r="ABT504" s="43"/>
      <c r="ABU504" s="43"/>
      <c r="ABV504" s="43"/>
      <c r="ABW504" s="43"/>
      <c r="ABX504" s="43"/>
      <c r="ABY504" s="43"/>
      <c r="ABZ504" s="43"/>
      <c r="ACA504" s="43"/>
      <c r="ACB504" s="43"/>
      <c r="ACC504" s="43"/>
      <c r="ACD504" s="43"/>
      <c r="ACE504" s="43"/>
      <c r="ACF504" s="43"/>
      <c r="ACG504" s="43"/>
      <c r="ACH504" s="43"/>
      <c r="ACI504" s="43"/>
      <c r="ACJ504" s="43"/>
      <c r="ACK504" s="43"/>
      <c r="ACL504" s="43"/>
      <c r="ACM504" s="43"/>
      <c r="ACN504" s="43"/>
      <c r="ACO504" s="43"/>
      <c r="ACP504" s="43"/>
      <c r="ACQ504" s="43"/>
      <c r="ACR504" s="43"/>
      <c r="ACS504" s="43"/>
      <c r="ACT504" s="43"/>
      <c r="ACU504" s="43"/>
      <c r="ACV504" s="43"/>
      <c r="ACW504" s="43"/>
      <c r="ACX504" s="43"/>
      <c r="ACY504" s="43"/>
      <c r="ACZ504" s="43"/>
      <c r="ADA504" s="43"/>
      <c r="ADB504" s="43"/>
      <c r="ADC504" s="43"/>
      <c r="ADD504" s="43"/>
      <c r="ADE504" s="43"/>
      <c r="ADF504" s="43"/>
      <c r="ADG504" s="43"/>
      <c r="ADH504" s="43"/>
      <c r="ADI504" s="43"/>
      <c r="ADJ504" s="43"/>
      <c r="ADK504" s="43"/>
      <c r="ADL504" s="43"/>
      <c r="ADM504" s="43"/>
      <c r="ADN504" s="43"/>
      <c r="ADO504" s="43"/>
      <c r="ADP504" s="43"/>
      <c r="ADQ504" s="43"/>
      <c r="ADR504" s="43"/>
      <c r="ADS504" s="43"/>
      <c r="ADT504" s="43"/>
      <c r="ADU504" s="43"/>
      <c r="ADV504" s="43"/>
      <c r="ADW504" s="43"/>
      <c r="ADX504" s="43"/>
      <c r="ADY504" s="43"/>
      <c r="ADZ504" s="43"/>
      <c r="AEA504" s="43"/>
      <c r="AEB504" s="43"/>
      <c r="AEC504" s="43"/>
      <c r="AED504" s="43"/>
      <c r="AEE504" s="43"/>
      <c r="AEF504" s="43"/>
      <c r="AEG504" s="43"/>
      <c r="AEH504" s="43"/>
      <c r="AEI504" s="43"/>
      <c r="AEJ504" s="43"/>
      <c r="AEK504" s="43"/>
      <c r="AEL504" s="43"/>
      <c r="AEM504" s="43"/>
      <c r="AEN504" s="43"/>
      <c r="AEO504" s="43"/>
      <c r="AEP504" s="43"/>
      <c r="AEQ504" s="43"/>
      <c r="AER504" s="43"/>
      <c r="AES504" s="43"/>
      <c r="AET504" s="43"/>
      <c r="AEU504" s="43"/>
      <c r="AEV504" s="43"/>
      <c r="AEW504" s="43"/>
      <c r="AEX504" s="43"/>
      <c r="AEY504" s="43"/>
      <c r="AEZ504" s="43"/>
      <c r="AFA504" s="43"/>
      <c r="AFB504" s="43"/>
      <c r="AFC504" s="43"/>
      <c r="AFD504" s="43"/>
      <c r="AFE504" s="43"/>
      <c r="AFF504" s="43"/>
      <c r="AFG504" s="43"/>
      <c r="AFH504" s="43"/>
      <c r="AFI504" s="43"/>
      <c r="AFJ504" s="43"/>
      <c r="AFK504" s="43"/>
      <c r="AFL504" s="43"/>
      <c r="AFM504" s="43"/>
      <c r="AFN504" s="43"/>
      <c r="AFO504" s="43"/>
      <c r="AFP504" s="43"/>
      <c r="AFQ504" s="43"/>
      <c r="AFR504" s="43"/>
      <c r="AFS504" s="43"/>
      <c r="AFT504" s="43"/>
      <c r="AFU504" s="43"/>
      <c r="AFV504" s="43"/>
      <c r="AFW504" s="43"/>
      <c r="AFX504" s="43"/>
      <c r="AFY504" s="43"/>
      <c r="AFZ504" s="43"/>
      <c r="AGA504" s="43"/>
      <c r="AGB504" s="43"/>
      <c r="AGC504" s="43"/>
      <c r="AGD504" s="43"/>
      <c r="AGE504" s="43"/>
      <c r="AGF504" s="43"/>
      <c r="AGG504" s="43"/>
      <c r="AGH504" s="43"/>
      <c r="AGI504" s="43"/>
      <c r="AGJ504" s="43"/>
      <c r="AGK504" s="43"/>
      <c r="AGL504" s="43"/>
      <c r="AGM504" s="43"/>
      <c r="AGN504" s="43"/>
      <c r="AGO504" s="43"/>
      <c r="AGP504" s="43"/>
      <c r="AGQ504" s="43"/>
      <c r="AGR504" s="43"/>
      <c r="AGS504" s="43"/>
      <c r="AGT504" s="43"/>
      <c r="AGU504" s="43"/>
      <c r="AGV504" s="43"/>
      <c r="AGW504" s="43"/>
      <c r="AGX504" s="43"/>
      <c r="AGY504" s="43"/>
      <c r="AGZ504" s="43"/>
      <c r="AHA504" s="43"/>
      <c r="AHB504" s="43"/>
      <c r="AHC504" s="43"/>
      <c r="AHD504" s="43"/>
      <c r="AHE504" s="43"/>
      <c r="AHF504" s="43"/>
      <c r="AHG504" s="43"/>
      <c r="AHH504" s="43"/>
      <c r="AHI504" s="43"/>
      <c r="AHJ504" s="43"/>
      <c r="AHK504" s="43"/>
      <c r="AHL504" s="43"/>
      <c r="AHM504" s="43"/>
      <c r="AHN504" s="43"/>
      <c r="AHO504" s="43"/>
      <c r="AHP504" s="43"/>
      <c r="AHQ504" s="43"/>
      <c r="AHR504" s="43"/>
      <c r="AHS504" s="43"/>
      <c r="AHT504" s="43"/>
      <c r="AHU504" s="43"/>
      <c r="AHV504" s="43"/>
      <c r="AHW504" s="43"/>
      <c r="AHX504" s="43"/>
      <c r="AHY504" s="43"/>
      <c r="AHZ504" s="43"/>
      <c r="AIA504" s="43"/>
      <c r="AIB504" s="43"/>
      <c r="AIC504" s="43"/>
      <c r="AID504" s="43"/>
      <c r="AIE504" s="43"/>
      <c r="AIF504" s="43"/>
      <c r="AIG504" s="43"/>
      <c r="AIH504" s="43"/>
      <c r="AII504" s="43"/>
      <c r="AIJ504" s="43"/>
      <c r="AIK504" s="43"/>
      <c r="AIL504" s="43"/>
      <c r="AIM504" s="43"/>
      <c r="AIN504" s="43"/>
      <c r="AIO504" s="43"/>
      <c r="AIP504" s="43"/>
      <c r="AIQ504" s="43"/>
      <c r="AIR504" s="43"/>
      <c r="AIS504" s="43"/>
      <c r="AIT504" s="43"/>
      <c r="AIU504" s="43"/>
      <c r="AIV504" s="43"/>
      <c r="AIW504" s="43"/>
      <c r="AIX504" s="43"/>
      <c r="AIY504" s="43"/>
      <c r="AIZ504" s="43"/>
      <c r="AJA504" s="43"/>
      <c r="AJB504" s="43"/>
      <c r="AJC504" s="43"/>
      <c r="AJD504" s="43"/>
      <c r="AJE504" s="43"/>
      <c r="AJF504" s="43"/>
      <c r="AJG504" s="43"/>
      <c r="AJH504" s="43"/>
      <c r="AJI504" s="43"/>
      <c r="AJJ504" s="43"/>
      <c r="AJK504" s="43"/>
      <c r="AJL504" s="43"/>
      <c r="AJM504" s="43"/>
      <c r="AJN504" s="43"/>
      <c r="AJO504" s="43"/>
      <c r="AJP504" s="43"/>
      <c r="AJQ504" s="43"/>
      <c r="AJR504" s="43"/>
      <c r="AJS504" s="43"/>
      <c r="AJT504" s="43"/>
      <c r="AJU504" s="43"/>
      <c r="AJV504" s="43"/>
      <c r="AJW504" s="43"/>
      <c r="AJX504" s="43"/>
      <c r="AJY504" s="43"/>
      <c r="AJZ504" s="43"/>
      <c r="AKA504" s="43"/>
      <c r="AKB504" s="43"/>
      <c r="AKC504" s="43"/>
      <c r="AKD504" s="43"/>
      <c r="AKE504" s="43"/>
      <c r="AKF504" s="43"/>
      <c r="AKG504" s="43"/>
      <c r="AKH504" s="43"/>
      <c r="AKI504" s="43"/>
      <c r="AKJ504" s="43"/>
      <c r="AKK504" s="43"/>
      <c r="AKL504" s="43"/>
      <c r="AKM504" s="43"/>
      <c r="AKN504" s="43"/>
      <c r="AKO504" s="43"/>
      <c r="AKP504" s="43"/>
      <c r="AKQ504" s="43"/>
      <c r="AKR504" s="43"/>
      <c r="AKS504" s="43"/>
      <c r="AKT504" s="43"/>
      <c r="AKU504" s="43"/>
      <c r="AKV504" s="43"/>
      <c r="AKW504" s="43"/>
      <c r="AKX504" s="43"/>
      <c r="AKY504" s="43"/>
      <c r="AKZ504" s="43"/>
      <c r="ALA504" s="43"/>
      <c r="ALB504" s="43"/>
      <c r="ALC504" s="43"/>
      <c r="ALD504" s="43"/>
      <c r="ALE504" s="43"/>
      <c r="ALF504" s="43"/>
      <c r="ALG504" s="43"/>
      <c r="ALH504" s="43"/>
      <c r="ALI504" s="43"/>
      <c r="ALJ504" s="43"/>
      <c r="ALK504" s="43"/>
      <c r="ALL504" s="43"/>
      <c r="ALM504" s="43"/>
      <c r="ALN504" s="43"/>
      <c r="ALO504" s="43"/>
      <c r="ALP504" s="43"/>
      <c r="ALQ504" s="43"/>
      <c r="ALR504" s="43"/>
      <c r="ALS504" s="43"/>
      <c r="ALT504" s="43"/>
      <c r="ALU504" s="43"/>
      <c r="ALV504" s="43"/>
      <c r="ALW504" s="43"/>
      <c r="ALX504" s="43"/>
      <c r="ALY504" s="43"/>
      <c r="ALZ504" s="43"/>
      <c r="AMA504" s="43"/>
      <c r="AMB504" s="43"/>
      <c r="AMC504" s="43"/>
      <c r="AMD504" s="43"/>
      <c r="AME504" s="43"/>
      <c r="AMF504" s="43"/>
      <c r="AMG504" s="43"/>
      <c r="AMH504" s="43"/>
      <c r="AMI504" s="43"/>
      <c r="AMJ504" s="43"/>
    </row>
    <row r="505" spans="1:1024" s="363" customFormat="1" ht="37.5">
      <c r="A505" s="15">
        <v>18</v>
      </c>
      <c r="B505" s="44"/>
      <c r="C505" s="46"/>
      <c r="D505" s="44"/>
      <c r="E505" s="44"/>
      <c r="F505" s="14"/>
      <c r="G505" s="44"/>
      <c r="H505" s="44"/>
      <c r="I505" s="39"/>
      <c r="J505" s="39"/>
      <c r="K505" s="45" t="s">
        <v>46</v>
      </c>
      <c r="L505" s="40">
        <f>I504*P505</f>
        <v>349315.2</v>
      </c>
      <c r="M505" s="40">
        <f>I504*Q505</f>
        <v>33631.199999999997</v>
      </c>
      <c r="N505" s="40">
        <f t="shared" si="66"/>
        <v>382946.4</v>
      </c>
      <c r="O505" s="668"/>
      <c r="P505" s="362">
        <v>161.72</v>
      </c>
      <c r="Q505" s="413">
        <v>15.57</v>
      </c>
      <c r="R505" s="14" t="s">
        <v>41</v>
      </c>
      <c r="S505" s="14" t="s">
        <v>270</v>
      </c>
      <c r="T505" s="437"/>
      <c r="U505" s="437"/>
      <c r="V505" s="443"/>
      <c r="W505" s="437"/>
      <c r="X505" s="437"/>
      <c r="Y505" s="43"/>
      <c r="Z505" s="437"/>
      <c r="AA505" s="437"/>
      <c r="AB505" s="437"/>
      <c r="AC505" s="469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  <c r="NM505" s="43"/>
      <c r="NN505" s="43"/>
      <c r="NO505" s="43"/>
      <c r="NP505" s="43"/>
      <c r="NQ505" s="43"/>
      <c r="NR505" s="43"/>
      <c r="NS505" s="43"/>
      <c r="NT505" s="43"/>
      <c r="NU505" s="43"/>
      <c r="NV505" s="43"/>
      <c r="NW505" s="43"/>
      <c r="NX505" s="43"/>
      <c r="NY505" s="43"/>
      <c r="NZ505" s="43"/>
      <c r="OA505" s="43"/>
      <c r="OB505" s="43"/>
      <c r="OC505" s="43"/>
      <c r="OD505" s="43"/>
      <c r="OE505" s="43"/>
      <c r="OF505" s="43"/>
      <c r="OG505" s="43"/>
      <c r="OH505" s="43"/>
      <c r="OI505" s="43"/>
      <c r="OJ505" s="43"/>
      <c r="OK505" s="43"/>
      <c r="OL505" s="43"/>
      <c r="OM505" s="43"/>
      <c r="ON505" s="43"/>
      <c r="OO505" s="43"/>
      <c r="OP505" s="43"/>
      <c r="OQ505" s="43"/>
      <c r="OR505" s="43"/>
      <c r="OS505" s="43"/>
      <c r="OT505" s="43"/>
      <c r="OU505" s="43"/>
      <c r="OV505" s="43"/>
      <c r="OW505" s="43"/>
      <c r="OX505" s="43"/>
      <c r="OY505" s="43"/>
      <c r="OZ505" s="43"/>
      <c r="PA505" s="43"/>
      <c r="PB505" s="43"/>
      <c r="PC505" s="43"/>
      <c r="PD505" s="43"/>
      <c r="PE505" s="43"/>
      <c r="PF505" s="43"/>
      <c r="PG505" s="43"/>
      <c r="PH505" s="43"/>
      <c r="PI505" s="43"/>
      <c r="PJ505" s="43"/>
      <c r="PK505" s="43"/>
      <c r="PL505" s="43"/>
      <c r="PM505" s="43"/>
      <c r="PN505" s="43"/>
      <c r="PO505" s="43"/>
      <c r="PP505" s="43"/>
      <c r="PQ505" s="43"/>
      <c r="PR505" s="43"/>
      <c r="PS505" s="43"/>
      <c r="PT505" s="43"/>
      <c r="PU505" s="43"/>
      <c r="PV505" s="43"/>
      <c r="PW505" s="43"/>
      <c r="PX505" s="43"/>
      <c r="PY505" s="43"/>
      <c r="PZ505" s="43"/>
      <c r="QA505" s="43"/>
      <c r="QB505" s="43"/>
      <c r="QC505" s="43"/>
      <c r="QD505" s="43"/>
      <c r="QE505" s="43"/>
      <c r="QF505" s="43"/>
      <c r="QG505" s="43"/>
      <c r="QH505" s="43"/>
      <c r="QI505" s="43"/>
      <c r="QJ505" s="43"/>
      <c r="QK505" s="43"/>
      <c r="QL505" s="43"/>
      <c r="QM505" s="43"/>
      <c r="QN505" s="43"/>
      <c r="QO505" s="43"/>
      <c r="QP505" s="43"/>
      <c r="QQ505" s="43"/>
      <c r="QR505" s="43"/>
      <c r="QS505" s="43"/>
      <c r="QT505" s="43"/>
      <c r="QU505" s="43"/>
      <c r="QV505" s="43"/>
      <c r="QW505" s="43"/>
      <c r="QX505" s="43"/>
      <c r="QY505" s="43"/>
      <c r="QZ505" s="43"/>
      <c r="RA505" s="43"/>
      <c r="RB505" s="43"/>
      <c r="RC505" s="43"/>
      <c r="RD505" s="43"/>
      <c r="RE505" s="43"/>
      <c r="RF505" s="43"/>
      <c r="RG505" s="43"/>
      <c r="RH505" s="43"/>
      <c r="RI505" s="43"/>
      <c r="RJ505" s="43"/>
      <c r="RK505" s="43"/>
      <c r="RL505" s="43"/>
      <c r="RM505" s="43"/>
      <c r="RN505" s="43"/>
      <c r="RO505" s="43"/>
      <c r="RP505" s="43"/>
      <c r="RQ505" s="43"/>
      <c r="RR505" s="43"/>
      <c r="RS505" s="43"/>
      <c r="RT505" s="43"/>
      <c r="RU505" s="43"/>
      <c r="RV505" s="43"/>
      <c r="RW505" s="43"/>
      <c r="RX505" s="43"/>
      <c r="RY505" s="43"/>
      <c r="RZ505" s="43"/>
      <c r="SA505" s="43"/>
      <c r="SB505" s="43"/>
      <c r="SC505" s="43"/>
      <c r="SD505" s="43"/>
      <c r="SE505" s="43"/>
      <c r="SF505" s="43"/>
      <c r="SG505" s="43"/>
      <c r="SH505" s="43"/>
      <c r="SI505" s="43"/>
      <c r="SJ505" s="43"/>
      <c r="SK505" s="43"/>
      <c r="SL505" s="43"/>
      <c r="SM505" s="43"/>
      <c r="SN505" s="43"/>
      <c r="SO505" s="43"/>
      <c r="SP505" s="43"/>
      <c r="SQ505" s="43"/>
      <c r="SR505" s="43"/>
      <c r="SS505" s="43"/>
      <c r="ST505" s="43"/>
      <c r="SU505" s="43"/>
      <c r="SV505" s="43"/>
      <c r="SW505" s="43"/>
      <c r="SX505" s="43"/>
      <c r="SY505" s="43"/>
      <c r="SZ505" s="43"/>
      <c r="TA505" s="43"/>
      <c r="TB505" s="43"/>
      <c r="TC505" s="43"/>
      <c r="TD505" s="43"/>
      <c r="TE505" s="43"/>
      <c r="TF505" s="43"/>
      <c r="TG505" s="43"/>
      <c r="TH505" s="43"/>
      <c r="TI505" s="43"/>
      <c r="TJ505" s="43"/>
      <c r="TK505" s="43"/>
      <c r="TL505" s="43"/>
      <c r="TM505" s="43"/>
      <c r="TN505" s="43"/>
      <c r="TO505" s="43"/>
      <c r="TP505" s="43"/>
      <c r="TQ505" s="43"/>
      <c r="TR505" s="43"/>
      <c r="TS505" s="43"/>
      <c r="TT505" s="43"/>
      <c r="TU505" s="43"/>
      <c r="TV505" s="43"/>
      <c r="TW505" s="43"/>
      <c r="TX505" s="43"/>
      <c r="TY505" s="43"/>
      <c r="TZ505" s="43"/>
      <c r="UA505" s="43"/>
      <c r="UB505" s="43"/>
      <c r="UC505" s="43"/>
      <c r="UD505" s="43"/>
      <c r="UE505" s="43"/>
      <c r="UF505" s="43"/>
      <c r="UG505" s="43"/>
      <c r="UH505" s="43"/>
      <c r="UI505" s="43"/>
      <c r="UJ505" s="43"/>
      <c r="UK505" s="43"/>
      <c r="UL505" s="43"/>
      <c r="UM505" s="43"/>
      <c r="UN505" s="43"/>
      <c r="UO505" s="43"/>
      <c r="UP505" s="43"/>
      <c r="UQ505" s="43"/>
      <c r="UR505" s="43"/>
      <c r="US505" s="43"/>
      <c r="UT505" s="43"/>
      <c r="UU505" s="43"/>
      <c r="UV505" s="43"/>
      <c r="UW505" s="43"/>
      <c r="UX505" s="43"/>
      <c r="UY505" s="43"/>
      <c r="UZ505" s="43"/>
      <c r="VA505" s="43"/>
      <c r="VB505" s="43"/>
      <c r="VC505" s="43"/>
      <c r="VD505" s="43"/>
      <c r="VE505" s="43"/>
      <c r="VF505" s="43"/>
      <c r="VG505" s="43"/>
      <c r="VH505" s="43"/>
      <c r="VI505" s="43"/>
      <c r="VJ505" s="43"/>
      <c r="VK505" s="43"/>
      <c r="VL505" s="43"/>
      <c r="VM505" s="43"/>
      <c r="VN505" s="43"/>
      <c r="VO505" s="43"/>
      <c r="VP505" s="43"/>
      <c r="VQ505" s="43"/>
      <c r="VR505" s="43"/>
      <c r="VS505" s="43"/>
      <c r="VT505" s="43"/>
      <c r="VU505" s="43"/>
      <c r="VV505" s="43"/>
      <c r="VW505" s="43"/>
      <c r="VX505" s="43"/>
      <c r="VY505" s="43"/>
      <c r="VZ505" s="43"/>
      <c r="WA505" s="43"/>
      <c r="WB505" s="43"/>
      <c r="WC505" s="43"/>
      <c r="WD505" s="43"/>
      <c r="WE505" s="43"/>
      <c r="WF505" s="43"/>
      <c r="WG505" s="43"/>
      <c r="WH505" s="43"/>
      <c r="WI505" s="43"/>
      <c r="WJ505" s="43"/>
      <c r="WK505" s="43"/>
      <c r="WL505" s="43"/>
      <c r="WM505" s="43"/>
      <c r="WN505" s="43"/>
      <c r="WO505" s="43"/>
      <c r="WP505" s="43"/>
      <c r="WQ505" s="43"/>
      <c r="WR505" s="43"/>
      <c r="WS505" s="43"/>
      <c r="WT505" s="43"/>
      <c r="WU505" s="43"/>
      <c r="WV505" s="43"/>
      <c r="WW505" s="43"/>
      <c r="WX505" s="43"/>
      <c r="WY505" s="43"/>
      <c r="WZ505" s="43"/>
      <c r="XA505" s="43"/>
      <c r="XB505" s="43"/>
      <c r="XC505" s="43"/>
      <c r="XD505" s="43"/>
      <c r="XE505" s="43"/>
      <c r="XF505" s="43"/>
      <c r="XG505" s="43"/>
      <c r="XH505" s="43"/>
      <c r="XI505" s="43"/>
      <c r="XJ505" s="43"/>
      <c r="XK505" s="43"/>
      <c r="XL505" s="43"/>
      <c r="XM505" s="43"/>
      <c r="XN505" s="43"/>
      <c r="XO505" s="43"/>
      <c r="XP505" s="43"/>
      <c r="XQ505" s="43"/>
      <c r="XR505" s="43"/>
      <c r="XS505" s="43"/>
      <c r="XT505" s="43"/>
      <c r="XU505" s="43"/>
      <c r="XV505" s="43"/>
      <c r="XW505" s="43"/>
      <c r="XX505" s="43"/>
      <c r="XY505" s="43"/>
      <c r="XZ505" s="43"/>
      <c r="YA505" s="43"/>
      <c r="YB505" s="43"/>
      <c r="YC505" s="43"/>
      <c r="YD505" s="43"/>
      <c r="YE505" s="43"/>
      <c r="YF505" s="43"/>
      <c r="YG505" s="43"/>
      <c r="YH505" s="43"/>
      <c r="YI505" s="43"/>
      <c r="YJ505" s="43"/>
      <c r="YK505" s="43"/>
      <c r="YL505" s="43"/>
      <c r="YM505" s="43"/>
      <c r="YN505" s="43"/>
      <c r="YO505" s="43"/>
      <c r="YP505" s="43"/>
      <c r="YQ505" s="43"/>
      <c r="YR505" s="43"/>
      <c r="YS505" s="43"/>
      <c r="YT505" s="43"/>
      <c r="YU505" s="43"/>
      <c r="YV505" s="43"/>
      <c r="YW505" s="43"/>
      <c r="YX505" s="43"/>
      <c r="YY505" s="43"/>
      <c r="YZ505" s="43"/>
      <c r="ZA505" s="43"/>
      <c r="ZB505" s="43"/>
      <c r="ZC505" s="43"/>
      <c r="ZD505" s="43"/>
      <c r="ZE505" s="43"/>
      <c r="ZF505" s="43"/>
      <c r="ZG505" s="43"/>
      <c r="ZH505" s="43"/>
      <c r="ZI505" s="43"/>
      <c r="ZJ505" s="43"/>
      <c r="ZK505" s="43"/>
      <c r="ZL505" s="43"/>
      <c r="ZM505" s="43"/>
      <c r="ZN505" s="43"/>
      <c r="ZO505" s="43"/>
      <c r="ZP505" s="43"/>
      <c r="ZQ505" s="43"/>
      <c r="ZR505" s="43"/>
      <c r="ZS505" s="43"/>
      <c r="ZT505" s="43"/>
      <c r="ZU505" s="43"/>
      <c r="ZV505" s="43"/>
      <c r="ZW505" s="43"/>
      <c r="ZX505" s="43"/>
      <c r="ZY505" s="43"/>
      <c r="ZZ505" s="43"/>
      <c r="AAA505" s="43"/>
      <c r="AAB505" s="43"/>
      <c r="AAC505" s="43"/>
      <c r="AAD505" s="43"/>
      <c r="AAE505" s="43"/>
      <c r="AAF505" s="43"/>
      <c r="AAG505" s="43"/>
      <c r="AAH505" s="43"/>
      <c r="AAI505" s="43"/>
      <c r="AAJ505" s="43"/>
      <c r="AAK505" s="43"/>
      <c r="AAL505" s="43"/>
      <c r="AAM505" s="43"/>
      <c r="AAN505" s="43"/>
      <c r="AAO505" s="43"/>
      <c r="AAP505" s="43"/>
      <c r="AAQ505" s="43"/>
      <c r="AAR505" s="43"/>
      <c r="AAS505" s="43"/>
      <c r="AAT505" s="43"/>
      <c r="AAU505" s="43"/>
      <c r="AAV505" s="43"/>
      <c r="AAW505" s="43"/>
      <c r="AAX505" s="43"/>
      <c r="AAY505" s="43"/>
      <c r="AAZ505" s="43"/>
      <c r="ABA505" s="43"/>
      <c r="ABB505" s="43"/>
      <c r="ABC505" s="43"/>
      <c r="ABD505" s="43"/>
      <c r="ABE505" s="43"/>
      <c r="ABF505" s="43"/>
      <c r="ABG505" s="43"/>
      <c r="ABH505" s="43"/>
      <c r="ABI505" s="43"/>
      <c r="ABJ505" s="43"/>
      <c r="ABK505" s="43"/>
      <c r="ABL505" s="43"/>
      <c r="ABM505" s="43"/>
      <c r="ABN505" s="43"/>
      <c r="ABO505" s="43"/>
      <c r="ABP505" s="43"/>
      <c r="ABQ505" s="43"/>
      <c r="ABR505" s="43"/>
      <c r="ABS505" s="43"/>
      <c r="ABT505" s="43"/>
      <c r="ABU505" s="43"/>
      <c r="ABV505" s="43"/>
      <c r="ABW505" s="43"/>
      <c r="ABX505" s="43"/>
      <c r="ABY505" s="43"/>
      <c r="ABZ505" s="43"/>
      <c r="ACA505" s="43"/>
      <c r="ACB505" s="43"/>
      <c r="ACC505" s="43"/>
      <c r="ACD505" s="43"/>
      <c r="ACE505" s="43"/>
      <c r="ACF505" s="43"/>
      <c r="ACG505" s="43"/>
      <c r="ACH505" s="43"/>
      <c r="ACI505" s="43"/>
      <c r="ACJ505" s="43"/>
      <c r="ACK505" s="43"/>
      <c r="ACL505" s="43"/>
      <c r="ACM505" s="43"/>
      <c r="ACN505" s="43"/>
      <c r="ACO505" s="43"/>
      <c r="ACP505" s="43"/>
      <c r="ACQ505" s="43"/>
      <c r="ACR505" s="43"/>
      <c r="ACS505" s="43"/>
      <c r="ACT505" s="43"/>
      <c r="ACU505" s="43"/>
      <c r="ACV505" s="43"/>
      <c r="ACW505" s="43"/>
      <c r="ACX505" s="43"/>
      <c r="ACY505" s="43"/>
      <c r="ACZ505" s="43"/>
      <c r="ADA505" s="43"/>
      <c r="ADB505" s="43"/>
      <c r="ADC505" s="43"/>
      <c r="ADD505" s="43"/>
      <c r="ADE505" s="43"/>
      <c r="ADF505" s="43"/>
      <c r="ADG505" s="43"/>
      <c r="ADH505" s="43"/>
      <c r="ADI505" s="43"/>
      <c r="ADJ505" s="43"/>
      <c r="ADK505" s="43"/>
      <c r="ADL505" s="43"/>
      <c r="ADM505" s="43"/>
      <c r="ADN505" s="43"/>
      <c r="ADO505" s="43"/>
      <c r="ADP505" s="43"/>
      <c r="ADQ505" s="43"/>
      <c r="ADR505" s="43"/>
      <c r="ADS505" s="43"/>
      <c r="ADT505" s="43"/>
      <c r="ADU505" s="43"/>
      <c r="ADV505" s="43"/>
      <c r="ADW505" s="43"/>
      <c r="ADX505" s="43"/>
      <c r="ADY505" s="43"/>
      <c r="ADZ505" s="43"/>
      <c r="AEA505" s="43"/>
      <c r="AEB505" s="43"/>
      <c r="AEC505" s="43"/>
      <c r="AED505" s="43"/>
      <c r="AEE505" s="43"/>
      <c r="AEF505" s="43"/>
      <c r="AEG505" s="43"/>
      <c r="AEH505" s="43"/>
      <c r="AEI505" s="43"/>
      <c r="AEJ505" s="43"/>
      <c r="AEK505" s="43"/>
      <c r="AEL505" s="43"/>
      <c r="AEM505" s="43"/>
      <c r="AEN505" s="43"/>
      <c r="AEO505" s="43"/>
      <c r="AEP505" s="43"/>
      <c r="AEQ505" s="43"/>
      <c r="AER505" s="43"/>
      <c r="AES505" s="43"/>
      <c r="AET505" s="43"/>
      <c r="AEU505" s="43"/>
      <c r="AEV505" s="43"/>
      <c r="AEW505" s="43"/>
      <c r="AEX505" s="43"/>
      <c r="AEY505" s="43"/>
      <c r="AEZ505" s="43"/>
      <c r="AFA505" s="43"/>
      <c r="AFB505" s="43"/>
      <c r="AFC505" s="43"/>
      <c r="AFD505" s="43"/>
      <c r="AFE505" s="43"/>
      <c r="AFF505" s="43"/>
      <c r="AFG505" s="43"/>
      <c r="AFH505" s="43"/>
      <c r="AFI505" s="43"/>
      <c r="AFJ505" s="43"/>
      <c r="AFK505" s="43"/>
      <c r="AFL505" s="43"/>
      <c r="AFM505" s="43"/>
      <c r="AFN505" s="43"/>
      <c r="AFO505" s="43"/>
      <c r="AFP505" s="43"/>
      <c r="AFQ505" s="43"/>
      <c r="AFR505" s="43"/>
      <c r="AFS505" s="43"/>
      <c r="AFT505" s="43"/>
      <c r="AFU505" s="43"/>
      <c r="AFV505" s="43"/>
      <c r="AFW505" s="43"/>
      <c r="AFX505" s="43"/>
      <c r="AFY505" s="43"/>
      <c r="AFZ505" s="43"/>
      <c r="AGA505" s="43"/>
      <c r="AGB505" s="43"/>
      <c r="AGC505" s="43"/>
      <c r="AGD505" s="43"/>
      <c r="AGE505" s="43"/>
      <c r="AGF505" s="43"/>
      <c r="AGG505" s="43"/>
      <c r="AGH505" s="43"/>
      <c r="AGI505" s="43"/>
      <c r="AGJ505" s="43"/>
      <c r="AGK505" s="43"/>
      <c r="AGL505" s="43"/>
      <c r="AGM505" s="43"/>
      <c r="AGN505" s="43"/>
      <c r="AGO505" s="43"/>
      <c r="AGP505" s="43"/>
      <c r="AGQ505" s="43"/>
      <c r="AGR505" s="43"/>
      <c r="AGS505" s="43"/>
      <c r="AGT505" s="43"/>
      <c r="AGU505" s="43"/>
      <c r="AGV505" s="43"/>
      <c r="AGW505" s="43"/>
      <c r="AGX505" s="43"/>
      <c r="AGY505" s="43"/>
      <c r="AGZ505" s="43"/>
      <c r="AHA505" s="43"/>
      <c r="AHB505" s="43"/>
      <c r="AHC505" s="43"/>
      <c r="AHD505" s="43"/>
      <c r="AHE505" s="43"/>
      <c r="AHF505" s="43"/>
      <c r="AHG505" s="43"/>
      <c r="AHH505" s="43"/>
      <c r="AHI505" s="43"/>
      <c r="AHJ505" s="43"/>
      <c r="AHK505" s="43"/>
      <c r="AHL505" s="43"/>
      <c r="AHM505" s="43"/>
      <c r="AHN505" s="43"/>
      <c r="AHO505" s="43"/>
      <c r="AHP505" s="43"/>
      <c r="AHQ505" s="43"/>
      <c r="AHR505" s="43"/>
      <c r="AHS505" s="43"/>
      <c r="AHT505" s="43"/>
      <c r="AHU505" s="43"/>
      <c r="AHV505" s="43"/>
      <c r="AHW505" s="43"/>
      <c r="AHX505" s="43"/>
      <c r="AHY505" s="43"/>
      <c r="AHZ505" s="43"/>
      <c r="AIA505" s="43"/>
      <c r="AIB505" s="43"/>
      <c r="AIC505" s="43"/>
      <c r="AID505" s="43"/>
      <c r="AIE505" s="43"/>
      <c r="AIF505" s="43"/>
      <c r="AIG505" s="43"/>
      <c r="AIH505" s="43"/>
      <c r="AII505" s="43"/>
      <c r="AIJ505" s="43"/>
      <c r="AIK505" s="43"/>
      <c r="AIL505" s="43"/>
      <c r="AIM505" s="43"/>
      <c r="AIN505" s="43"/>
      <c r="AIO505" s="43"/>
      <c r="AIP505" s="43"/>
      <c r="AIQ505" s="43"/>
      <c r="AIR505" s="43"/>
      <c r="AIS505" s="43"/>
      <c r="AIT505" s="43"/>
      <c r="AIU505" s="43"/>
      <c r="AIV505" s="43"/>
      <c r="AIW505" s="43"/>
      <c r="AIX505" s="43"/>
      <c r="AIY505" s="43"/>
      <c r="AIZ505" s="43"/>
      <c r="AJA505" s="43"/>
      <c r="AJB505" s="43"/>
      <c r="AJC505" s="43"/>
      <c r="AJD505" s="43"/>
      <c r="AJE505" s="43"/>
      <c r="AJF505" s="43"/>
      <c r="AJG505" s="43"/>
      <c r="AJH505" s="43"/>
      <c r="AJI505" s="43"/>
      <c r="AJJ505" s="43"/>
      <c r="AJK505" s="43"/>
      <c r="AJL505" s="43"/>
      <c r="AJM505" s="43"/>
      <c r="AJN505" s="43"/>
      <c r="AJO505" s="43"/>
      <c r="AJP505" s="43"/>
      <c r="AJQ505" s="43"/>
      <c r="AJR505" s="43"/>
      <c r="AJS505" s="43"/>
      <c r="AJT505" s="43"/>
      <c r="AJU505" s="43"/>
      <c r="AJV505" s="43"/>
      <c r="AJW505" s="43"/>
      <c r="AJX505" s="43"/>
      <c r="AJY505" s="43"/>
      <c r="AJZ505" s="43"/>
      <c r="AKA505" s="43"/>
      <c r="AKB505" s="43"/>
      <c r="AKC505" s="43"/>
      <c r="AKD505" s="43"/>
      <c r="AKE505" s="43"/>
      <c r="AKF505" s="43"/>
      <c r="AKG505" s="43"/>
      <c r="AKH505" s="43"/>
      <c r="AKI505" s="43"/>
      <c r="AKJ505" s="43"/>
      <c r="AKK505" s="43"/>
      <c r="AKL505" s="43"/>
      <c r="AKM505" s="43"/>
      <c r="AKN505" s="43"/>
      <c r="AKO505" s="43"/>
      <c r="AKP505" s="43"/>
      <c r="AKQ505" s="43"/>
      <c r="AKR505" s="43"/>
      <c r="AKS505" s="43"/>
      <c r="AKT505" s="43"/>
      <c r="AKU505" s="43"/>
      <c r="AKV505" s="43"/>
      <c r="AKW505" s="43"/>
      <c r="AKX505" s="43"/>
      <c r="AKY505" s="43"/>
      <c r="AKZ505" s="43"/>
      <c r="ALA505" s="43"/>
      <c r="ALB505" s="43"/>
      <c r="ALC505" s="43"/>
      <c r="ALD505" s="43"/>
      <c r="ALE505" s="43"/>
      <c r="ALF505" s="43"/>
      <c r="ALG505" s="43"/>
      <c r="ALH505" s="43"/>
      <c r="ALI505" s="43"/>
      <c r="ALJ505" s="43"/>
      <c r="ALK505" s="43"/>
      <c r="ALL505" s="43"/>
      <c r="ALM505" s="43"/>
      <c r="ALN505" s="43"/>
      <c r="ALO505" s="43"/>
      <c r="ALP505" s="43"/>
      <c r="ALQ505" s="43"/>
      <c r="ALR505" s="43"/>
      <c r="ALS505" s="43"/>
      <c r="ALT505" s="43"/>
      <c r="ALU505" s="43"/>
      <c r="ALV505" s="43"/>
      <c r="ALW505" s="43"/>
      <c r="ALX505" s="43"/>
      <c r="ALY505" s="43"/>
      <c r="ALZ505" s="43"/>
      <c r="AMA505" s="43"/>
      <c r="AMB505" s="43"/>
      <c r="AMC505" s="43"/>
      <c r="AMD505" s="43"/>
      <c r="AME505" s="43"/>
      <c r="AMF505" s="43"/>
      <c r="AMG505" s="43"/>
      <c r="AMH505" s="43"/>
      <c r="AMI505" s="43"/>
      <c r="AMJ505" s="43"/>
    </row>
    <row r="506" spans="1:1024" s="363" customFormat="1" ht="37.5">
      <c r="A506" s="15">
        <v>19</v>
      </c>
      <c r="B506" s="44">
        <v>6</v>
      </c>
      <c r="C506" s="46" t="s">
        <v>404</v>
      </c>
      <c r="D506" s="44">
        <v>1989</v>
      </c>
      <c r="E506" s="44" t="s">
        <v>37</v>
      </c>
      <c r="F506" s="14" t="s">
        <v>280</v>
      </c>
      <c r="G506" s="44" t="s">
        <v>38</v>
      </c>
      <c r="H506" s="44">
        <v>3</v>
      </c>
      <c r="I506" s="39">
        <v>2160</v>
      </c>
      <c r="J506" s="39">
        <v>1021.7</v>
      </c>
      <c r="K506" s="45" t="s">
        <v>46</v>
      </c>
      <c r="L506" s="40">
        <f>I506*P506</f>
        <v>349315.2</v>
      </c>
      <c r="M506" s="40">
        <f>I506*Q506</f>
        <v>33631.199999999997</v>
      </c>
      <c r="N506" s="40">
        <f t="shared" si="66"/>
        <v>382946.4</v>
      </c>
      <c r="O506" s="666">
        <f>N506+N507</f>
        <v>484336.80000000005</v>
      </c>
      <c r="P506" s="362">
        <v>161.72</v>
      </c>
      <c r="Q506" s="413">
        <v>15.57</v>
      </c>
      <c r="R506" s="14" t="s">
        <v>41</v>
      </c>
      <c r="S506" s="14" t="s">
        <v>270</v>
      </c>
      <c r="T506" s="437"/>
      <c r="U506" s="437"/>
      <c r="V506" s="443"/>
      <c r="W506" s="437"/>
      <c r="X506" s="437"/>
      <c r="Y506" s="43"/>
      <c r="Z506" s="437"/>
      <c r="AA506" s="437"/>
      <c r="AB506" s="437"/>
      <c r="AC506" s="469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  <c r="NM506" s="43"/>
      <c r="NN506" s="43"/>
      <c r="NO506" s="43"/>
      <c r="NP506" s="43"/>
      <c r="NQ506" s="43"/>
      <c r="NR506" s="43"/>
      <c r="NS506" s="43"/>
      <c r="NT506" s="43"/>
      <c r="NU506" s="43"/>
      <c r="NV506" s="43"/>
      <c r="NW506" s="43"/>
      <c r="NX506" s="43"/>
      <c r="NY506" s="43"/>
      <c r="NZ506" s="43"/>
      <c r="OA506" s="43"/>
      <c r="OB506" s="43"/>
      <c r="OC506" s="43"/>
      <c r="OD506" s="43"/>
      <c r="OE506" s="43"/>
      <c r="OF506" s="43"/>
      <c r="OG506" s="43"/>
      <c r="OH506" s="43"/>
      <c r="OI506" s="43"/>
      <c r="OJ506" s="43"/>
      <c r="OK506" s="43"/>
      <c r="OL506" s="43"/>
      <c r="OM506" s="43"/>
      <c r="ON506" s="43"/>
      <c r="OO506" s="43"/>
      <c r="OP506" s="43"/>
      <c r="OQ506" s="43"/>
      <c r="OR506" s="43"/>
      <c r="OS506" s="43"/>
      <c r="OT506" s="43"/>
      <c r="OU506" s="43"/>
      <c r="OV506" s="43"/>
      <c r="OW506" s="43"/>
      <c r="OX506" s="43"/>
      <c r="OY506" s="43"/>
      <c r="OZ506" s="43"/>
      <c r="PA506" s="43"/>
      <c r="PB506" s="43"/>
      <c r="PC506" s="43"/>
      <c r="PD506" s="43"/>
      <c r="PE506" s="43"/>
      <c r="PF506" s="43"/>
      <c r="PG506" s="43"/>
      <c r="PH506" s="43"/>
      <c r="PI506" s="43"/>
      <c r="PJ506" s="43"/>
      <c r="PK506" s="43"/>
      <c r="PL506" s="43"/>
      <c r="PM506" s="43"/>
      <c r="PN506" s="43"/>
      <c r="PO506" s="43"/>
      <c r="PP506" s="43"/>
      <c r="PQ506" s="43"/>
      <c r="PR506" s="43"/>
      <c r="PS506" s="43"/>
      <c r="PT506" s="43"/>
      <c r="PU506" s="43"/>
      <c r="PV506" s="43"/>
      <c r="PW506" s="43"/>
      <c r="PX506" s="43"/>
      <c r="PY506" s="43"/>
      <c r="PZ506" s="43"/>
      <c r="QA506" s="43"/>
      <c r="QB506" s="43"/>
      <c r="QC506" s="43"/>
      <c r="QD506" s="43"/>
      <c r="QE506" s="43"/>
      <c r="QF506" s="43"/>
      <c r="QG506" s="43"/>
      <c r="QH506" s="43"/>
      <c r="QI506" s="43"/>
      <c r="QJ506" s="43"/>
      <c r="QK506" s="43"/>
      <c r="QL506" s="43"/>
      <c r="QM506" s="43"/>
      <c r="QN506" s="43"/>
      <c r="QO506" s="43"/>
      <c r="QP506" s="43"/>
      <c r="QQ506" s="43"/>
      <c r="QR506" s="43"/>
      <c r="QS506" s="43"/>
      <c r="QT506" s="43"/>
      <c r="QU506" s="43"/>
      <c r="QV506" s="43"/>
      <c r="QW506" s="43"/>
      <c r="QX506" s="43"/>
      <c r="QY506" s="43"/>
      <c r="QZ506" s="43"/>
      <c r="RA506" s="43"/>
      <c r="RB506" s="43"/>
      <c r="RC506" s="43"/>
      <c r="RD506" s="43"/>
      <c r="RE506" s="43"/>
      <c r="RF506" s="43"/>
      <c r="RG506" s="43"/>
      <c r="RH506" s="43"/>
      <c r="RI506" s="43"/>
      <c r="RJ506" s="43"/>
      <c r="RK506" s="43"/>
      <c r="RL506" s="43"/>
      <c r="RM506" s="43"/>
      <c r="RN506" s="43"/>
      <c r="RO506" s="43"/>
      <c r="RP506" s="43"/>
      <c r="RQ506" s="43"/>
      <c r="RR506" s="43"/>
      <c r="RS506" s="43"/>
      <c r="RT506" s="43"/>
      <c r="RU506" s="43"/>
      <c r="RV506" s="43"/>
      <c r="RW506" s="43"/>
      <c r="RX506" s="43"/>
      <c r="RY506" s="43"/>
      <c r="RZ506" s="43"/>
      <c r="SA506" s="43"/>
      <c r="SB506" s="43"/>
      <c r="SC506" s="43"/>
      <c r="SD506" s="43"/>
      <c r="SE506" s="43"/>
      <c r="SF506" s="43"/>
      <c r="SG506" s="43"/>
      <c r="SH506" s="43"/>
      <c r="SI506" s="43"/>
      <c r="SJ506" s="43"/>
      <c r="SK506" s="43"/>
      <c r="SL506" s="43"/>
      <c r="SM506" s="43"/>
      <c r="SN506" s="43"/>
      <c r="SO506" s="43"/>
      <c r="SP506" s="43"/>
      <c r="SQ506" s="43"/>
      <c r="SR506" s="43"/>
      <c r="SS506" s="43"/>
      <c r="ST506" s="43"/>
      <c r="SU506" s="43"/>
      <c r="SV506" s="43"/>
      <c r="SW506" s="43"/>
      <c r="SX506" s="43"/>
      <c r="SY506" s="43"/>
      <c r="SZ506" s="43"/>
      <c r="TA506" s="43"/>
      <c r="TB506" s="43"/>
      <c r="TC506" s="43"/>
      <c r="TD506" s="43"/>
      <c r="TE506" s="43"/>
      <c r="TF506" s="43"/>
      <c r="TG506" s="43"/>
      <c r="TH506" s="43"/>
      <c r="TI506" s="43"/>
      <c r="TJ506" s="43"/>
      <c r="TK506" s="43"/>
      <c r="TL506" s="43"/>
      <c r="TM506" s="43"/>
      <c r="TN506" s="43"/>
      <c r="TO506" s="43"/>
      <c r="TP506" s="43"/>
      <c r="TQ506" s="43"/>
      <c r="TR506" s="43"/>
      <c r="TS506" s="43"/>
      <c r="TT506" s="43"/>
      <c r="TU506" s="43"/>
      <c r="TV506" s="43"/>
      <c r="TW506" s="43"/>
      <c r="TX506" s="43"/>
      <c r="TY506" s="43"/>
      <c r="TZ506" s="43"/>
      <c r="UA506" s="43"/>
      <c r="UB506" s="43"/>
      <c r="UC506" s="43"/>
      <c r="UD506" s="43"/>
      <c r="UE506" s="43"/>
      <c r="UF506" s="43"/>
      <c r="UG506" s="43"/>
      <c r="UH506" s="43"/>
      <c r="UI506" s="43"/>
      <c r="UJ506" s="43"/>
      <c r="UK506" s="43"/>
      <c r="UL506" s="43"/>
      <c r="UM506" s="43"/>
      <c r="UN506" s="43"/>
      <c r="UO506" s="43"/>
      <c r="UP506" s="43"/>
      <c r="UQ506" s="43"/>
      <c r="UR506" s="43"/>
      <c r="US506" s="43"/>
      <c r="UT506" s="43"/>
      <c r="UU506" s="43"/>
      <c r="UV506" s="43"/>
      <c r="UW506" s="43"/>
      <c r="UX506" s="43"/>
      <c r="UY506" s="43"/>
      <c r="UZ506" s="43"/>
      <c r="VA506" s="43"/>
      <c r="VB506" s="43"/>
      <c r="VC506" s="43"/>
      <c r="VD506" s="43"/>
      <c r="VE506" s="43"/>
      <c r="VF506" s="43"/>
      <c r="VG506" s="43"/>
      <c r="VH506" s="43"/>
      <c r="VI506" s="43"/>
      <c r="VJ506" s="43"/>
      <c r="VK506" s="43"/>
      <c r="VL506" s="43"/>
      <c r="VM506" s="43"/>
      <c r="VN506" s="43"/>
      <c r="VO506" s="43"/>
      <c r="VP506" s="43"/>
      <c r="VQ506" s="43"/>
      <c r="VR506" s="43"/>
      <c r="VS506" s="43"/>
      <c r="VT506" s="43"/>
      <c r="VU506" s="43"/>
      <c r="VV506" s="43"/>
      <c r="VW506" s="43"/>
      <c r="VX506" s="43"/>
      <c r="VY506" s="43"/>
      <c r="VZ506" s="43"/>
      <c r="WA506" s="43"/>
      <c r="WB506" s="43"/>
      <c r="WC506" s="43"/>
      <c r="WD506" s="43"/>
      <c r="WE506" s="43"/>
      <c r="WF506" s="43"/>
      <c r="WG506" s="43"/>
      <c r="WH506" s="43"/>
      <c r="WI506" s="43"/>
      <c r="WJ506" s="43"/>
      <c r="WK506" s="43"/>
      <c r="WL506" s="43"/>
      <c r="WM506" s="43"/>
      <c r="WN506" s="43"/>
      <c r="WO506" s="43"/>
      <c r="WP506" s="43"/>
      <c r="WQ506" s="43"/>
      <c r="WR506" s="43"/>
      <c r="WS506" s="43"/>
      <c r="WT506" s="43"/>
      <c r="WU506" s="43"/>
      <c r="WV506" s="43"/>
      <c r="WW506" s="43"/>
      <c r="WX506" s="43"/>
      <c r="WY506" s="43"/>
      <c r="WZ506" s="43"/>
      <c r="XA506" s="43"/>
      <c r="XB506" s="43"/>
      <c r="XC506" s="43"/>
      <c r="XD506" s="43"/>
      <c r="XE506" s="43"/>
      <c r="XF506" s="43"/>
      <c r="XG506" s="43"/>
      <c r="XH506" s="43"/>
      <c r="XI506" s="43"/>
      <c r="XJ506" s="43"/>
      <c r="XK506" s="43"/>
      <c r="XL506" s="43"/>
      <c r="XM506" s="43"/>
      <c r="XN506" s="43"/>
      <c r="XO506" s="43"/>
      <c r="XP506" s="43"/>
      <c r="XQ506" s="43"/>
      <c r="XR506" s="43"/>
      <c r="XS506" s="43"/>
      <c r="XT506" s="43"/>
      <c r="XU506" s="43"/>
      <c r="XV506" s="43"/>
      <c r="XW506" s="43"/>
      <c r="XX506" s="43"/>
      <c r="XY506" s="43"/>
      <c r="XZ506" s="43"/>
      <c r="YA506" s="43"/>
      <c r="YB506" s="43"/>
      <c r="YC506" s="43"/>
      <c r="YD506" s="43"/>
      <c r="YE506" s="43"/>
      <c r="YF506" s="43"/>
      <c r="YG506" s="43"/>
      <c r="YH506" s="43"/>
      <c r="YI506" s="43"/>
      <c r="YJ506" s="43"/>
      <c r="YK506" s="43"/>
      <c r="YL506" s="43"/>
      <c r="YM506" s="43"/>
      <c r="YN506" s="43"/>
      <c r="YO506" s="43"/>
      <c r="YP506" s="43"/>
      <c r="YQ506" s="43"/>
      <c r="YR506" s="43"/>
      <c r="YS506" s="43"/>
      <c r="YT506" s="43"/>
      <c r="YU506" s="43"/>
      <c r="YV506" s="43"/>
      <c r="YW506" s="43"/>
      <c r="YX506" s="43"/>
      <c r="YY506" s="43"/>
      <c r="YZ506" s="43"/>
      <c r="ZA506" s="43"/>
      <c r="ZB506" s="43"/>
      <c r="ZC506" s="43"/>
      <c r="ZD506" s="43"/>
      <c r="ZE506" s="43"/>
      <c r="ZF506" s="43"/>
      <c r="ZG506" s="43"/>
      <c r="ZH506" s="43"/>
      <c r="ZI506" s="43"/>
      <c r="ZJ506" s="43"/>
      <c r="ZK506" s="43"/>
      <c r="ZL506" s="43"/>
      <c r="ZM506" s="43"/>
      <c r="ZN506" s="43"/>
      <c r="ZO506" s="43"/>
      <c r="ZP506" s="43"/>
      <c r="ZQ506" s="43"/>
      <c r="ZR506" s="43"/>
      <c r="ZS506" s="43"/>
      <c r="ZT506" s="43"/>
      <c r="ZU506" s="43"/>
      <c r="ZV506" s="43"/>
      <c r="ZW506" s="43"/>
      <c r="ZX506" s="43"/>
      <c r="ZY506" s="43"/>
      <c r="ZZ506" s="43"/>
      <c r="AAA506" s="43"/>
      <c r="AAB506" s="43"/>
      <c r="AAC506" s="43"/>
      <c r="AAD506" s="43"/>
      <c r="AAE506" s="43"/>
      <c r="AAF506" s="43"/>
      <c r="AAG506" s="43"/>
      <c r="AAH506" s="43"/>
      <c r="AAI506" s="43"/>
      <c r="AAJ506" s="43"/>
      <c r="AAK506" s="43"/>
      <c r="AAL506" s="43"/>
      <c r="AAM506" s="43"/>
      <c r="AAN506" s="43"/>
      <c r="AAO506" s="43"/>
      <c r="AAP506" s="43"/>
      <c r="AAQ506" s="43"/>
      <c r="AAR506" s="43"/>
      <c r="AAS506" s="43"/>
      <c r="AAT506" s="43"/>
      <c r="AAU506" s="43"/>
      <c r="AAV506" s="43"/>
      <c r="AAW506" s="43"/>
      <c r="AAX506" s="43"/>
      <c r="AAY506" s="43"/>
      <c r="AAZ506" s="43"/>
      <c r="ABA506" s="43"/>
      <c r="ABB506" s="43"/>
      <c r="ABC506" s="43"/>
      <c r="ABD506" s="43"/>
      <c r="ABE506" s="43"/>
      <c r="ABF506" s="43"/>
      <c r="ABG506" s="43"/>
      <c r="ABH506" s="43"/>
      <c r="ABI506" s="43"/>
      <c r="ABJ506" s="43"/>
      <c r="ABK506" s="43"/>
      <c r="ABL506" s="43"/>
      <c r="ABM506" s="43"/>
      <c r="ABN506" s="43"/>
      <c r="ABO506" s="43"/>
      <c r="ABP506" s="43"/>
      <c r="ABQ506" s="43"/>
      <c r="ABR506" s="43"/>
      <c r="ABS506" s="43"/>
      <c r="ABT506" s="43"/>
      <c r="ABU506" s="43"/>
      <c r="ABV506" s="43"/>
      <c r="ABW506" s="43"/>
      <c r="ABX506" s="43"/>
      <c r="ABY506" s="43"/>
      <c r="ABZ506" s="43"/>
      <c r="ACA506" s="43"/>
      <c r="ACB506" s="43"/>
      <c r="ACC506" s="43"/>
      <c r="ACD506" s="43"/>
      <c r="ACE506" s="43"/>
      <c r="ACF506" s="43"/>
      <c r="ACG506" s="43"/>
      <c r="ACH506" s="43"/>
      <c r="ACI506" s="43"/>
      <c r="ACJ506" s="43"/>
      <c r="ACK506" s="43"/>
      <c r="ACL506" s="43"/>
      <c r="ACM506" s="43"/>
      <c r="ACN506" s="43"/>
      <c r="ACO506" s="43"/>
      <c r="ACP506" s="43"/>
      <c r="ACQ506" s="43"/>
      <c r="ACR506" s="43"/>
      <c r="ACS506" s="43"/>
      <c r="ACT506" s="43"/>
      <c r="ACU506" s="43"/>
      <c r="ACV506" s="43"/>
      <c r="ACW506" s="43"/>
      <c r="ACX506" s="43"/>
      <c r="ACY506" s="43"/>
      <c r="ACZ506" s="43"/>
      <c r="ADA506" s="43"/>
      <c r="ADB506" s="43"/>
      <c r="ADC506" s="43"/>
      <c r="ADD506" s="43"/>
      <c r="ADE506" s="43"/>
      <c r="ADF506" s="43"/>
      <c r="ADG506" s="43"/>
      <c r="ADH506" s="43"/>
      <c r="ADI506" s="43"/>
      <c r="ADJ506" s="43"/>
      <c r="ADK506" s="43"/>
      <c r="ADL506" s="43"/>
      <c r="ADM506" s="43"/>
      <c r="ADN506" s="43"/>
      <c r="ADO506" s="43"/>
      <c r="ADP506" s="43"/>
      <c r="ADQ506" s="43"/>
      <c r="ADR506" s="43"/>
      <c r="ADS506" s="43"/>
      <c r="ADT506" s="43"/>
      <c r="ADU506" s="43"/>
      <c r="ADV506" s="43"/>
      <c r="ADW506" s="43"/>
      <c r="ADX506" s="43"/>
      <c r="ADY506" s="43"/>
      <c r="ADZ506" s="43"/>
      <c r="AEA506" s="43"/>
      <c r="AEB506" s="43"/>
      <c r="AEC506" s="43"/>
      <c r="AED506" s="43"/>
      <c r="AEE506" s="43"/>
      <c r="AEF506" s="43"/>
      <c r="AEG506" s="43"/>
      <c r="AEH506" s="43"/>
      <c r="AEI506" s="43"/>
      <c r="AEJ506" s="43"/>
      <c r="AEK506" s="43"/>
      <c r="AEL506" s="43"/>
      <c r="AEM506" s="43"/>
      <c r="AEN506" s="43"/>
      <c r="AEO506" s="43"/>
      <c r="AEP506" s="43"/>
      <c r="AEQ506" s="43"/>
      <c r="AER506" s="43"/>
      <c r="AES506" s="43"/>
      <c r="AET506" s="43"/>
      <c r="AEU506" s="43"/>
      <c r="AEV506" s="43"/>
      <c r="AEW506" s="43"/>
      <c r="AEX506" s="43"/>
      <c r="AEY506" s="43"/>
      <c r="AEZ506" s="43"/>
      <c r="AFA506" s="43"/>
      <c r="AFB506" s="43"/>
      <c r="AFC506" s="43"/>
      <c r="AFD506" s="43"/>
      <c r="AFE506" s="43"/>
      <c r="AFF506" s="43"/>
      <c r="AFG506" s="43"/>
      <c r="AFH506" s="43"/>
      <c r="AFI506" s="43"/>
      <c r="AFJ506" s="43"/>
      <c r="AFK506" s="43"/>
      <c r="AFL506" s="43"/>
      <c r="AFM506" s="43"/>
      <c r="AFN506" s="43"/>
      <c r="AFO506" s="43"/>
      <c r="AFP506" s="43"/>
      <c r="AFQ506" s="43"/>
      <c r="AFR506" s="43"/>
      <c r="AFS506" s="43"/>
      <c r="AFT506" s="43"/>
      <c r="AFU506" s="43"/>
      <c r="AFV506" s="43"/>
      <c r="AFW506" s="43"/>
      <c r="AFX506" s="43"/>
      <c r="AFY506" s="43"/>
      <c r="AFZ506" s="43"/>
      <c r="AGA506" s="43"/>
      <c r="AGB506" s="43"/>
      <c r="AGC506" s="43"/>
      <c r="AGD506" s="43"/>
      <c r="AGE506" s="43"/>
      <c r="AGF506" s="43"/>
      <c r="AGG506" s="43"/>
      <c r="AGH506" s="43"/>
      <c r="AGI506" s="43"/>
      <c r="AGJ506" s="43"/>
      <c r="AGK506" s="43"/>
      <c r="AGL506" s="43"/>
      <c r="AGM506" s="43"/>
      <c r="AGN506" s="43"/>
      <c r="AGO506" s="43"/>
      <c r="AGP506" s="43"/>
      <c r="AGQ506" s="43"/>
      <c r="AGR506" s="43"/>
      <c r="AGS506" s="43"/>
      <c r="AGT506" s="43"/>
      <c r="AGU506" s="43"/>
      <c r="AGV506" s="43"/>
      <c r="AGW506" s="43"/>
      <c r="AGX506" s="43"/>
      <c r="AGY506" s="43"/>
      <c r="AGZ506" s="43"/>
      <c r="AHA506" s="43"/>
      <c r="AHB506" s="43"/>
      <c r="AHC506" s="43"/>
      <c r="AHD506" s="43"/>
      <c r="AHE506" s="43"/>
      <c r="AHF506" s="43"/>
      <c r="AHG506" s="43"/>
      <c r="AHH506" s="43"/>
      <c r="AHI506" s="43"/>
      <c r="AHJ506" s="43"/>
      <c r="AHK506" s="43"/>
      <c r="AHL506" s="43"/>
      <c r="AHM506" s="43"/>
      <c r="AHN506" s="43"/>
      <c r="AHO506" s="43"/>
      <c r="AHP506" s="43"/>
      <c r="AHQ506" s="43"/>
      <c r="AHR506" s="43"/>
      <c r="AHS506" s="43"/>
      <c r="AHT506" s="43"/>
      <c r="AHU506" s="43"/>
      <c r="AHV506" s="43"/>
      <c r="AHW506" s="43"/>
      <c r="AHX506" s="43"/>
      <c r="AHY506" s="43"/>
      <c r="AHZ506" s="43"/>
      <c r="AIA506" s="43"/>
      <c r="AIB506" s="43"/>
      <c r="AIC506" s="43"/>
      <c r="AID506" s="43"/>
      <c r="AIE506" s="43"/>
      <c r="AIF506" s="43"/>
      <c r="AIG506" s="43"/>
      <c r="AIH506" s="43"/>
      <c r="AII506" s="43"/>
      <c r="AIJ506" s="43"/>
      <c r="AIK506" s="43"/>
      <c r="AIL506" s="43"/>
      <c r="AIM506" s="43"/>
      <c r="AIN506" s="43"/>
      <c r="AIO506" s="43"/>
      <c r="AIP506" s="43"/>
      <c r="AIQ506" s="43"/>
      <c r="AIR506" s="43"/>
      <c r="AIS506" s="43"/>
      <c r="AIT506" s="43"/>
      <c r="AIU506" s="43"/>
      <c r="AIV506" s="43"/>
      <c r="AIW506" s="43"/>
      <c r="AIX506" s="43"/>
      <c r="AIY506" s="43"/>
      <c r="AIZ506" s="43"/>
      <c r="AJA506" s="43"/>
      <c r="AJB506" s="43"/>
      <c r="AJC506" s="43"/>
      <c r="AJD506" s="43"/>
      <c r="AJE506" s="43"/>
      <c r="AJF506" s="43"/>
      <c r="AJG506" s="43"/>
      <c r="AJH506" s="43"/>
      <c r="AJI506" s="43"/>
      <c r="AJJ506" s="43"/>
      <c r="AJK506" s="43"/>
      <c r="AJL506" s="43"/>
      <c r="AJM506" s="43"/>
      <c r="AJN506" s="43"/>
      <c r="AJO506" s="43"/>
      <c r="AJP506" s="43"/>
      <c r="AJQ506" s="43"/>
      <c r="AJR506" s="43"/>
      <c r="AJS506" s="43"/>
      <c r="AJT506" s="43"/>
      <c r="AJU506" s="43"/>
      <c r="AJV506" s="43"/>
      <c r="AJW506" s="43"/>
      <c r="AJX506" s="43"/>
      <c r="AJY506" s="43"/>
      <c r="AJZ506" s="43"/>
      <c r="AKA506" s="43"/>
      <c r="AKB506" s="43"/>
      <c r="AKC506" s="43"/>
      <c r="AKD506" s="43"/>
      <c r="AKE506" s="43"/>
      <c r="AKF506" s="43"/>
      <c r="AKG506" s="43"/>
      <c r="AKH506" s="43"/>
      <c r="AKI506" s="43"/>
      <c r="AKJ506" s="43"/>
      <c r="AKK506" s="43"/>
      <c r="AKL506" s="43"/>
      <c r="AKM506" s="43"/>
      <c r="AKN506" s="43"/>
      <c r="AKO506" s="43"/>
      <c r="AKP506" s="43"/>
      <c r="AKQ506" s="43"/>
      <c r="AKR506" s="43"/>
      <c r="AKS506" s="43"/>
      <c r="AKT506" s="43"/>
      <c r="AKU506" s="43"/>
      <c r="AKV506" s="43"/>
      <c r="AKW506" s="43"/>
      <c r="AKX506" s="43"/>
      <c r="AKY506" s="43"/>
      <c r="AKZ506" s="43"/>
      <c r="ALA506" s="43"/>
      <c r="ALB506" s="43"/>
      <c r="ALC506" s="43"/>
      <c r="ALD506" s="43"/>
      <c r="ALE506" s="43"/>
      <c r="ALF506" s="43"/>
      <c r="ALG506" s="43"/>
      <c r="ALH506" s="43"/>
      <c r="ALI506" s="43"/>
      <c r="ALJ506" s="43"/>
      <c r="ALK506" s="43"/>
      <c r="ALL506" s="43"/>
      <c r="ALM506" s="43"/>
      <c r="ALN506" s="43"/>
      <c r="ALO506" s="43"/>
      <c r="ALP506" s="43"/>
      <c r="ALQ506" s="43"/>
      <c r="ALR506" s="43"/>
      <c r="ALS506" s="43"/>
      <c r="ALT506" s="43"/>
      <c r="ALU506" s="43"/>
      <c r="ALV506" s="43"/>
      <c r="ALW506" s="43"/>
      <c r="ALX506" s="43"/>
      <c r="ALY506" s="43"/>
      <c r="ALZ506" s="43"/>
      <c r="AMA506" s="43"/>
      <c r="AMB506" s="43"/>
      <c r="AMC506" s="43"/>
      <c r="AMD506" s="43"/>
      <c r="AME506" s="43"/>
      <c r="AMF506" s="43"/>
      <c r="AMG506" s="43"/>
      <c r="AMH506" s="43"/>
      <c r="AMI506" s="43"/>
      <c r="AMJ506" s="43"/>
    </row>
    <row r="507" spans="1:1024" s="363" customFormat="1" ht="56.25">
      <c r="A507" s="15">
        <v>20</v>
      </c>
      <c r="B507" s="44"/>
      <c r="C507" s="46"/>
      <c r="D507" s="46"/>
      <c r="E507" s="44"/>
      <c r="F507" s="14"/>
      <c r="G507" s="46"/>
      <c r="H507" s="46"/>
      <c r="I507" s="39"/>
      <c r="J507" s="39"/>
      <c r="K507" s="45" t="s">
        <v>42</v>
      </c>
      <c r="L507" s="40">
        <f>I506*P507</f>
        <v>76744.800000000003</v>
      </c>
      <c r="M507" s="40">
        <f>I506*Q507</f>
        <v>24645.599999999999</v>
      </c>
      <c r="N507" s="40">
        <f t="shared" si="66"/>
        <v>101390.39999999999</v>
      </c>
      <c r="O507" s="668"/>
      <c r="P507" s="362">
        <v>35.53</v>
      </c>
      <c r="Q507" s="413">
        <v>11.41</v>
      </c>
      <c r="R507" s="14" t="s">
        <v>41</v>
      </c>
      <c r="S507" s="14" t="s">
        <v>270</v>
      </c>
      <c r="T507" s="437"/>
      <c r="U507" s="437"/>
      <c r="V507" s="443"/>
      <c r="W507" s="437"/>
      <c r="X507" s="437"/>
      <c r="Y507" s="43"/>
      <c r="Z507" s="437">
        <f>SUM(Z509:Z520)</f>
        <v>50345.129999999946</v>
      </c>
      <c r="AA507" s="437">
        <f>SUM(AA509:AA520)</f>
        <v>387062.35600000003</v>
      </c>
      <c r="AB507" s="437">
        <f>SUM(AB509:AB520)</f>
        <v>437407.48599999992</v>
      </c>
      <c r="AC507" s="469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S507" s="43"/>
      <c r="NT507" s="43"/>
      <c r="NU507" s="43"/>
      <c r="NV507" s="43"/>
      <c r="NW507" s="43"/>
      <c r="NX507" s="43"/>
      <c r="NY507" s="43"/>
      <c r="NZ507" s="43"/>
      <c r="OA507" s="43"/>
      <c r="OB507" s="43"/>
      <c r="OC507" s="43"/>
      <c r="OD507" s="43"/>
      <c r="OE507" s="43"/>
      <c r="OF507" s="43"/>
      <c r="OG507" s="43"/>
      <c r="OH507" s="43"/>
      <c r="OI507" s="43"/>
      <c r="OJ507" s="43"/>
      <c r="OK507" s="43"/>
      <c r="OL507" s="43"/>
      <c r="OM507" s="43"/>
      <c r="ON507" s="43"/>
      <c r="OO507" s="43"/>
      <c r="OP507" s="43"/>
      <c r="OQ507" s="43"/>
      <c r="OR507" s="43"/>
      <c r="OS507" s="43"/>
      <c r="OT507" s="43"/>
      <c r="OU507" s="43"/>
      <c r="OV507" s="43"/>
      <c r="OW507" s="43"/>
      <c r="OX507" s="43"/>
      <c r="OY507" s="43"/>
      <c r="OZ507" s="43"/>
      <c r="PA507" s="43"/>
      <c r="PB507" s="43"/>
      <c r="PC507" s="43"/>
      <c r="PD507" s="43"/>
      <c r="PE507" s="43"/>
      <c r="PF507" s="43"/>
      <c r="PG507" s="43"/>
      <c r="PH507" s="43"/>
      <c r="PI507" s="43"/>
      <c r="PJ507" s="43"/>
      <c r="PK507" s="43"/>
      <c r="PL507" s="43"/>
      <c r="PM507" s="43"/>
      <c r="PN507" s="43"/>
      <c r="PO507" s="43"/>
      <c r="PP507" s="43"/>
      <c r="PQ507" s="43"/>
      <c r="PR507" s="43"/>
      <c r="PS507" s="43"/>
      <c r="PT507" s="43"/>
      <c r="PU507" s="43"/>
      <c r="PV507" s="43"/>
      <c r="PW507" s="43"/>
      <c r="PX507" s="43"/>
      <c r="PY507" s="43"/>
      <c r="PZ507" s="43"/>
      <c r="QA507" s="43"/>
      <c r="QB507" s="43"/>
      <c r="QC507" s="43"/>
      <c r="QD507" s="43"/>
      <c r="QE507" s="43"/>
      <c r="QF507" s="43"/>
      <c r="QG507" s="43"/>
      <c r="QH507" s="43"/>
      <c r="QI507" s="43"/>
      <c r="QJ507" s="43"/>
      <c r="QK507" s="43"/>
      <c r="QL507" s="43"/>
      <c r="QM507" s="43"/>
      <c r="QN507" s="43"/>
      <c r="QO507" s="43"/>
      <c r="QP507" s="43"/>
      <c r="QQ507" s="43"/>
      <c r="QR507" s="43"/>
      <c r="QS507" s="43"/>
      <c r="QT507" s="43"/>
      <c r="QU507" s="43"/>
      <c r="QV507" s="43"/>
      <c r="QW507" s="43"/>
      <c r="QX507" s="43"/>
      <c r="QY507" s="43"/>
      <c r="QZ507" s="43"/>
      <c r="RA507" s="43"/>
      <c r="RB507" s="43"/>
      <c r="RC507" s="43"/>
      <c r="RD507" s="43"/>
      <c r="RE507" s="43"/>
      <c r="RF507" s="43"/>
      <c r="RG507" s="43"/>
      <c r="RH507" s="43"/>
      <c r="RI507" s="43"/>
      <c r="RJ507" s="43"/>
      <c r="RK507" s="43"/>
      <c r="RL507" s="43"/>
      <c r="RM507" s="43"/>
      <c r="RN507" s="43"/>
      <c r="RO507" s="43"/>
      <c r="RP507" s="43"/>
      <c r="RQ507" s="43"/>
      <c r="RR507" s="43"/>
      <c r="RS507" s="43"/>
      <c r="RT507" s="43"/>
      <c r="RU507" s="43"/>
      <c r="RV507" s="43"/>
      <c r="RW507" s="43"/>
      <c r="RX507" s="43"/>
      <c r="RY507" s="43"/>
      <c r="RZ507" s="43"/>
      <c r="SA507" s="43"/>
      <c r="SB507" s="43"/>
      <c r="SC507" s="43"/>
      <c r="SD507" s="43"/>
      <c r="SE507" s="43"/>
      <c r="SF507" s="43"/>
      <c r="SG507" s="43"/>
      <c r="SH507" s="43"/>
      <c r="SI507" s="43"/>
      <c r="SJ507" s="43"/>
      <c r="SK507" s="43"/>
      <c r="SL507" s="43"/>
      <c r="SM507" s="43"/>
      <c r="SN507" s="43"/>
      <c r="SO507" s="43"/>
      <c r="SP507" s="43"/>
      <c r="SQ507" s="43"/>
      <c r="SR507" s="43"/>
      <c r="SS507" s="43"/>
      <c r="ST507" s="43"/>
      <c r="SU507" s="43"/>
      <c r="SV507" s="43"/>
      <c r="SW507" s="43"/>
      <c r="SX507" s="43"/>
      <c r="SY507" s="43"/>
      <c r="SZ507" s="43"/>
      <c r="TA507" s="43"/>
      <c r="TB507" s="43"/>
      <c r="TC507" s="43"/>
      <c r="TD507" s="43"/>
      <c r="TE507" s="43"/>
      <c r="TF507" s="43"/>
      <c r="TG507" s="43"/>
      <c r="TH507" s="43"/>
      <c r="TI507" s="43"/>
      <c r="TJ507" s="43"/>
      <c r="TK507" s="43"/>
      <c r="TL507" s="43"/>
      <c r="TM507" s="43"/>
      <c r="TN507" s="43"/>
      <c r="TO507" s="43"/>
      <c r="TP507" s="43"/>
      <c r="TQ507" s="43"/>
      <c r="TR507" s="43"/>
      <c r="TS507" s="43"/>
      <c r="TT507" s="43"/>
      <c r="TU507" s="43"/>
      <c r="TV507" s="43"/>
      <c r="TW507" s="43"/>
      <c r="TX507" s="43"/>
      <c r="TY507" s="43"/>
      <c r="TZ507" s="43"/>
      <c r="UA507" s="43"/>
      <c r="UB507" s="43"/>
      <c r="UC507" s="43"/>
      <c r="UD507" s="43"/>
      <c r="UE507" s="43"/>
      <c r="UF507" s="43"/>
      <c r="UG507" s="43"/>
      <c r="UH507" s="43"/>
      <c r="UI507" s="43"/>
      <c r="UJ507" s="43"/>
      <c r="UK507" s="43"/>
      <c r="UL507" s="43"/>
      <c r="UM507" s="43"/>
      <c r="UN507" s="43"/>
      <c r="UO507" s="43"/>
      <c r="UP507" s="43"/>
      <c r="UQ507" s="43"/>
      <c r="UR507" s="43"/>
      <c r="US507" s="43"/>
      <c r="UT507" s="43"/>
      <c r="UU507" s="43"/>
      <c r="UV507" s="43"/>
      <c r="UW507" s="43"/>
      <c r="UX507" s="43"/>
      <c r="UY507" s="43"/>
      <c r="UZ507" s="43"/>
      <c r="VA507" s="43"/>
      <c r="VB507" s="43"/>
      <c r="VC507" s="43"/>
      <c r="VD507" s="43"/>
      <c r="VE507" s="43"/>
      <c r="VF507" s="43"/>
      <c r="VG507" s="43"/>
      <c r="VH507" s="43"/>
      <c r="VI507" s="43"/>
      <c r="VJ507" s="43"/>
      <c r="VK507" s="43"/>
      <c r="VL507" s="43"/>
      <c r="VM507" s="43"/>
      <c r="VN507" s="43"/>
      <c r="VO507" s="43"/>
      <c r="VP507" s="43"/>
      <c r="VQ507" s="43"/>
      <c r="VR507" s="43"/>
      <c r="VS507" s="43"/>
      <c r="VT507" s="43"/>
      <c r="VU507" s="43"/>
      <c r="VV507" s="43"/>
      <c r="VW507" s="43"/>
      <c r="VX507" s="43"/>
      <c r="VY507" s="43"/>
      <c r="VZ507" s="43"/>
      <c r="WA507" s="43"/>
      <c r="WB507" s="43"/>
      <c r="WC507" s="43"/>
      <c r="WD507" s="43"/>
      <c r="WE507" s="43"/>
      <c r="WF507" s="43"/>
      <c r="WG507" s="43"/>
      <c r="WH507" s="43"/>
      <c r="WI507" s="43"/>
      <c r="WJ507" s="43"/>
      <c r="WK507" s="43"/>
      <c r="WL507" s="43"/>
      <c r="WM507" s="43"/>
      <c r="WN507" s="43"/>
      <c r="WO507" s="43"/>
      <c r="WP507" s="43"/>
      <c r="WQ507" s="43"/>
      <c r="WR507" s="43"/>
      <c r="WS507" s="43"/>
      <c r="WT507" s="43"/>
      <c r="WU507" s="43"/>
      <c r="WV507" s="43"/>
      <c r="WW507" s="43"/>
      <c r="WX507" s="43"/>
      <c r="WY507" s="43"/>
      <c r="WZ507" s="43"/>
      <c r="XA507" s="43"/>
      <c r="XB507" s="43"/>
      <c r="XC507" s="43"/>
      <c r="XD507" s="43"/>
      <c r="XE507" s="43"/>
      <c r="XF507" s="43"/>
      <c r="XG507" s="43"/>
      <c r="XH507" s="43"/>
      <c r="XI507" s="43"/>
      <c r="XJ507" s="43"/>
      <c r="XK507" s="43"/>
      <c r="XL507" s="43"/>
      <c r="XM507" s="43"/>
      <c r="XN507" s="43"/>
      <c r="XO507" s="43"/>
      <c r="XP507" s="43"/>
      <c r="XQ507" s="43"/>
      <c r="XR507" s="43"/>
      <c r="XS507" s="43"/>
      <c r="XT507" s="43"/>
      <c r="XU507" s="43"/>
      <c r="XV507" s="43"/>
      <c r="XW507" s="43"/>
      <c r="XX507" s="43"/>
      <c r="XY507" s="43"/>
      <c r="XZ507" s="43"/>
      <c r="YA507" s="43"/>
      <c r="YB507" s="43"/>
      <c r="YC507" s="43"/>
      <c r="YD507" s="43"/>
      <c r="YE507" s="43"/>
      <c r="YF507" s="43"/>
      <c r="YG507" s="43"/>
      <c r="YH507" s="43"/>
      <c r="YI507" s="43"/>
      <c r="YJ507" s="43"/>
      <c r="YK507" s="43"/>
      <c r="YL507" s="43"/>
      <c r="YM507" s="43"/>
      <c r="YN507" s="43"/>
      <c r="YO507" s="43"/>
      <c r="YP507" s="43"/>
      <c r="YQ507" s="43"/>
      <c r="YR507" s="43"/>
      <c r="YS507" s="43"/>
      <c r="YT507" s="43"/>
      <c r="YU507" s="43"/>
      <c r="YV507" s="43"/>
      <c r="YW507" s="43"/>
      <c r="YX507" s="43"/>
      <c r="YY507" s="43"/>
      <c r="YZ507" s="43"/>
      <c r="ZA507" s="43"/>
      <c r="ZB507" s="43"/>
      <c r="ZC507" s="43"/>
      <c r="ZD507" s="43"/>
      <c r="ZE507" s="43"/>
      <c r="ZF507" s="43"/>
      <c r="ZG507" s="43"/>
      <c r="ZH507" s="43"/>
      <c r="ZI507" s="43"/>
      <c r="ZJ507" s="43"/>
      <c r="ZK507" s="43"/>
      <c r="ZL507" s="43"/>
      <c r="ZM507" s="43"/>
      <c r="ZN507" s="43"/>
      <c r="ZO507" s="43"/>
      <c r="ZP507" s="43"/>
      <c r="ZQ507" s="43"/>
      <c r="ZR507" s="43"/>
      <c r="ZS507" s="43"/>
      <c r="ZT507" s="43"/>
      <c r="ZU507" s="43"/>
      <c r="ZV507" s="43"/>
      <c r="ZW507" s="43"/>
      <c r="ZX507" s="43"/>
      <c r="ZY507" s="43"/>
      <c r="ZZ507" s="43"/>
      <c r="AAA507" s="43"/>
      <c r="AAB507" s="43"/>
      <c r="AAC507" s="43"/>
      <c r="AAD507" s="43"/>
      <c r="AAE507" s="43"/>
      <c r="AAF507" s="43"/>
      <c r="AAG507" s="43"/>
      <c r="AAH507" s="43"/>
      <c r="AAI507" s="43"/>
      <c r="AAJ507" s="43"/>
      <c r="AAK507" s="43"/>
      <c r="AAL507" s="43"/>
      <c r="AAM507" s="43"/>
      <c r="AAN507" s="43"/>
      <c r="AAO507" s="43"/>
      <c r="AAP507" s="43"/>
      <c r="AAQ507" s="43"/>
      <c r="AAR507" s="43"/>
      <c r="AAS507" s="43"/>
      <c r="AAT507" s="43"/>
      <c r="AAU507" s="43"/>
      <c r="AAV507" s="43"/>
      <c r="AAW507" s="43"/>
      <c r="AAX507" s="43"/>
      <c r="AAY507" s="43"/>
      <c r="AAZ507" s="43"/>
      <c r="ABA507" s="43"/>
      <c r="ABB507" s="43"/>
      <c r="ABC507" s="43"/>
      <c r="ABD507" s="43"/>
      <c r="ABE507" s="43"/>
      <c r="ABF507" s="43"/>
      <c r="ABG507" s="43"/>
      <c r="ABH507" s="43"/>
      <c r="ABI507" s="43"/>
      <c r="ABJ507" s="43"/>
      <c r="ABK507" s="43"/>
      <c r="ABL507" s="43"/>
      <c r="ABM507" s="43"/>
      <c r="ABN507" s="43"/>
      <c r="ABO507" s="43"/>
      <c r="ABP507" s="43"/>
      <c r="ABQ507" s="43"/>
      <c r="ABR507" s="43"/>
      <c r="ABS507" s="43"/>
      <c r="ABT507" s="43"/>
      <c r="ABU507" s="43"/>
      <c r="ABV507" s="43"/>
      <c r="ABW507" s="43"/>
      <c r="ABX507" s="43"/>
      <c r="ABY507" s="43"/>
      <c r="ABZ507" s="43"/>
      <c r="ACA507" s="43"/>
      <c r="ACB507" s="43"/>
      <c r="ACC507" s="43"/>
      <c r="ACD507" s="43"/>
      <c r="ACE507" s="43"/>
      <c r="ACF507" s="43"/>
      <c r="ACG507" s="43"/>
      <c r="ACH507" s="43"/>
      <c r="ACI507" s="43"/>
      <c r="ACJ507" s="43"/>
      <c r="ACK507" s="43"/>
      <c r="ACL507" s="43"/>
      <c r="ACM507" s="43"/>
      <c r="ACN507" s="43"/>
      <c r="ACO507" s="43"/>
      <c r="ACP507" s="43"/>
      <c r="ACQ507" s="43"/>
      <c r="ACR507" s="43"/>
      <c r="ACS507" s="43"/>
      <c r="ACT507" s="43"/>
      <c r="ACU507" s="43"/>
      <c r="ACV507" s="43"/>
      <c r="ACW507" s="43"/>
      <c r="ACX507" s="43"/>
      <c r="ACY507" s="43"/>
      <c r="ACZ507" s="43"/>
      <c r="ADA507" s="43"/>
      <c r="ADB507" s="43"/>
      <c r="ADC507" s="43"/>
      <c r="ADD507" s="43"/>
      <c r="ADE507" s="43"/>
      <c r="ADF507" s="43"/>
      <c r="ADG507" s="43"/>
      <c r="ADH507" s="43"/>
      <c r="ADI507" s="43"/>
      <c r="ADJ507" s="43"/>
      <c r="ADK507" s="43"/>
      <c r="ADL507" s="43"/>
      <c r="ADM507" s="43"/>
      <c r="ADN507" s="43"/>
      <c r="ADO507" s="43"/>
      <c r="ADP507" s="43"/>
      <c r="ADQ507" s="43"/>
      <c r="ADR507" s="43"/>
      <c r="ADS507" s="43"/>
      <c r="ADT507" s="43"/>
      <c r="ADU507" s="43"/>
      <c r="ADV507" s="43"/>
      <c r="ADW507" s="43"/>
      <c r="ADX507" s="43"/>
      <c r="ADY507" s="43"/>
      <c r="ADZ507" s="43"/>
      <c r="AEA507" s="43"/>
      <c r="AEB507" s="43"/>
      <c r="AEC507" s="43"/>
      <c r="AED507" s="43"/>
      <c r="AEE507" s="43"/>
      <c r="AEF507" s="43"/>
      <c r="AEG507" s="43"/>
      <c r="AEH507" s="43"/>
      <c r="AEI507" s="43"/>
      <c r="AEJ507" s="43"/>
      <c r="AEK507" s="43"/>
      <c r="AEL507" s="43"/>
      <c r="AEM507" s="43"/>
      <c r="AEN507" s="43"/>
      <c r="AEO507" s="43"/>
      <c r="AEP507" s="43"/>
      <c r="AEQ507" s="43"/>
      <c r="AER507" s="43"/>
      <c r="AES507" s="43"/>
      <c r="AET507" s="43"/>
      <c r="AEU507" s="43"/>
      <c r="AEV507" s="43"/>
      <c r="AEW507" s="43"/>
      <c r="AEX507" s="43"/>
      <c r="AEY507" s="43"/>
      <c r="AEZ507" s="43"/>
      <c r="AFA507" s="43"/>
      <c r="AFB507" s="43"/>
      <c r="AFC507" s="43"/>
      <c r="AFD507" s="43"/>
      <c r="AFE507" s="43"/>
      <c r="AFF507" s="43"/>
      <c r="AFG507" s="43"/>
      <c r="AFH507" s="43"/>
      <c r="AFI507" s="43"/>
      <c r="AFJ507" s="43"/>
      <c r="AFK507" s="43"/>
      <c r="AFL507" s="43"/>
      <c r="AFM507" s="43"/>
      <c r="AFN507" s="43"/>
      <c r="AFO507" s="43"/>
      <c r="AFP507" s="43"/>
      <c r="AFQ507" s="43"/>
      <c r="AFR507" s="43"/>
      <c r="AFS507" s="43"/>
      <c r="AFT507" s="43"/>
      <c r="AFU507" s="43"/>
      <c r="AFV507" s="43"/>
      <c r="AFW507" s="43"/>
      <c r="AFX507" s="43"/>
      <c r="AFY507" s="43"/>
      <c r="AFZ507" s="43"/>
      <c r="AGA507" s="43"/>
      <c r="AGB507" s="43"/>
      <c r="AGC507" s="43"/>
      <c r="AGD507" s="43"/>
      <c r="AGE507" s="43"/>
      <c r="AGF507" s="43"/>
      <c r="AGG507" s="43"/>
      <c r="AGH507" s="43"/>
      <c r="AGI507" s="43"/>
      <c r="AGJ507" s="43"/>
      <c r="AGK507" s="43"/>
      <c r="AGL507" s="43"/>
      <c r="AGM507" s="43"/>
      <c r="AGN507" s="43"/>
      <c r="AGO507" s="43"/>
      <c r="AGP507" s="43"/>
      <c r="AGQ507" s="43"/>
      <c r="AGR507" s="43"/>
      <c r="AGS507" s="43"/>
      <c r="AGT507" s="43"/>
      <c r="AGU507" s="43"/>
      <c r="AGV507" s="43"/>
      <c r="AGW507" s="43"/>
      <c r="AGX507" s="43"/>
      <c r="AGY507" s="43"/>
      <c r="AGZ507" s="43"/>
      <c r="AHA507" s="43"/>
      <c r="AHB507" s="43"/>
      <c r="AHC507" s="43"/>
      <c r="AHD507" s="43"/>
      <c r="AHE507" s="43"/>
      <c r="AHF507" s="43"/>
      <c r="AHG507" s="43"/>
      <c r="AHH507" s="43"/>
      <c r="AHI507" s="43"/>
      <c r="AHJ507" s="43"/>
      <c r="AHK507" s="43"/>
      <c r="AHL507" s="43"/>
      <c r="AHM507" s="43"/>
      <c r="AHN507" s="43"/>
      <c r="AHO507" s="43"/>
      <c r="AHP507" s="43"/>
      <c r="AHQ507" s="43"/>
      <c r="AHR507" s="43"/>
      <c r="AHS507" s="43"/>
      <c r="AHT507" s="43"/>
      <c r="AHU507" s="43"/>
      <c r="AHV507" s="43"/>
      <c r="AHW507" s="43"/>
      <c r="AHX507" s="43"/>
      <c r="AHY507" s="43"/>
      <c r="AHZ507" s="43"/>
      <c r="AIA507" s="43"/>
      <c r="AIB507" s="43"/>
      <c r="AIC507" s="43"/>
      <c r="AID507" s="43"/>
      <c r="AIE507" s="43"/>
      <c r="AIF507" s="43"/>
      <c r="AIG507" s="43"/>
      <c r="AIH507" s="43"/>
      <c r="AII507" s="43"/>
      <c r="AIJ507" s="43"/>
      <c r="AIK507" s="43"/>
      <c r="AIL507" s="43"/>
      <c r="AIM507" s="43"/>
      <c r="AIN507" s="43"/>
      <c r="AIO507" s="43"/>
      <c r="AIP507" s="43"/>
      <c r="AIQ507" s="43"/>
      <c r="AIR507" s="43"/>
      <c r="AIS507" s="43"/>
      <c r="AIT507" s="43"/>
      <c r="AIU507" s="43"/>
      <c r="AIV507" s="43"/>
      <c r="AIW507" s="43"/>
      <c r="AIX507" s="43"/>
      <c r="AIY507" s="43"/>
      <c r="AIZ507" s="43"/>
      <c r="AJA507" s="43"/>
      <c r="AJB507" s="43"/>
      <c r="AJC507" s="43"/>
      <c r="AJD507" s="43"/>
      <c r="AJE507" s="43"/>
      <c r="AJF507" s="43"/>
      <c r="AJG507" s="43"/>
      <c r="AJH507" s="43"/>
      <c r="AJI507" s="43"/>
      <c r="AJJ507" s="43"/>
      <c r="AJK507" s="43"/>
      <c r="AJL507" s="43"/>
      <c r="AJM507" s="43"/>
      <c r="AJN507" s="43"/>
      <c r="AJO507" s="43"/>
      <c r="AJP507" s="43"/>
      <c r="AJQ507" s="43"/>
      <c r="AJR507" s="43"/>
      <c r="AJS507" s="43"/>
      <c r="AJT507" s="43"/>
      <c r="AJU507" s="43"/>
      <c r="AJV507" s="43"/>
      <c r="AJW507" s="43"/>
      <c r="AJX507" s="43"/>
      <c r="AJY507" s="43"/>
      <c r="AJZ507" s="43"/>
      <c r="AKA507" s="43"/>
      <c r="AKB507" s="43"/>
      <c r="AKC507" s="43"/>
      <c r="AKD507" s="43"/>
      <c r="AKE507" s="43"/>
      <c r="AKF507" s="43"/>
      <c r="AKG507" s="43"/>
      <c r="AKH507" s="43"/>
      <c r="AKI507" s="43"/>
      <c r="AKJ507" s="43"/>
      <c r="AKK507" s="43"/>
      <c r="AKL507" s="43"/>
      <c r="AKM507" s="43"/>
      <c r="AKN507" s="43"/>
      <c r="AKO507" s="43"/>
      <c r="AKP507" s="43"/>
      <c r="AKQ507" s="43"/>
      <c r="AKR507" s="43"/>
      <c r="AKS507" s="43"/>
      <c r="AKT507" s="43"/>
      <c r="AKU507" s="43"/>
      <c r="AKV507" s="43"/>
      <c r="AKW507" s="43"/>
      <c r="AKX507" s="43"/>
      <c r="AKY507" s="43"/>
      <c r="AKZ507" s="43"/>
      <c r="ALA507" s="43"/>
      <c r="ALB507" s="43"/>
      <c r="ALC507" s="43"/>
      <c r="ALD507" s="43"/>
      <c r="ALE507" s="43"/>
      <c r="ALF507" s="43"/>
      <c r="ALG507" s="43"/>
      <c r="ALH507" s="43"/>
      <c r="ALI507" s="43"/>
      <c r="ALJ507" s="43"/>
      <c r="ALK507" s="43"/>
      <c r="ALL507" s="43"/>
      <c r="ALM507" s="43"/>
      <c r="ALN507" s="43"/>
      <c r="ALO507" s="43"/>
      <c r="ALP507" s="43"/>
      <c r="ALQ507" s="43"/>
      <c r="ALR507" s="43"/>
      <c r="ALS507" s="43"/>
      <c r="ALT507" s="43"/>
      <c r="ALU507" s="43"/>
      <c r="ALV507" s="43"/>
      <c r="ALW507" s="43"/>
      <c r="ALX507" s="43"/>
      <c r="ALY507" s="43"/>
      <c r="ALZ507" s="43"/>
      <c r="AMA507" s="43"/>
      <c r="AMB507" s="43"/>
      <c r="AMC507" s="43"/>
      <c r="AMD507" s="43"/>
      <c r="AME507" s="43"/>
      <c r="AMF507" s="43"/>
      <c r="AMG507" s="43"/>
      <c r="AMH507" s="43"/>
      <c r="AMI507" s="43"/>
      <c r="AMJ507" s="43"/>
    </row>
    <row r="508" spans="1:1024" s="309" customFormat="1">
      <c r="A508" s="108"/>
      <c r="B508" s="80"/>
      <c r="C508" s="450" t="s">
        <v>405</v>
      </c>
      <c r="D508" s="429"/>
      <c r="E508" s="429"/>
      <c r="F508" s="79"/>
      <c r="G508" s="429"/>
      <c r="H508" s="429"/>
      <c r="I508" s="430">
        <f>SUM(I509:I519)</f>
        <v>29923.949999999997</v>
      </c>
      <c r="J508" s="430"/>
      <c r="K508" s="465"/>
      <c r="L508" s="85">
        <f>SUM(L509:L520)</f>
        <v>15284289.913999999</v>
      </c>
      <c r="M508" s="85">
        <f>SUM(M509:M520)</f>
        <v>1115676.5460000001</v>
      </c>
      <c r="N508" s="85">
        <f>SUM(N509:N520)</f>
        <v>16399966.460000001</v>
      </c>
      <c r="O508" s="85">
        <f>SUM(O509:O520)</f>
        <v>16399966.460000001</v>
      </c>
      <c r="P508" s="85"/>
      <c r="Q508" s="410"/>
      <c r="R508" s="85"/>
      <c r="S508" s="137"/>
      <c r="T508" s="441">
        <v>15233944.779999999</v>
      </c>
      <c r="U508" s="441">
        <v>728614.19</v>
      </c>
      <c r="V508" s="441">
        <v>15962558.970000001</v>
      </c>
      <c r="W508" s="441"/>
      <c r="X508" s="441"/>
      <c r="Z508" s="441">
        <f t="shared" ref="Z508:Z520" si="67">L508-T508</f>
        <v>50345.133999999613</v>
      </c>
      <c r="AA508" s="441">
        <f t="shared" ref="AA508:AA520" si="68">M508-U508</f>
        <v>387062.35600000015</v>
      </c>
      <c r="AB508" s="441">
        <f t="shared" ref="AB508:AB520" si="69">N508-V508</f>
        <v>437407.49000000022</v>
      </c>
      <c r="AC508" s="473"/>
    </row>
    <row r="509" spans="1:1024" ht="37.5">
      <c r="A509" s="15">
        <v>1</v>
      </c>
      <c r="B509" s="16">
        <v>1</v>
      </c>
      <c r="C509" s="68" t="s">
        <v>406</v>
      </c>
      <c r="D509" s="16">
        <v>1985</v>
      </c>
      <c r="E509" s="16" t="s">
        <v>37</v>
      </c>
      <c r="F509" s="14" t="s">
        <v>306</v>
      </c>
      <c r="G509" s="16" t="s">
        <v>87</v>
      </c>
      <c r="H509" s="16">
        <v>5</v>
      </c>
      <c r="I509" s="21">
        <v>9753.5</v>
      </c>
      <c r="J509" s="21">
        <v>5581.2</v>
      </c>
      <c r="K509" s="69" t="s">
        <v>46</v>
      </c>
      <c r="L509" s="21">
        <f t="shared" ref="L509:L520" si="70">I509*P509</f>
        <v>1499308.02</v>
      </c>
      <c r="M509" s="114">
        <f t="shared" ref="M509:M520" si="71">I509*Q509</f>
        <v>109434.27</v>
      </c>
      <c r="N509" s="114">
        <f t="shared" ref="N509:N520" si="72">L509+M509</f>
        <v>1608742.29</v>
      </c>
      <c r="O509" s="114">
        <f>N509</f>
        <v>1608742.29</v>
      </c>
      <c r="P509" s="32">
        <v>153.72</v>
      </c>
      <c r="Q509" s="418">
        <v>11.22</v>
      </c>
      <c r="R509" s="14" t="s">
        <v>41</v>
      </c>
      <c r="S509" s="14" t="s">
        <v>270</v>
      </c>
      <c r="T509" s="435">
        <v>1499308.02</v>
      </c>
      <c r="U509" s="435">
        <v>151276.785</v>
      </c>
      <c r="V509" s="438">
        <v>1650584.8049999999</v>
      </c>
      <c r="W509" s="435">
        <v>153.72</v>
      </c>
      <c r="X509" s="435">
        <v>15.51</v>
      </c>
      <c r="Z509" s="435">
        <f t="shared" si="67"/>
        <v>0</v>
      </c>
      <c r="AA509" s="435">
        <f t="shared" si="68"/>
        <v>-41842.514999999999</v>
      </c>
      <c r="AB509" s="435">
        <f t="shared" si="69"/>
        <v>-41842.514999999898</v>
      </c>
    </row>
    <row r="510" spans="1:1024" ht="37.5">
      <c r="A510" s="15">
        <v>2</v>
      </c>
      <c r="B510" s="16">
        <v>2</v>
      </c>
      <c r="C510" s="68" t="s">
        <v>407</v>
      </c>
      <c r="D510" s="16">
        <v>1994</v>
      </c>
      <c r="E510" s="16" t="s">
        <v>37</v>
      </c>
      <c r="F510" s="14" t="s">
        <v>331</v>
      </c>
      <c r="G510" s="16" t="s">
        <v>67</v>
      </c>
      <c r="H510" s="16">
        <v>2</v>
      </c>
      <c r="I510" s="21">
        <v>826.3</v>
      </c>
      <c r="J510" s="21">
        <v>481.9</v>
      </c>
      <c r="K510" s="69" t="s">
        <v>46</v>
      </c>
      <c r="L510" s="115">
        <f t="shared" si="70"/>
        <v>205120.712</v>
      </c>
      <c r="M510" s="114">
        <f t="shared" si="71"/>
        <v>14972.556</v>
      </c>
      <c r="N510" s="114">
        <f t="shared" si="72"/>
        <v>220093.26800000001</v>
      </c>
      <c r="O510" s="114">
        <f t="shared" ref="O510:O520" si="73">N510</f>
        <v>220093.26800000001</v>
      </c>
      <c r="P510" s="415">
        <v>248.24</v>
      </c>
      <c r="Q510" s="418">
        <v>18.12</v>
      </c>
      <c r="R510" s="14" t="s">
        <v>41</v>
      </c>
      <c r="S510" s="14" t="s">
        <v>270</v>
      </c>
      <c r="T510" s="435">
        <v>200038.967</v>
      </c>
      <c r="U510" s="435">
        <v>18137.285</v>
      </c>
      <c r="V510" s="438">
        <v>218176.25200000001</v>
      </c>
      <c r="W510" s="435">
        <v>242.09</v>
      </c>
      <c r="X510" s="435">
        <v>21.95</v>
      </c>
      <c r="Z510" s="435">
        <f t="shared" si="67"/>
        <v>5081.7449999999953</v>
      </c>
      <c r="AA510" s="435">
        <f t="shared" si="68"/>
        <v>-3164.7289999999994</v>
      </c>
      <c r="AB510" s="435">
        <f t="shared" si="69"/>
        <v>1917.0160000000033</v>
      </c>
    </row>
    <row r="511" spans="1:1024" ht="37.5">
      <c r="A511" s="15">
        <v>3</v>
      </c>
      <c r="B511" s="16">
        <v>3</v>
      </c>
      <c r="C511" s="68" t="s">
        <v>408</v>
      </c>
      <c r="D511" s="16">
        <v>1983</v>
      </c>
      <c r="E511" s="16" t="s">
        <v>37</v>
      </c>
      <c r="F511" s="14" t="s">
        <v>306</v>
      </c>
      <c r="G511" s="16" t="s">
        <v>38</v>
      </c>
      <c r="H511" s="16">
        <v>3</v>
      </c>
      <c r="I511" s="21">
        <v>2012.06</v>
      </c>
      <c r="J511" s="21">
        <v>952.2</v>
      </c>
      <c r="K511" s="69" t="s">
        <v>46</v>
      </c>
      <c r="L511" s="21">
        <f t="shared" si="70"/>
        <v>321929.59999999998</v>
      </c>
      <c r="M511" s="114">
        <f t="shared" si="71"/>
        <v>23500.860799999999</v>
      </c>
      <c r="N511" s="114">
        <f t="shared" si="72"/>
        <v>345430.4608</v>
      </c>
      <c r="O511" s="114">
        <f t="shared" si="73"/>
        <v>345430.4608</v>
      </c>
      <c r="P511" s="32">
        <v>160</v>
      </c>
      <c r="Q511" s="418">
        <v>11.68</v>
      </c>
      <c r="R511" s="14" t="s">
        <v>41</v>
      </c>
      <c r="S511" s="14" t="s">
        <v>270</v>
      </c>
      <c r="T511" s="435">
        <v>321929.59999999998</v>
      </c>
      <c r="U511" s="435">
        <v>31307.653600000001</v>
      </c>
      <c r="V511" s="438">
        <v>353237.2536</v>
      </c>
      <c r="W511" s="435">
        <v>160</v>
      </c>
      <c r="X511" s="435">
        <v>15.56</v>
      </c>
      <c r="Z511" s="435">
        <f t="shared" si="67"/>
        <v>0</v>
      </c>
      <c r="AA511" s="435">
        <f t="shared" si="68"/>
        <v>-7806.7928000000029</v>
      </c>
      <c r="AB511" s="435">
        <f t="shared" si="69"/>
        <v>-7806.7927999999956</v>
      </c>
    </row>
    <row r="512" spans="1:1024" ht="37.5">
      <c r="A512" s="15">
        <v>4</v>
      </c>
      <c r="B512" s="16">
        <v>4</v>
      </c>
      <c r="C512" s="68" t="s">
        <v>409</v>
      </c>
      <c r="D512" s="16">
        <v>1983</v>
      </c>
      <c r="E512" s="16" t="s">
        <v>37</v>
      </c>
      <c r="F512" s="14" t="s">
        <v>306</v>
      </c>
      <c r="G512" s="16" t="s">
        <v>38</v>
      </c>
      <c r="H512" s="16">
        <v>3</v>
      </c>
      <c r="I512" s="21">
        <v>1604.89</v>
      </c>
      <c r="J512" s="21">
        <v>949.7</v>
      </c>
      <c r="K512" s="69" t="s">
        <v>46</v>
      </c>
      <c r="L512" s="21">
        <f t="shared" si="70"/>
        <v>256782.40000000002</v>
      </c>
      <c r="M512" s="114">
        <f t="shared" si="71"/>
        <v>18745.1152</v>
      </c>
      <c r="N512" s="114">
        <f t="shared" si="72"/>
        <v>275527.51520000002</v>
      </c>
      <c r="O512" s="114">
        <f t="shared" si="73"/>
        <v>275527.51520000002</v>
      </c>
      <c r="P512" s="32">
        <v>160</v>
      </c>
      <c r="Q512" s="418">
        <v>11.68</v>
      </c>
      <c r="R512" s="14" t="s">
        <v>41</v>
      </c>
      <c r="S512" s="14" t="s">
        <v>270</v>
      </c>
      <c r="T512" s="435">
        <v>256782.40000000002</v>
      </c>
      <c r="U512" s="435">
        <v>24972.088400000001</v>
      </c>
      <c r="V512" s="438">
        <v>281754.48840000003</v>
      </c>
      <c r="W512" s="435">
        <v>160</v>
      </c>
      <c r="X512" s="435">
        <v>15.56</v>
      </c>
      <c r="Z512" s="435">
        <f t="shared" si="67"/>
        <v>0</v>
      </c>
      <c r="AA512" s="435">
        <f t="shared" si="68"/>
        <v>-6226.9732000000004</v>
      </c>
      <c r="AB512" s="435">
        <f t="shared" si="69"/>
        <v>-6226.9732000000076</v>
      </c>
    </row>
    <row r="513" spans="1:29" ht="37.5">
      <c r="A513" s="15">
        <v>5</v>
      </c>
      <c r="B513" s="16">
        <v>5</v>
      </c>
      <c r="C513" s="68" t="s">
        <v>410</v>
      </c>
      <c r="D513" s="16">
        <v>1988</v>
      </c>
      <c r="E513" s="16" t="s">
        <v>37</v>
      </c>
      <c r="F513" s="14" t="s">
        <v>306</v>
      </c>
      <c r="G513" s="16" t="s">
        <v>87</v>
      </c>
      <c r="H513" s="16">
        <v>5</v>
      </c>
      <c r="I513" s="21">
        <v>8367.2999999999993</v>
      </c>
      <c r="J513" s="21">
        <v>5226.3</v>
      </c>
      <c r="K513" s="69" t="s">
        <v>46</v>
      </c>
      <c r="L513" s="21">
        <f t="shared" si="70"/>
        <v>1286221.3559999999</v>
      </c>
      <c r="M513" s="114">
        <f t="shared" si="71"/>
        <v>93881.106</v>
      </c>
      <c r="N513" s="114">
        <f t="shared" si="72"/>
        <v>1380102.4619999998</v>
      </c>
      <c r="O513" s="114">
        <f t="shared" si="73"/>
        <v>1380102.4619999998</v>
      </c>
      <c r="P513" s="32">
        <v>153.72</v>
      </c>
      <c r="Q513" s="418">
        <v>11.22</v>
      </c>
      <c r="R513" s="14" t="s">
        <v>41</v>
      </c>
      <c r="S513" s="14" t="s">
        <v>270</v>
      </c>
      <c r="T513" s="435">
        <v>1286221.3559999999</v>
      </c>
      <c r="U513" s="435">
        <v>129776.82299999999</v>
      </c>
      <c r="V513" s="438">
        <v>1415998.179</v>
      </c>
      <c r="W513" s="435">
        <v>153.72</v>
      </c>
      <c r="X513" s="435">
        <v>15.51</v>
      </c>
      <c r="Z513" s="435">
        <f t="shared" si="67"/>
        <v>0</v>
      </c>
      <c r="AA513" s="435">
        <f t="shared" si="68"/>
        <v>-35895.71699999999</v>
      </c>
      <c r="AB513" s="435">
        <f t="shared" si="69"/>
        <v>-35895.717000000179</v>
      </c>
    </row>
    <row r="514" spans="1:29" ht="37.5">
      <c r="A514" s="15">
        <v>6</v>
      </c>
      <c r="B514" s="16">
        <v>6</v>
      </c>
      <c r="C514" s="68" t="s">
        <v>411</v>
      </c>
      <c r="D514" s="16">
        <v>1980</v>
      </c>
      <c r="E514" s="16" t="s">
        <v>37</v>
      </c>
      <c r="F514" s="14" t="s">
        <v>331</v>
      </c>
      <c r="G514" s="16" t="s">
        <v>67</v>
      </c>
      <c r="H514" s="16">
        <v>2</v>
      </c>
      <c r="I514" s="21">
        <v>1193.8</v>
      </c>
      <c r="J514" s="21">
        <v>713.7</v>
      </c>
      <c r="K514" s="69" t="s">
        <v>46</v>
      </c>
      <c r="L514" s="115">
        <f t="shared" si="70"/>
        <v>296348.91200000001</v>
      </c>
      <c r="M514" s="114">
        <f t="shared" si="71"/>
        <v>21631.655999999999</v>
      </c>
      <c r="N514" s="114">
        <f t="shared" si="72"/>
        <v>317980.56800000003</v>
      </c>
      <c r="O514" s="114">
        <f t="shared" si="73"/>
        <v>317980.56800000003</v>
      </c>
      <c r="P514" s="415">
        <v>248.24</v>
      </c>
      <c r="Q514" s="418">
        <v>18.12</v>
      </c>
      <c r="R514" s="14" t="s">
        <v>41</v>
      </c>
      <c r="S514" s="14" t="s">
        <v>270</v>
      </c>
      <c r="T514" s="435">
        <v>289007.04200000002</v>
      </c>
      <c r="U514" s="435">
        <v>26203.91</v>
      </c>
      <c r="V514" s="438">
        <v>315210.95199999999</v>
      </c>
      <c r="W514" s="435">
        <v>242.09</v>
      </c>
      <c r="X514" s="435">
        <v>21.95</v>
      </c>
      <c r="Z514" s="435">
        <f t="shared" si="67"/>
        <v>7341.8699999999953</v>
      </c>
      <c r="AA514" s="435">
        <f t="shared" si="68"/>
        <v>-4572.2540000000008</v>
      </c>
      <c r="AB514" s="435">
        <f t="shared" si="69"/>
        <v>2769.6160000000382</v>
      </c>
    </row>
    <row r="515" spans="1:29" ht="37.5">
      <c r="A515" s="15">
        <v>7</v>
      </c>
      <c r="B515" s="16">
        <v>7</v>
      </c>
      <c r="C515" s="68" t="s">
        <v>412</v>
      </c>
      <c r="D515" s="16">
        <v>1988</v>
      </c>
      <c r="E515" s="16" t="s">
        <v>37</v>
      </c>
      <c r="F515" s="14" t="s">
        <v>331</v>
      </c>
      <c r="G515" s="16" t="s">
        <v>67</v>
      </c>
      <c r="H515" s="16">
        <v>2</v>
      </c>
      <c r="I515" s="21">
        <v>1204.7</v>
      </c>
      <c r="J515" s="21">
        <v>748.1</v>
      </c>
      <c r="K515" s="69" t="s">
        <v>46</v>
      </c>
      <c r="L515" s="115">
        <f t="shared" si="70"/>
        <v>299054.728</v>
      </c>
      <c r="M515" s="114">
        <f t="shared" si="71"/>
        <v>21829.164000000001</v>
      </c>
      <c r="N515" s="114">
        <f t="shared" si="72"/>
        <v>320883.89199999999</v>
      </c>
      <c r="O515" s="114">
        <f t="shared" si="73"/>
        <v>320883.89199999999</v>
      </c>
      <c r="P515" s="415">
        <v>248.24</v>
      </c>
      <c r="Q515" s="418">
        <v>18.12</v>
      </c>
      <c r="R515" s="14" t="s">
        <v>41</v>
      </c>
      <c r="S515" s="14" t="s">
        <v>270</v>
      </c>
      <c r="T515" s="435">
        <v>291645.82300000003</v>
      </c>
      <c r="U515" s="435">
        <v>26443.165000000001</v>
      </c>
      <c r="V515" s="438">
        <v>318088.98800000001</v>
      </c>
      <c r="W515" s="435">
        <v>242.09</v>
      </c>
      <c r="X515" s="435">
        <v>21.95</v>
      </c>
      <c r="Z515" s="435">
        <f t="shared" si="67"/>
        <v>7408.9049999999697</v>
      </c>
      <c r="AA515" s="435">
        <f t="shared" si="68"/>
        <v>-4614.0010000000002</v>
      </c>
      <c r="AB515" s="435">
        <f t="shared" si="69"/>
        <v>2794.9039999999804</v>
      </c>
    </row>
    <row r="516" spans="1:29" ht="37.5">
      <c r="A516" s="15">
        <v>8</v>
      </c>
      <c r="B516" s="16">
        <v>8</v>
      </c>
      <c r="C516" s="68" t="s">
        <v>413</v>
      </c>
      <c r="D516" s="16">
        <v>1989</v>
      </c>
      <c r="E516" s="16" t="s">
        <v>37</v>
      </c>
      <c r="F516" s="14" t="s">
        <v>331</v>
      </c>
      <c r="G516" s="16" t="s">
        <v>67</v>
      </c>
      <c r="H516" s="16">
        <v>2</v>
      </c>
      <c r="I516" s="21">
        <v>1260.2</v>
      </c>
      <c r="J516" s="21">
        <v>725.3</v>
      </c>
      <c r="K516" s="69" t="s">
        <v>46</v>
      </c>
      <c r="L516" s="115">
        <f t="shared" si="70"/>
        <v>312832.04800000001</v>
      </c>
      <c r="M516" s="114">
        <f t="shared" si="71"/>
        <v>22834.824000000001</v>
      </c>
      <c r="N516" s="114">
        <f t="shared" si="72"/>
        <v>335666.87200000003</v>
      </c>
      <c r="O516" s="114">
        <f t="shared" si="73"/>
        <v>335666.87200000003</v>
      </c>
      <c r="P516" s="415">
        <v>248.24</v>
      </c>
      <c r="Q516" s="418">
        <v>18.12</v>
      </c>
      <c r="R516" s="14" t="s">
        <v>41</v>
      </c>
      <c r="S516" s="14" t="s">
        <v>270</v>
      </c>
      <c r="T516" s="435">
        <v>305081.81800000003</v>
      </c>
      <c r="U516" s="435">
        <v>27661.39</v>
      </c>
      <c r="V516" s="438">
        <v>332743.20800000004</v>
      </c>
      <c r="W516" s="435">
        <v>242.09</v>
      </c>
      <c r="X516" s="435">
        <v>21.95</v>
      </c>
      <c r="Z516" s="435">
        <f t="shared" si="67"/>
        <v>7750.2299999999814</v>
      </c>
      <c r="AA516" s="435">
        <f t="shared" si="68"/>
        <v>-4826.5659999999989</v>
      </c>
      <c r="AB516" s="435">
        <f t="shared" si="69"/>
        <v>2923.6639999999898</v>
      </c>
    </row>
    <row r="517" spans="1:29" ht="37.5">
      <c r="A517" s="15">
        <v>9</v>
      </c>
      <c r="B517" s="16">
        <v>9</v>
      </c>
      <c r="C517" s="68" t="s">
        <v>414</v>
      </c>
      <c r="D517" s="16">
        <v>1990</v>
      </c>
      <c r="E517" s="16" t="s">
        <v>37</v>
      </c>
      <c r="F517" s="14" t="s">
        <v>331</v>
      </c>
      <c r="G517" s="16" t="s">
        <v>67</v>
      </c>
      <c r="H517" s="16">
        <v>2</v>
      </c>
      <c r="I517" s="21">
        <v>1244.9000000000001</v>
      </c>
      <c r="J517" s="21">
        <v>741.4</v>
      </c>
      <c r="K517" s="69" t="s">
        <v>46</v>
      </c>
      <c r="L517" s="115">
        <f t="shared" si="70"/>
        <v>309033.97600000002</v>
      </c>
      <c r="M517" s="114">
        <f t="shared" si="71"/>
        <v>22557.588000000003</v>
      </c>
      <c r="N517" s="114">
        <f t="shared" si="72"/>
        <v>331591.56400000001</v>
      </c>
      <c r="O517" s="114">
        <f t="shared" si="73"/>
        <v>331591.56400000001</v>
      </c>
      <c r="P517" s="415">
        <v>248.24</v>
      </c>
      <c r="Q517" s="418">
        <v>18.12</v>
      </c>
      <c r="R517" s="14" t="s">
        <v>41</v>
      </c>
      <c r="S517" s="14" t="s">
        <v>270</v>
      </c>
      <c r="T517" s="435">
        <v>301377.84100000001</v>
      </c>
      <c r="U517" s="435">
        <v>27325.555</v>
      </c>
      <c r="V517" s="438">
        <v>328703.39600000001</v>
      </c>
      <c r="W517" s="435">
        <v>242.09</v>
      </c>
      <c r="X517" s="435">
        <v>21.95</v>
      </c>
      <c r="Z517" s="435">
        <f t="shared" si="67"/>
        <v>7656.1350000000093</v>
      </c>
      <c r="AA517" s="435">
        <f t="shared" si="68"/>
        <v>-4767.9669999999969</v>
      </c>
      <c r="AB517" s="435">
        <f t="shared" si="69"/>
        <v>2888.1680000000051</v>
      </c>
    </row>
    <row r="518" spans="1:29" ht="37.5">
      <c r="A518" s="15">
        <v>10</v>
      </c>
      <c r="B518" s="16">
        <v>10</v>
      </c>
      <c r="C518" s="68" t="s">
        <v>415</v>
      </c>
      <c r="D518" s="16">
        <v>1990</v>
      </c>
      <c r="E518" s="16" t="s">
        <v>37</v>
      </c>
      <c r="F518" s="14" t="s">
        <v>331</v>
      </c>
      <c r="G518" s="16" t="s">
        <v>67</v>
      </c>
      <c r="H518" s="16">
        <v>2</v>
      </c>
      <c r="I518" s="21">
        <v>1261.8</v>
      </c>
      <c r="J518" s="21">
        <v>778.9</v>
      </c>
      <c r="K518" s="69" t="s">
        <v>46</v>
      </c>
      <c r="L518" s="115">
        <f t="shared" si="70"/>
        <v>313229.23200000002</v>
      </c>
      <c r="M518" s="114">
        <f t="shared" si="71"/>
        <v>22863.815999999999</v>
      </c>
      <c r="N518" s="114">
        <f t="shared" si="72"/>
        <v>336093.04800000001</v>
      </c>
      <c r="O518" s="114">
        <f t="shared" si="73"/>
        <v>336093.04800000001</v>
      </c>
      <c r="P518" s="415">
        <v>248.24</v>
      </c>
      <c r="Q518" s="418">
        <v>18.12</v>
      </c>
      <c r="R518" s="14" t="s">
        <v>41</v>
      </c>
      <c r="S518" s="14" t="s">
        <v>270</v>
      </c>
      <c r="T518" s="435">
        <v>305469.16200000001</v>
      </c>
      <c r="U518" s="435">
        <v>27696.51</v>
      </c>
      <c r="V518" s="438">
        <v>333165.67200000002</v>
      </c>
      <c r="W518" s="435">
        <v>242.09</v>
      </c>
      <c r="X518" s="435">
        <v>21.95</v>
      </c>
      <c r="Z518" s="435">
        <f t="shared" si="67"/>
        <v>7760.070000000007</v>
      </c>
      <c r="AA518" s="435">
        <f t="shared" si="68"/>
        <v>-4832.6939999999995</v>
      </c>
      <c r="AB518" s="435">
        <f t="shared" si="69"/>
        <v>2927.3759999999893</v>
      </c>
    </row>
    <row r="519" spans="1:29" ht="37.5">
      <c r="A519" s="15">
        <v>11</v>
      </c>
      <c r="B519" s="16">
        <v>11</v>
      </c>
      <c r="C519" s="68" t="s">
        <v>416</v>
      </c>
      <c r="D519" s="16">
        <v>1989</v>
      </c>
      <c r="E519" s="16" t="s">
        <v>37</v>
      </c>
      <c r="F519" s="14" t="s">
        <v>331</v>
      </c>
      <c r="G519" s="16" t="s">
        <v>67</v>
      </c>
      <c r="H519" s="16">
        <v>2</v>
      </c>
      <c r="I519" s="21">
        <v>1194.5</v>
      </c>
      <c r="J519" s="21">
        <v>781.7</v>
      </c>
      <c r="K519" s="69" t="s">
        <v>46</v>
      </c>
      <c r="L519" s="115">
        <f t="shared" si="70"/>
        <v>296522.68</v>
      </c>
      <c r="M519" s="114">
        <f t="shared" si="71"/>
        <v>21644.34</v>
      </c>
      <c r="N519" s="114">
        <f t="shared" si="72"/>
        <v>318167.02</v>
      </c>
      <c r="O519" s="114">
        <f t="shared" si="73"/>
        <v>318167.02</v>
      </c>
      <c r="P519" s="415">
        <v>248.24</v>
      </c>
      <c r="Q519" s="418">
        <v>18.12</v>
      </c>
      <c r="R519" s="14" t="s">
        <v>41</v>
      </c>
      <c r="S519" s="14" t="s">
        <v>270</v>
      </c>
      <c r="T519" s="435">
        <v>289176.505</v>
      </c>
      <c r="U519" s="435">
        <v>26219.274999999998</v>
      </c>
      <c r="V519" s="438">
        <v>315395.78000000003</v>
      </c>
      <c r="W519" s="435">
        <v>242.09</v>
      </c>
      <c r="X519" s="435">
        <v>21.95</v>
      </c>
      <c r="Z519" s="435">
        <f t="shared" si="67"/>
        <v>7346.1749999999884</v>
      </c>
      <c r="AA519" s="435">
        <f t="shared" si="68"/>
        <v>-4574.9349999999977</v>
      </c>
      <c r="AB519" s="435">
        <f t="shared" si="69"/>
        <v>2771.2399999999907</v>
      </c>
    </row>
    <row r="520" spans="1:29" ht="37.5">
      <c r="A520" s="15">
        <v>12</v>
      </c>
      <c r="B520" s="16">
        <v>12</v>
      </c>
      <c r="C520" s="68" t="s">
        <v>417</v>
      </c>
      <c r="D520" s="16">
        <v>1990</v>
      </c>
      <c r="E520" s="16" t="s">
        <v>37</v>
      </c>
      <c r="F520" s="14" t="s">
        <v>306</v>
      </c>
      <c r="G520" s="16" t="s">
        <v>87</v>
      </c>
      <c r="H520" s="16">
        <v>5</v>
      </c>
      <c r="I520" s="21">
        <v>9375</v>
      </c>
      <c r="J520" s="21">
        <v>8026</v>
      </c>
      <c r="K520" s="69" t="s">
        <v>234</v>
      </c>
      <c r="L520" s="21">
        <f t="shared" si="70"/>
        <v>9887906.25</v>
      </c>
      <c r="M520" s="114">
        <f t="shared" si="71"/>
        <v>721781.25</v>
      </c>
      <c r="N520" s="114">
        <f t="shared" si="72"/>
        <v>10609687.5</v>
      </c>
      <c r="O520" s="114">
        <f t="shared" si="73"/>
        <v>10609687.5</v>
      </c>
      <c r="P520" s="32">
        <v>1054.71</v>
      </c>
      <c r="Q520" s="416">
        <v>76.989999999999995</v>
      </c>
      <c r="R520" s="14" t="s">
        <v>41</v>
      </c>
      <c r="S520" s="14" t="s">
        <v>270</v>
      </c>
      <c r="T520" s="435">
        <v>9887906.25</v>
      </c>
      <c r="U520" s="435">
        <v>211593.75</v>
      </c>
      <c r="V520" s="438">
        <v>10099500</v>
      </c>
      <c r="W520" s="435">
        <v>1054.71</v>
      </c>
      <c r="X520" s="435">
        <v>22.57</v>
      </c>
      <c r="Z520" s="435">
        <f t="shared" si="67"/>
        <v>0</v>
      </c>
      <c r="AA520" s="435">
        <f t="shared" si="68"/>
        <v>510187.5</v>
      </c>
      <c r="AB520" s="435">
        <f t="shared" si="69"/>
        <v>510187.5</v>
      </c>
    </row>
    <row r="521" spans="1:29" s="67" customFormat="1" ht="37.5">
      <c r="A521" s="15"/>
      <c r="B521" s="16"/>
      <c r="C521" s="65" t="s">
        <v>141</v>
      </c>
      <c r="D521" s="33"/>
      <c r="E521" s="33"/>
      <c r="F521" s="14"/>
      <c r="G521" s="33"/>
      <c r="H521" s="33"/>
      <c r="I521" s="27">
        <f>SUM(I522:I541)</f>
        <v>18267.600000000002</v>
      </c>
      <c r="J521" s="27"/>
      <c r="K521" s="28"/>
      <c r="L521" s="27">
        <f>SUM(L522:L576)</f>
        <v>32988588.82139999</v>
      </c>
      <c r="M521" s="31">
        <f>SUM(M522:M576)</f>
        <v>1698229.0833999997</v>
      </c>
      <c r="N521" s="31">
        <f>SUM(N522:N576)</f>
        <v>34686817.90479999</v>
      </c>
      <c r="O521" s="31">
        <f>SUM(O522:O576)</f>
        <v>34686817.904800005</v>
      </c>
      <c r="P521" s="31"/>
      <c r="Q521" s="59"/>
      <c r="R521" s="31"/>
      <c r="S521" s="49"/>
      <c r="T521" s="438"/>
      <c r="U521" s="438"/>
      <c r="V521" s="438"/>
      <c r="W521" s="438"/>
      <c r="X521" s="438"/>
      <c r="Z521" s="438"/>
      <c r="AA521" s="438"/>
      <c r="AB521" s="438"/>
      <c r="AC521" s="327"/>
    </row>
    <row r="522" spans="1:29" ht="37.5">
      <c r="A522" s="15">
        <v>1</v>
      </c>
      <c r="B522" s="16">
        <v>1</v>
      </c>
      <c r="C522" s="68" t="s">
        <v>418</v>
      </c>
      <c r="D522" s="16">
        <v>1986</v>
      </c>
      <c r="E522" s="16" t="s">
        <v>37</v>
      </c>
      <c r="F522" s="14" t="s">
        <v>289</v>
      </c>
      <c r="G522" s="16" t="s">
        <v>38</v>
      </c>
      <c r="H522" s="16">
        <v>2</v>
      </c>
      <c r="I522" s="21">
        <v>1474.5</v>
      </c>
      <c r="J522" s="21">
        <v>799.5</v>
      </c>
      <c r="K522" s="69" t="s">
        <v>46</v>
      </c>
      <c r="L522" s="21">
        <f>I522*P522</f>
        <v>371957.37</v>
      </c>
      <c r="M522" s="32">
        <f>I522*Q522</f>
        <v>25877.475000000002</v>
      </c>
      <c r="N522" s="32">
        <f>L522+M522</f>
        <v>397834.84499999997</v>
      </c>
      <c r="O522" s="32">
        <f>N522</f>
        <v>397834.84499999997</v>
      </c>
      <c r="P522" s="32">
        <v>252.26</v>
      </c>
      <c r="Q522" s="59">
        <v>17.55</v>
      </c>
      <c r="R522" s="14" t="s">
        <v>41</v>
      </c>
      <c r="S522" s="14" t="s">
        <v>270</v>
      </c>
    </row>
    <row r="523" spans="1:29" ht="56.25">
      <c r="A523" s="15">
        <v>2</v>
      </c>
      <c r="B523" s="619">
        <v>2</v>
      </c>
      <c r="C523" s="620" t="s">
        <v>419</v>
      </c>
      <c r="D523" s="619">
        <v>1992</v>
      </c>
      <c r="E523" s="619" t="s">
        <v>37</v>
      </c>
      <c r="F523" s="654" t="s">
        <v>291</v>
      </c>
      <c r="G523" s="619" t="s">
        <v>38</v>
      </c>
      <c r="H523" s="619">
        <v>2</v>
      </c>
      <c r="I523" s="617">
        <v>1708.62</v>
      </c>
      <c r="J523" s="619">
        <v>675.6</v>
      </c>
      <c r="K523" s="35" t="s">
        <v>88</v>
      </c>
      <c r="L523" s="21">
        <f>I523*P523</f>
        <v>251355.0882</v>
      </c>
      <c r="M523" s="32">
        <f>I523*Q523</f>
        <v>27747.988799999996</v>
      </c>
      <c r="N523" s="32">
        <f t="shared" ref="N523:N576" si="74">L523+M523</f>
        <v>279103.07699999999</v>
      </c>
      <c r="O523" s="632">
        <f>N523+N524+N525+N526</f>
        <v>3121922.1192000001</v>
      </c>
      <c r="P523" s="32">
        <v>147.11000000000001</v>
      </c>
      <c r="Q523" s="59">
        <v>16.239999999999998</v>
      </c>
      <c r="R523" s="14" t="s">
        <v>41</v>
      </c>
      <c r="S523" s="14" t="s">
        <v>270</v>
      </c>
    </row>
    <row r="524" spans="1:29" ht="56.25">
      <c r="A524" s="15">
        <v>3</v>
      </c>
      <c r="B524" s="619"/>
      <c r="C524" s="620"/>
      <c r="D524" s="619"/>
      <c r="E524" s="619"/>
      <c r="F524" s="623"/>
      <c r="G524" s="619"/>
      <c r="H524" s="619"/>
      <c r="I524" s="617"/>
      <c r="J524" s="619"/>
      <c r="K524" s="35" t="s">
        <v>42</v>
      </c>
      <c r="L524" s="21">
        <f>I523*P524</f>
        <v>62142.509399999988</v>
      </c>
      <c r="M524" s="32">
        <f>I523*Q524</f>
        <v>23681.473199999997</v>
      </c>
      <c r="N524" s="32">
        <f t="shared" si="74"/>
        <v>85823.982599999988</v>
      </c>
      <c r="O524" s="634"/>
      <c r="P524" s="32">
        <v>36.369999999999997</v>
      </c>
      <c r="Q524" s="59">
        <v>13.86</v>
      </c>
      <c r="R524" s="14" t="s">
        <v>41</v>
      </c>
      <c r="S524" s="14" t="s">
        <v>270</v>
      </c>
    </row>
    <row r="525" spans="1:29" ht="56.25">
      <c r="A525" s="15">
        <v>4</v>
      </c>
      <c r="B525" s="619"/>
      <c r="C525" s="620"/>
      <c r="D525" s="619"/>
      <c r="E525" s="619"/>
      <c r="F525" s="623"/>
      <c r="G525" s="619"/>
      <c r="H525" s="619"/>
      <c r="I525" s="617"/>
      <c r="J525" s="619"/>
      <c r="K525" s="35" t="s">
        <v>39</v>
      </c>
      <c r="L525" s="21">
        <f>I523*P525</f>
        <v>99920.097599999994</v>
      </c>
      <c r="M525" s="32">
        <f>I523*Q525</f>
        <v>24501.610799999999</v>
      </c>
      <c r="N525" s="32">
        <f t="shared" si="74"/>
        <v>124421.70839999999</v>
      </c>
      <c r="O525" s="634"/>
      <c r="P525" s="32">
        <v>58.48</v>
      </c>
      <c r="Q525" s="59">
        <v>14.34</v>
      </c>
      <c r="R525" s="14" t="s">
        <v>41</v>
      </c>
      <c r="S525" s="14" t="s">
        <v>270</v>
      </c>
    </row>
    <row r="526" spans="1:29">
      <c r="A526" s="15">
        <v>5</v>
      </c>
      <c r="B526" s="619"/>
      <c r="C526" s="620"/>
      <c r="D526" s="619"/>
      <c r="E526" s="619"/>
      <c r="F526" s="623"/>
      <c r="G526" s="619"/>
      <c r="H526" s="619"/>
      <c r="I526" s="617"/>
      <c r="J526" s="619"/>
      <c r="K526" s="35" t="s">
        <v>52</v>
      </c>
      <c r="L526" s="21">
        <f>I523*P526</f>
        <v>2562930</v>
      </c>
      <c r="M526" s="32">
        <f>I523*Q526</f>
        <v>69643.35119999999</v>
      </c>
      <c r="N526" s="32">
        <f t="shared" si="74"/>
        <v>2632573.3511999999</v>
      </c>
      <c r="O526" s="633"/>
      <c r="P526" s="32">
        <v>1500</v>
      </c>
      <c r="Q526" s="59">
        <v>40.76</v>
      </c>
      <c r="R526" s="14" t="s">
        <v>41</v>
      </c>
      <c r="S526" s="14" t="s">
        <v>270</v>
      </c>
    </row>
    <row r="527" spans="1:29" ht="56.25">
      <c r="A527" s="15">
        <v>6</v>
      </c>
      <c r="B527" s="619">
        <v>3</v>
      </c>
      <c r="C527" s="620" t="s">
        <v>424</v>
      </c>
      <c r="D527" s="619">
        <v>2000</v>
      </c>
      <c r="E527" s="619" t="s">
        <v>37</v>
      </c>
      <c r="F527" s="623" t="s">
        <v>306</v>
      </c>
      <c r="G527" s="619" t="s">
        <v>425</v>
      </c>
      <c r="H527" s="619">
        <v>3</v>
      </c>
      <c r="I527" s="617">
        <v>4511.1400000000003</v>
      </c>
      <c r="J527" s="619">
        <v>2059.5</v>
      </c>
      <c r="K527" s="35" t="s">
        <v>88</v>
      </c>
      <c r="L527" s="21">
        <f>I527*P527</f>
        <v>631469.37719999999</v>
      </c>
      <c r="M527" s="32">
        <f>I527*Q527</f>
        <v>66403.980800000005</v>
      </c>
      <c r="N527" s="32">
        <f t="shared" si="74"/>
        <v>697873.35800000001</v>
      </c>
      <c r="O527" s="632">
        <f>N527+N528+N529+N530</f>
        <v>6074565.7898000013</v>
      </c>
      <c r="P527" s="32">
        <v>139.97999999999999</v>
      </c>
      <c r="Q527" s="59">
        <v>14.72</v>
      </c>
      <c r="R527" s="14" t="s">
        <v>41</v>
      </c>
      <c r="S527" s="14" t="s">
        <v>270</v>
      </c>
    </row>
    <row r="528" spans="1:29" ht="56.25">
      <c r="A528" s="15">
        <v>7</v>
      </c>
      <c r="B528" s="619"/>
      <c r="C528" s="620"/>
      <c r="D528" s="619"/>
      <c r="E528" s="619"/>
      <c r="F528" s="623"/>
      <c r="G528" s="619"/>
      <c r="H528" s="619"/>
      <c r="I528" s="617"/>
      <c r="J528" s="619"/>
      <c r="K528" s="35" t="s">
        <v>42</v>
      </c>
      <c r="L528" s="21">
        <f>I527*P528</f>
        <v>156175.66680000001</v>
      </c>
      <c r="M528" s="32">
        <f>I527*Q528</f>
        <v>51426.996000000006</v>
      </c>
      <c r="N528" s="32">
        <f t="shared" si="74"/>
        <v>207602.66280000002</v>
      </c>
      <c r="O528" s="634"/>
      <c r="P528" s="32">
        <v>34.619999999999997</v>
      </c>
      <c r="Q528" s="59">
        <v>11.4</v>
      </c>
      <c r="R528" s="14" t="s">
        <v>41</v>
      </c>
      <c r="S528" s="14" t="s">
        <v>270</v>
      </c>
    </row>
    <row r="529" spans="1:29" ht="56.25">
      <c r="A529" s="15">
        <v>8</v>
      </c>
      <c r="B529" s="619"/>
      <c r="C529" s="620"/>
      <c r="D529" s="619"/>
      <c r="E529" s="619"/>
      <c r="F529" s="623"/>
      <c r="G529" s="619"/>
      <c r="H529" s="619"/>
      <c r="I529" s="617"/>
      <c r="J529" s="619"/>
      <c r="K529" s="35" t="s">
        <v>39</v>
      </c>
      <c r="L529" s="21">
        <f>I527*P529</f>
        <v>251044.94100000002</v>
      </c>
      <c r="M529" s="32">
        <f>I527*Q529</f>
        <v>58283.928800000002</v>
      </c>
      <c r="N529" s="32">
        <f t="shared" si="74"/>
        <v>309328.86980000004</v>
      </c>
      <c r="O529" s="634"/>
      <c r="P529" s="32">
        <v>55.65</v>
      </c>
      <c r="Q529" s="59">
        <v>12.92</v>
      </c>
      <c r="R529" s="14" t="s">
        <v>41</v>
      </c>
      <c r="S529" s="14" t="s">
        <v>270</v>
      </c>
    </row>
    <row r="530" spans="1:29">
      <c r="A530" s="15">
        <v>9</v>
      </c>
      <c r="B530" s="619"/>
      <c r="C530" s="620"/>
      <c r="D530" s="619"/>
      <c r="E530" s="619"/>
      <c r="F530" s="623"/>
      <c r="G530" s="619"/>
      <c r="H530" s="619"/>
      <c r="I530" s="617"/>
      <c r="J530" s="619"/>
      <c r="K530" s="35" t="s">
        <v>52</v>
      </c>
      <c r="L530" s="21">
        <f>I527*P530</f>
        <v>4757944.4694000008</v>
      </c>
      <c r="M530" s="32">
        <f>I527*Q530</f>
        <v>101816.42980000001</v>
      </c>
      <c r="N530" s="32">
        <f t="shared" si="74"/>
        <v>4859760.8992000008</v>
      </c>
      <c r="O530" s="633"/>
      <c r="P530" s="32">
        <v>1054.71</v>
      </c>
      <c r="Q530" s="59">
        <v>22.57</v>
      </c>
      <c r="R530" s="14" t="s">
        <v>41</v>
      </c>
      <c r="S530" s="14" t="s">
        <v>270</v>
      </c>
    </row>
    <row r="531" spans="1:29" ht="56.25">
      <c r="A531" s="15">
        <v>10</v>
      </c>
      <c r="B531" s="619">
        <v>4</v>
      </c>
      <c r="C531" s="620" t="s">
        <v>426</v>
      </c>
      <c r="D531" s="619">
        <v>2000</v>
      </c>
      <c r="E531" s="619" t="s">
        <v>37</v>
      </c>
      <c r="F531" s="623" t="s">
        <v>306</v>
      </c>
      <c r="G531" s="619" t="s">
        <v>425</v>
      </c>
      <c r="H531" s="619">
        <v>3</v>
      </c>
      <c r="I531" s="617">
        <v>4624.28</v>
      </c>
      <c r="J531" s="619">
        <v>2137.6999999999998</v>
      </c>
      <c r="K531" s="35" t="s">
        <v>42</v>
      </c>
      <c r="L531" s="21">
        <f>I531*P531</f>
        <v>160092.57359999997</v>
      </c>
      <c r="M531" s="32">
        <f>I531*Q531</f>
        <v>52716.792000000001</v>
      </c>
      <c r="N531" s="32">
        <f t="shared" si="74"/>
        <v>212809.36559999996</v>
      </c>
      <c r="O531" s="632">
        <f>N531+N532+N533+N534</f>
        <v>6226916.7195999995</v>
      </c>
      <c r="P531" s="32">
        <v>34.619999999999997</v>
      </c>
      <c r="Q531" s="59">
        <v>11.4</v>
      </c>
      <c r="R531" s="14" t="s">
        <v>41</v>
      </c>
      <c r="S531" s="14" t="s">
        <v>270</v>
      </c>
    </row>
    <row r="532" spans="1:29" ht="56.25">
      <c r="A532" s="15">
        <v>11</v>
      </c>
      <c r="B532" s="619"/>
      <c r="C532" s="620"/>
      <c r="D532" s="619"/>
      <c r="E532" s="619"/>
      <c r="F532" s="623"/>
      <c r="G532" s="619"/>
      <c r="H532" s="619"/>
      <c r="I532" s="617"/>
      <c r="J532" s="619"/>
      <c r="K532" s="35" t="s">
        <v>39</v>
      </c>
      <c r="L532" s="21">
        <f>I531*P532</f>
        <v>257341.18199999997</v>
      </c>
      <c r="M532" s="32">
        <f>I531*Q532</f>
        <v>59745.6976</v>
      </c>
      <c r="N532" s="32">
        <f t="shared" si="74"/>
        <v>317086.87959999999</v>
      </c>
      <c r="O532" s="634"/>
      <c r="P532" s="32">
        <v>55.65</v>
      </c>
      <c r="Q532" s="59">
        <v>12.92</v>
      </c>
      <c r="R532" s="14" t="s">
        <v>41</v>
      </c>
      <c r="S532" s="14" t="s">
        <v>270</v>
      </c>
    </row>
    <row r="533" spans="1:29">
      <c r="A533" s="15">
        <v>12</v>
      </c>
      <c r="B533" s="619"/>
      <c r="C533" s="620"/>
      <c r="D533" s="619"/>
      <c r="E533" s="619"/>
      <c r="F533" s="623"/>
      <c r="G533" s="619"/>
      <c r="H533" s="619"/>
      <c r="I533" s="617"/>
      <c r="J533" s="619"/>
      <c r="K533" s="35" t="s">
        <v>52</v>
      </c>
      <c r="L533" s="21">
        <f>I531*P533</f>
        <v>4877274.3587999996</v>
      </c>
      <c r="M533" s="32">
        <f>I531*Q533</f>
        <v>104369.9996</v>
      </c>
      <c r="N533" s="32">
        <f t="shared" si="74"/>
        <v>4981644.3583999993</v>
      </c>
      <c r="O533" s="634"/>
      <c r="P533" s="32">
        <v>1054.71</v>
      </c>
      <c r="Q533" s="59">
        <v>22.57</v>
      </c>
      <c r="R533" s="14" t="s">
        <v>41</v>
      </c>
      <c r="S533" s="14" t="s">
        <v>270</v>
      </c>
    </row>
    <row r="534" spans="1:29" ht="56.25">
      <c r="A534" s="15">
        <v>13</v>
      </c>
      <c r="B534" s="619"/>
      <c r="C534" s="620"/>
      <c r="D534" s="619"/>
      <c r="E534" s="619"/>
      <c r="F534" s="623"/>
      <c r="G534" s="619"/>
      <c r="H534" s="619"/>
      <c r="I534" s="617"/>
      <c r="J534" s="619"/>
      <c r="K534" s="35" t="s">
        <v>88</v>
      </c>
      <c r="L534" s="21">
        <f>I531*P534</f>
        <v>647306.71439999994</v>
      </c>
      <c r="M534" s="32">
        <f>I531*Q534</f>
        <v>68069.401599999997</v>
      </c>
      <c r="N534" s="32">
        <f t="shared" si="74"/>
        <v>715376.11599999992</v>
      </c>
      <c r="O534" s="633"/>
      <c r="P534" s="32">
        <v>139.97999999999999</v>
      </c>
      <c r="Q534" s="59">
        <v>14.72</v>
      </c>
      <c r="R534" s="14" t="s">
        <v>41</v>
      </c>
      <c r="S534" s="14" t="s">
        <v>270</v>
      </c>
    </row>
    <row r="535" spans="1:29" ht="37.5">
      <c r="A535" s="15">
        <v>14</v>
      </c>
      <c r="B535" s="16">
        <v>5</v>
      </c>
      <c r="C535" s="68" t="s">
        <v>427</v>
      </c>
      <c r="D535" s="16">
        <v>1981</v>
      </c>
      <c r="E535" s="16" t="s">
        <v>37</v>
      </c>
      <c r="F535" s="14" t="s">
        <v>285</v>
      </c>
      <c r="G535" s="16" t="s">
        <v>38</v>
      </c>
      <c r="H535" s="16">
        <v>2</v>
      </c>
      <c r="I535" s="21">
        <v>1553.9</v>
      </c>
      <c r="J535" s="21">
        <v>625.20000000000005</v>
      </c>
      <c r="K535" s="69" t="s">
        <v>46</v>
      </c>
      <c r="L535" s="21">
        <f>I535*P535</f>
        <v>265716.90000000002</v>
      </c>
      <c r="M535" s="32">
        <f>I535*Q535</f>
        <v>24567.159000000003</v>
      </c>
      <c r="N535" s="32">
        <f t="shared" si="74"/>
        <v>290284.05900000001</v>
      </c>
      <c r="O535" s="32">
        <f>N535</f>
        <v>290284.05900000001</v>
      </c>
      <c r="P535" s="32">
        <v>171</v>
      </c>
      <c r="Q535" s="59">
        <v>15.81</v>
      </c>
      <c r="R535" s="14" t="s">
        <v>41</v>
      </c>
      <c r="S535" s="14" t="s">
        <v>270</v>
      </c>
    </row>
    <row r="536" spans="1:29" ht="37.5">
      <c r="A536" s="15">
        <v>15</v>
      </c>
      <c r="B536" s="16">
        <v>6</v>
      </c>
      <c r="C536" s="68" t="s">
        <v>428</v>
      </c>
      <c r="D536" s="16">
        <v>1981</v>
      </c>
      <c r="E536" s="16" t="s">
        <v>37</v>
      </c>
      <c r="F536" s="14" t="s">
        <v>331</v>
      </c>
      <c r="G536" s="16" t="s">
        <v>67</v>
      </c>
      <c r="H536" s="16">
        <v>2</v>
      </c>
      <c r="I536" s="21">
        <v>427.4</v>
      </c>
      <c r="J536" s="21">
        <v>243.8</v>
      </c>
      <c r="K536" s="69" t="s">
        <v>46</v>
      </c>
      <c r="L536" s="21">
        <f>I536*P536</f>
        <v>103469.26599999999</v>
      </c>
      <c r="M536" s="32">
        <f>I536*Q536</f>
        <v>9381.4299999999985</v>
      </c>
      <c r="N536" s="32">
        <f t="shared" si="74"/>
        <v>112850.69599999998</v>
      </c>
      <c r="O536" s="632">
        <f>N536+N537</f>
        <v>873263.67999999993</v>
      </c>
      <c r="P536" s="32">
        <v>242.09</v>
      </c>
      <c r="Q536" s="59">
        <v>21.95</v>
      </c>
      <c r="R536" s="14" t="s">
        <v>41</v>
      </c>
      <c r="S536" s="14" t="s">
        <v>270</v>
      </c>
    </row>
    <row r="537" spans="1:29">
      <c r="A537" s="15">
        <v>16</v>
      </c>
      <c r="B537" s="16"/>
      <c r="C537" s="68"/>
      <c r="D537" s="16"/>
      <c r="E537" s="16"/>
      <c r="F537" s="14"/>
      <c r="G537" s="16"/>
      <c r="H537" s="16"/>
      <c r="I537" s="21"/>
      <c r="J537" s="21"/>
      <c r="K537" s="69" t="s">
        <v>52</v>
      </c>
      <c r="L537" s="21">
        <f>I536*P537</f>
        <v>740555.98</v>
      </c>
      <c r="M537" s="32">
        <f>Q537*I536</f>
        <v>19857.004000000001</v>
      </c>
      <c r="N537" s="32">
        <f t="shared" si="74"/>
        <v>760412.98399999994</v>
      </c>
      <c r="O537" s="633"/>
      <c r="P537" s="32">
        <v>1732.7</v>
      </c>
      <c r="Q537" s="59">
        <v>46.46</v>
      </c>
      <c r="R537" s="14" t="s">
        <v>41</v>
      </c>
      <c r="S537" s="14" t="s">
        <v>270</v>
      </c>
    </row>
    <row r="538" spans="1:29" ht="37.5">
      <c r="A538" s="15">
        <v>17</v>
      </c>
      <c r="B538" s="16">
        <v>7</v>
      </c>
      <c r="C538" s="68" t="s">
        <v>429</v>
      </c>
      <c r="D538" s="16">
        <v>1983</v>
      </c>
      <c r="E538" s="16" t="s">
        <v>37</v>
      </c>
      <c r="F538" s="14" t="s">
        <v>331</v>
      </c>
      <c r="G538" s="16" t="s">
        <v>67</v>
      </c>
      <c r="H538" s="16">
        <v>2</v>
      </c>
      <c r="I538" s="21">
        <v>1144.1600000000001</v>
      </c>
      <c r="J538" s="21">
        <v>468</v>
      </c>
      <c r="K538" s="69" t="s">
        <v>46</v>
      </c>
      <c r="L538" s="21">
        <f>I538*P538</f>
        <v>276989.69440000004</v>
      </c>
      <c r="M538" s="32">
        <f>I538*Q538</f>
        <v>25114.312000000002</v>
      </c>
      <c r="N538" s="32">
        <f t="shared" si="74"/>
        <v>302104.00640000001</v>
      </c>
      <c r="O538" s="632">
        <f>N538+N539</f>
        <v>2337747.7120000003</v>
      </c>
      <c r="P538" s="32">
        <v>242.09</v>
      </c>
      <c r="Q538" s="59">
        <v>21.95</v>
      </c>
      <c r="R538" s="14" t="s">
        <v>41</v>
      </c>
      <c r="S538" s="14" t="s">
        <v>270</v>
      </c>
    </row>
    <row r="539" spans="1:29">
      <c r="A539" s="15">
        <v>18</v>
      </c>
      <c r="B539" s="16"/>
      <c r="C539" s="68"/>
      <c r="D539" s="16"/>
      <c r="E539" s="16"/>
      <c r="F539" s="14"/>
      <c r="G539" s="16"/>
      <c r="H539" s="16"/>
      <c r="I539" s="21"/>
      <c r="J539" s="21"/>
      <c r="K539" s="35" t="s">
        <v>52</v>
      </c>
      <c r="L539" s="21">
        <f>I538*P539</f>
        <v>1982486.0320000001</v>
      </c>
      <c r="M539" s="32">
        <f>Q539*I538</f>
        <v>53157.673600000002</v>
      </c>
      <c r="N539" s="32">
        <f t="shared" si="74"/>
        <v>2035643.7056000002</v>
      </c>
      <c r="O539" s="633"/>
      <c r="P539" s="32">
        <v>1732.7</v>
      </c>
      <c r="Q539" s="59">
        <v>46.46</v>
      </c>
      <c r="R539" s="14" t="s">
        <v>41</v>
      </c>
      <c r="S539" s="14" t="s">
        <v>270</v>
      </c>
    </row>
    <row r="540" spans="1:29" ht="37.5">
      <c r="A540" s="15">
        <v>19</v>
      </c>
      <c r="B540" s="16">
        <v>8</v>
      </c>
      <c r="C540" s="68" t="s">
        <v>430</v>
      </c>
      <c r="D540" s="16">
        <v>1950</v>
      </c>
      <c r="E540" s="16" t="s">
        <v>37</v>
      </c>
      <c r="F540" s="14" t="s">
        <v>331</v>
      </c>
      <c r="G540" s="16" t="s">
        <v>67</v>
      </c>
      <c r="H540" s="16">
        <v>1</v>
      </c>
      <c r="I540" s="21">
        <v>1319.2</v>
      </c>
      <c r="J540" s="21">
        <v>726.9</v>
      </c>
      <c r="K540" s="69" t="s">
        <v>46</v>
      </c>
      <c r="L540" s="21">
        <f>I540*P540</f>
        <v>319365.12800000003</v>
      </c>
      <c r="M540" s="32">
        <f>I540*Q540</f>
        <v>28956.44</v>
      </c>
      <c r="N540" s="32">
        <f t="shared" si="74"/>
        <v>348321.56800000003</v>
      </c>
      <c r="O540" s="32">
        <f>N540</f>
        <v>348321.56800000003</v>
      </c>
      <c r="P540" s="32">
        <v>242.09</v>
      </c>
      <c r="Q540" s="59">
        <v>21.95</v>
      </c>
      <c r="R540" s="14" t="s">
        <v>41</v>
      </c>
      <c r="S540" s="14" t="s">
        <v>270</v>
      </c>
    </row>
    <row r="541" spans="1:29" ht="37.5">
      <c r="A541" s="15">
        <v>20</v>
      </c>
      <c r="B541" s="16">
        <v>9</v>
      </c>
      <c r="C541" s="68" t="s">
        <v>431</v>
      </c>
      <c r="D541" s="16">
        <v>1982</v>
      </c>
      <c r="E541" s="16" t="s">
        <v>37</v>
      </c>
      <c r="F541" s="14" t="s">
        <v>331</v>
      </c>
      <c r="G541" s="16" t="s">
        <v>67</v>
      </c>
      <c r="H541" s="16">
        <v>2</v>
      </c>
      <c r="I541" s="21">
        <v>1504.4</v>
      </c>
      <c r="J541" s="21">
        <v>685.2</v>
      </c>
      <c r="K541" s="69" t="s">
        <v>46</v>
      </c>
      <c r="L541" s="21">
        <f>I541*P541</f>
        <v>364200.19600000005</v>
      </c>
      <c r="M541" s="32">
        <f>I541*Q541</f>
        <v>33021.58</v>
      </c>
      <c r="N541" s="32">
        <f t="shared" si="74"/>
        <v>397221.77600000007</v>
      </c>
      <c r="O541" s="632">
        <f>N541+N542</f>
        <v>3073790.0800000005</v>
      </c>
      <c r="P541" s="32">
        <v>242.09</v>
      </c>
      <c r="Q541" s="59">
        <v>21.95</v>
      </c>
      <c r="R541" s="14" t="s">
        <v>41</v>
      </c>
      <c r="S541" s="14" t="s">
        <v>270</v>
      </c>
    </row>
    <row r="542" spans="1:29">
      <c r="A542" s="15">
        <v>21</v>
      </c>
      <c r="B542" s="16"/>
      <c r="C542" s="68"/>
      <c r="D542" s="16"/>
      <c r="E542" s="16"/>
      <c r="F542" s="14"/>
      <c r="G542" s="16"/>
      <c r="H542" s="16"/>
      <c r="I542" s="21"/>
      <c r="J542" s="16"/>
      <c r="K542" s="35" t="s">
        <v>52</v>
      </c>
      <c r="L542" s="21">
        <f>I541*P542</f>
        <v>2606673.8800000004</v>
      </c>
      <c r="M542" s="32">
        <f>I541*Q542</f>
        <v>69894.423999999999</v>
      </c>
      <c r="N542" s="32">
        <f t="shared" si="74"/>
        <v>2676568.3040000005</v>
      </c>
      <c r="O542" s="633"/>
      <c r="P542" s="32">
        <v>1732.7</v>
      </c>
      <c r="Q542" s="59">
        <v>46.46</v>
      </c>
      <c r="R542" s="14" t="s">
        <v>41</v>
      </c>
      <c r="S542" s="14" t="s">
        <v>41</v>
      </c>
    </row>
    <row r="543" spans="1:29" ht="37.5">
      <c r="A543" s="15">
        <v>22</v>
      </c>
      <c r="B543" s="16">
        <v>10</v>
      </c>
      <c r="C543" s="68" t="s">
        <v>432</v>
      </c>
      <c r="D543" s="16">
        <v>1982</v>
      </c>
      <c r="E543" s="16" t="s">
        <v>37</v>
      </c>
      <c r="F543" s="14" t="s">
        <v>285</v>
      </c>
      <c r="G543" s="16" t="s">
        <v>67</v>
      </c>
      <c r="H543" s="17">
        <v>2</v>
      </c>
      <c r="I543" s="21">
        <v>1130.2</v>
      </c>
      <c r="J543" s="16"/>
      <c r="K543" s="35" t="s">
        <v>52</v>
      </c>
      <c r="L543" s="32">
        <f>P543*I543</f>
        <v>1695300</v>
      </c>
      <c r="M543" s="32">
        <f>Q543*I543</f>
        <v>45456.644</v>
      </c>
      <c r="N543" s="32">
        <f t="shared" si="74"/>
        <v>1740756.6440000001</v>
      </c>
      <c r="O543" s="32">
        <f>N543</f>
        <v>1740756.6440000001</v>
      </c>
      <c r="P543" s="32">
        <v>1500</v>
      </c>
      <c r="Q543" s="59">
        <v>40.22</v>
      </c>
      <c r="R543" s="14" t="s">
        <v>41</v>
      </c>
      <c r="S543" s="14">
        <v>2019</v>
      </c>
    </row>
    <row r="544" spans="1:29" s="67" customFormat="1" ht="37.5">
      <c r="A544" s="15">
        <v>23</v>
      </c>
      <c r="B544" s="619">
        <v>11</v>
      </c>
      <c r="C544" s="620" t="s">
        <v>1078</v>
      </c>
      <c r="D544" s="619">
        <v>1989</v>
      </c>
      <c r="E544" s="619" t="s">
        <v>37</v>
      </c>
      <c r="F544" s="623" t="s">
        <v>306</v>
      </c>
      <c r="G544" s="619" t="s">
        <v>38</v>
      </c>
      <c r="H544" s="619">
        <v>4</v>
      </c>
      <c r="I544" s="617">
        <v>1128.53</v>
      </c>
      <c r="J544" s="619">
        <v>847.9</v>
      </c>
      <c r="K544" s="69" t="s">
        <v>46</v>
      </c>
      <c r="L544" s="21">
        <f>I544*P544</f>
        <v>180564.8</v>
      </c>
      <c r="M544" s="32">
        <f>I544*Q544</f>
        <v>17559.926800000001</v>
      </c>
      <c r="N544" s="32">
        <f t="shared" si="74"/>
        <v>198124.7268</v>
      </c>
      <c r="O544" s="632">
        <f>N544+N545+N546+N547+N548</f>
        <v>1008465.6932999999</v>
      </c>
      <c r="P544" s="32">
        <v>160</v>
      </c>
      <c r="Q544" s="59">
        <v>15.56</v>
      </c>
      <c r="R544" s="14" t="s">
        <v>41</v>
      </c>
      <c r="S544" s="14" t="s">
        <v>270</v>
      </c>
      <c r="T544" s="438"/>
      <c r="U544" s="438"/>
      <c r="V544" s="438"/>
      <c r="W544" s="438"/>
      <c r="X544" s="438"/>
      <c r="Z544" s="438"/>
      <c r="AA544" s="438"/>
      <c r="AB544" s="438"/>
      <c r="AC544" s="327"/>
    </row>
    <row r="545" spans="1:29" s="67" customFormat="1" ht="56.25">
      <c r="A545" s="15">
        <v>24</v>
      </c>
      <c r="B545" s="619"/>
      <c r="C545" s="620"/>
      <c r="D545" s="619"/>
      <c r="E545" s="619"/>
      <c r="F545" s="623"/>
      <c r="G545" s="619"/>
      <c r="H545" s="619"/>
      <c r="I545" s="617"/>
      <c r="J545" s="619"/>
      <c r="K545" s="69" t="s">
        <v>42</v>
      </c>
      <c r="L545" s="21">
        <f>I544*P545</f>
        <v>40096.670899999997</v>
      </c>
      <c r="M545" s="32">
        <f>Q545*I544</f>
        <v>12876.5273</v>
      </c>
      <c r="N545" s="32">
        <f t="shared" si="74"/>
        <v>52973.198199999999</v>
      </c>
      <c r="O545" s="634"/>
      <c r="P545" s="32">
        <v>35.53</v>
      </c>
      <c r="Q545" s="59">
        <v>11.41</v>
      </c>
      <c r="R545" s="14" t="s">
        <v>41</v>
      </c>
      <c r="S545" s="14" t="s">
        <v>270</v>
      </c>
      <c r="T545" s="438"/>
      <c r="U545" s="438"/>
      <c r="V545" s="438"/>
      <c r="W545" s="438"/>
      <c r="X545" s="438"/>
      <c r="Z545" s="438"/>
      <c r="AA545" s="438"/>
      <c r="AB545" s="438"/>
      <c r="AC545" s="327"/>
    </row>
    <row r="546" spans="1:29" s="67" customFormat="1" ht="56.25">
      <c r="A546" s="15">
        <v>25</v>
      </c>
      <c r="B546" s="619"/>
      <c r="C546" s="620"/>
      <c r="D546" s="619"/>
      <c r="E546" s="619"/>
      <c r="F546" s="623"/>
      <c r="G546" s="619"/>
      <c r="H546" s="619"/>
      <c r="I546" s="617"/>
      <c r="J546" s="619"/>
      <c r="K546" s="69" t="s">
        <v>88</v>
      </c>
      <c r="L546" s="21">
        <f>I544*P546</f>
        <v>162135.90509999997</v>
      </c>
      <c r="M546" s="32">
        <f>I544*Q546</f>
        <v>16702.243999999999</v>
      </c>
      <c r="N546" s="32">
        <f t="shared" si="74"/>
        <v>178838.14909999998</v>
      </c>
      <c r="O546" s="634"/>
      <c r="P546" s="32">
        <v>143.66999999999999</v>
      </c>
      <c r="Q546" s="59">
        <v>14.8</v>
      </c>
      <c r="R546" s="14" t="s">
        <v>41</v>
      </c>
      <c r="S546" s="14" t="s">
        <v>270</v>
      </c>
      <c r="T546" s="438"/>
      <c r="U546" s="438"/>
      <c r="V546" s="438"/>
      <c r="W546" s="438"/>
      <c r="X546" s="438"/>
      <c r="Z546" s="438"/>
      <c r="AA546" s="438"/>
      <c r="AB546" s="438"/>
      <c r="AC546" s="327"/>
    </row>
    <row r="547" spans="1:29" s="67" customFormat="1" ht="56.25">
      <c r="A547" s="15">
        <v>26</v>
      </c>
      <c r="B547" s="619"/>
      <c r="C547" s="620"/>
      <c r="D547" s="619"/>
      <c r="E547" s="619"/>
      <c r="F547" s="623"/>
      <c r="G547" s="619"/>
      <c r="H547" s="619"/>
      <c r="I547" s="617"/>
      <c r="J547" s="619"/>
      <c r="K547" s="69" t="s">
        <v>39</v>
      </c>
      <c r="L547" s="21">
        <f>I544*P547</f>
        <v>64450.348299999998</v>
      </c>
      <c r="M547" s="32">
        <f>I544*Q547</f>
        <v>14614.463499999998</v>
      </c>
      <c r="N547" s="32">
        <f t="shared" si="74"/>
        <v>79064.811799999996</v>
      </c>
      <c r="O547" s="634"/>
      <c r="P547" s="32">
        <v>57.11</v>
      </c>
      <c r="Q547" s="59">
        <v>12.95</v>
      </c>
      <c r="R547" s="14" t="s">
        <v>41</v>
      </c>
      <c r="S547" s="14" t="s">
        <v>270</v>
      </c>
      <c r="T547" s="438"/>
      <c r="U547" s="438"/>
      <c r="V547" s="438"/>
      <c r="W547" s="438"/>
      <c r="X547" s="438"/>
      <c r="Z547" s="438"/>
      <c r="AA547" s="438"/>
      <c r="AB547" s="438"/>
      <c r="AC547" s="327"/>
    </row>
    <row r="548" spans="1:29" s="67" customFormat="1" ht="37.5">
      <c r="A548" s="15">
        <v>27</v>
      </c>
      <c r="B548" s="619"/>
      <c r="C548" s="620"/>
      <c r="D548" s="619"/>
      <c r="E548" s="619"/>
      <c r="F548" s="623"/>
      <c r="G548" s="619"/>
      <c r="H548" s="619"/>
      <c r="I548" s="617"/>
      <c r="J548" s="619"/>
      <c r="K548" s="69" t="s">
        <v>49</v>
      </c>
      <c r="L548" s="21">
        <f>P548*I544</f>
        <v>480753.77999999997</v>
      </c>
      <c r="M548" s="32">
        <f>I544*Q548</f>
        <v>18711.027399999999</v>
      </c>
      <c r="N548" s="32">
        <f t="shared" si="74"/>
        <v>499464.80739999999</v>
      </c>
      <c r="O548" s="633"/>
      <c r="P548" s="32">
        <v>426</v>
      </c>
      <c r="Q548" s="59">
        <v>16.579999999999998</v>
      </c>
      <c r="R548" s="14" t="s">
        <v>41</v>
      </c>
      <c r="S548" s="14" t="s">
        <v>270</v>
      </c>
      <c r="T548" s="438"/>
      <c r="U548" s="438"/>
      <c r="V548" s="438"/>
      <c r="W548" s="438"/>
      <c r="X548" s="438"/>
      <c r="Z548" s="438"/>
      <c r="AA548" s="438"/>
      <c r="AB548" s="438"/>
      <c r="AC548" s="327"/>
    </row>
    <row r="549" spans="1:29" s="67" customFormat="1" ht="37.5">
      <c r="A549" s="15">
        <v>28</v>
      </c>
      <c r="B549" s="619">
        <v>12</v>
      </c>
      <c r="C549" s="620" t="s">
        <v>1079</v>
      </c>
      <c r="D549" s="619">
        <v>1988</v>
      </c>
      <c r="E549" s="619" t="s">
        <v>37</v>
      </c>
      <c r="F549" s="623" t="s">
        <v>306</v>
      </c>
      <c r="G549" s="619" t="s">
        <v>38</v>
      </c>
      <c r="H549" s="619">
        <v>4</v>
      </c>
      <c r="I549" s="623">
        <v>1427.66</v>
      </c>
      <c r="J549" s="623">
        <v>789.1</v>
      </c>
      <c r="K549" s="69" t="s">
        <v>49</v>
      </c>
      <c r="L549" s="21">
        <f>I549*P549</f>
        <v>608183.16</v>
      </c>
      <c r="M549" s="32">
        <f>I549*Q549</f>
        <v>23670.602800000001</v>
      </c>
      <c r="N549" s="32">
        <f t="shared" si="74"/>
        <v>631853.76280000003</v>
      </c>
      <c r="O549" s="632">
        <f>N549+N550+N551+N552</f>
        <v>1025131.263</v>
      </c>
      <c r="P549" s="32">
        <v>426</v>
      </c>
      <c r="Q549" s="59">
        <v>16.579999999999998</v>
      </c>
      <c r="R549" s="14" t="s">
        <v>41</v>
      </c>
      <c r="S549" s="14" t="s">
        <v>270</v>
      </c>
      <c r="T549" s="438"/>
      <c r="U549" s="438"/>
      <c r="V549" s="438"/>
      <c r="W549" s="438"/>
      <c r="X549" s="438"/>
      <c r="Z549" s="438"/>
      <c r="AA549" s="438"/>
      <c r="AB549" s="438"/>
      <c r="AC549" s="327"/>
    </row>
    <row r="550" spans="1:29" s="67" customFormat="1" ht="56.25">
      <c r="A550" s="15">
        <v>29</v>
      </c>
      <c r="B550" s="619"/>
      <c r="C550" s="620"/>
      <c r="D550" s="619"/>
      <c r="E550" s="619"/>
      <c r="F550" s="623"/>
      <c r="G550" s="619"/>
      <c r="H550" s="619"/>
      <c r="I550" s="653"/>
      <c r="J550" s="623"/>
      <c r="K550" s="69" t="s">
        <v>436</v>
      </c>
      <c r="L550" s="21">
        <f>I549*P550</f>
        <v>205111.91219999999</v>
      </c>
      <c r="M550" s="32">
        <f>I549*Q550</f>
        <v>21129.368000000002</v>
      </c>
      <c r="N550" s="32">
        <f t="shared" si="74"/>
        <v>226241.28019999998</v>
      </c>
      <c r="O550" s="634"/>
      <c r="P550" s="32">
        <v>143.66999999999999</v>
      </c>
      <c r="Q550" s="59">
        <v>14.8</v>
      </c>
      <c r="R550" s="14" t="s">
        <v>41</v>
      </c>
      <c r="S550" s="14" t="s">
        <v>270</v>
      </c>
      <c r="T550" s="438"/>
      <c r="U550" s="438"/>
      <c r="V550" s="438"/>
      <c r="W550" s="438"/>
      <c r="X550" s="438"/>
      <c r="Z550" s="438"/>
      <c r="AA550" s="438"/>
      <c r="AB550" s="438"/>
      <c r="AC550" s="327"/>
    </row>
    <row r="551" spans="1:29" s="67" customFormat="1" ht="56.25">
      <c r="A551" s="15">
        <v>30</v>
      </c>
      <c r="B551" s="619"/>
      <c r="C551" s="620"/>
      <c r="D551" s="619"/>
      <c r="E551" s="619"/>
      <c r="F551" s="623"/>
      <c r="G551" s="619"/>
      <c r="H551" s="619"/>
      <c r="I551" s="653"/>
      <c r="J551" s="623"/>
      <c r="K551" s="69" t="s">
        <v>39</v>
      </c>
      <c r="L551" s="21">
        <f>I549*P551</f>
        <v>81533.662600000011</v>
      </c>
      <c r="M551" s="32">
        <f>I549*Q551</f>
        <v>18488.197</v>
      </c>
      <c r="N551" s="32">
        <f t="shared" si="74"/>
        <v>100021.85960000001</v>
      </c>
      <c r="O551" s="634"/>
      <c r="P551" s="32">
        <v>57.11</v>
      </c>
      <c r="Q551" s="59">
        <v>12.95</v>
      </c>
      <c r="R551" s="14" t="s">
        <v>41</v>
      </c>
      <c r="S551" s="14" t="s">
        <v>270</v>
      </c>
      <c r="T551" s="438"/>
      <c r="U551" s="438"/>
      <c r="V551" s="438"/>
      <c r="W551" s="438"/>
      <c r="X551" s="438"/>
      <c r="Z551" s="438"/>
      <c r="AA551" s="438"/>
      <c r="AB551" s="438"/>
      <c r="AC551" s="327"/>
    </row>
    <row r="552" spans="1:29" s="67" customFormat="1" ht="56.25">
      <c r="A552" s="15">
        <v>31</v>
      </c>
      <c r="B552" s="619"/>
      <c r="C552" s="620"/>
      <c r="D552" s="619"/>
      <c r="E552" s="619"/>
      <c r="F552" s="623"/>
      <c r="G552" s="619"/>
      <c r="H552" s="619"/>
      <c r="I552" s="653"/>
      <c r="J552" s="623"/>
      <c r="K552" s="69" t="s">
        <v>42</v>
      </c>
      <c r="L552" s="21">
        <f>P552*I549</f>
        <v>50724.759800000007</v>
      </c>
      <c r="M552" s="32">
        <f>I549*Q552</f>
        <v>16289.600600000002</v>
      </c>
      <c r="N552" s="32">
        <f t="shared" si="74"/>
        <v>67014.360400000005</v>
      </c>
      <c r="O552" s="633"/>
      <c r="P552" s="32">
        <v>35.53</v>
      </c>
      <c r="Q552" s="59">
        <v>11.41</v>
      </c>
      <c r="R552" s="14" t="s">
        <v>41</v>
      </c>
      <c r="S552" s="14" t="s">
        <v>270</v>
      </c>
      <c r="T552" s="438"/>
      <c r="U552" s="438"/>
      <c r="V552" s="438"/>
      <c r="W552" s="438"/>
      <c r="X552" s="438"/>
      <c r="Z552" s="438"/>
      <c r="AA552" s="438"/>
      <c r="AB552" s="438"/>
      <c r="AC552" s="327"/>
    </row>
    <row r="553" spans="1:29" s="67" customFormat="1" ht="37.5">
      <c r="A553" s="15">
        <v>32</v>
      </c>
      <c r="B553" s="619">
        <v>13</v>
      </c>
      <c r="C553" s="620" t="s">
        <v>1080</v>
      </c>
      <c r="D553" s="619">
        <v>1988</v>
      </c>
      <c r="E553" s="619" t="s">
        <v>37</v>
      </c>
      <c r="F553" s="623" t="s">
        <v>306</v>
      </c>
      <c r="G553" s="619" t="s">
        <v>38</v>
      </c>
      <c r="H553" s="619">
        <v>4</v>
      </c>
      <c r="I553" s="623">
        <v>1430.8050000000001</v>
      </c>
      <c r="J553" s="619">
        <v>775.9</v>
      </c>
      <c r="K553" s="69" t="s">
        <v>49</v>
      </c>
      <c r="L553" s="21">
        <f>I553*P553</f>
        <v>609522.93000000005</v>
      </c>
      <c r="M553" s="32">
        <f>I553*Q553</f>
        <v>23722.746899999998</v>
      </c>
      <c r="N553" s="32">
        <f t="shared" si="74"/>
        <v>633245.67690000008</v>
      </c>
      <c r="O553" s="632">
        <f>N553+N554+N555+N556</f>
        <v>1027389.5302500001</v>
      </c>
      <c r="P553" s="32">
        <v>426</v>
      </c>
      <c r="Q553" s="59">
        <v>16.579999999999998</v>
      </c>
      <c r="R553" s="14" t="s">
        <v>41</v>
      </c>
      <c r="S553" s="14" t="s">
        <v>270</v>
      </c>
      <c r="T553" s="438"/>
      <c r="U553" s="438"/>
      <c r="V553" s="438"/>
      <c r="W553" s="438"/>
      <c r="X553" s="438"/>
      <c r="Z553" s="438"/>
      <c r="AA553" s="438"/>
      <c r="AB553" s="438"/>
      <c r="AC553" s="327"/>
    </row>
    <row r="554" spans="1:29" s="67" customFormat="1" ht="56.25">
      <c r="A554" s="15">
        <v>33</v>
      </c>
      <c r="B554" s="619"/>
      <c r="C554" s="620"/>
      <c r="D554" s="619"/>
      <c r="E554" s="619"/>
      <c r="F554" s="623"/>
      <c r="G554" s="619"/>
      <c r="H554" s="619"/>
      <c r="I554" s="623"/>
      <c r="J554" s="619"/>
      <c r="K554" s="69" t="s">
        <v>436</v>
      </c>
      <c r="L554" s="21">
        <f>I553*P554</f>
        <v>205563.75435</v>
      </c>
      <c r="M554" s="32">
        <f>I553*Q554</f>
        <v>21175.914000000001</v>
      </c>
      <c r="N554" s="32">
        <f t="shared" si="74"/>
        <v>226739.66834999999</v>
      </c>
      <c r="O554" s="634"/>
      <c r="P554" s="32">
        <v>143.66999999999999</v>
      </c>
      <c r="Q554" s="59">
        <v>14.8</v>
      </c>
      <c r="R554" s="14" t="s">
        <v>41</v>
      </c>
      <c r="S554" s="14" t="s">
        <v>270</v>
      </c>
      <c r="T554" s="438"/>
      <c r="U554" s="438"/>
      <c r="V554" s="438"/>
      <c r="W554" s="438"/>
      <c r="X554" s="438"/>
      <c r="Z554" s="438"/>
      <c r="AA554" s="438"/>
      <c r="AB554" s="438"/>
      <c r="AC554" s="327"/>
    </row>
    <row r="555" spans="1:29" s="67" customFormat="1" ht="56.25">
      <c r="A555" s="15">
        <v>34</v>
      </c>
      <c r="B555" s="619"/>
      <c r="C555" s="620"/>
      <c r="D555" s="619"/>
      <c r="E555" s="619"/>
      <c r="F555" s="623"/>
      <c r="G555" s="619"/>
      <c r="H555" s="619"/>
      <c r="I555" s="623"/>
      <c r="J555" s="619"/>
      <c r="K555" s="69" t="s">
        <v>39</v>
      </c>
      <c r="L555" s="21">
        <f>I553*P555</f>
        <v>81713.273549999998</v>
      </c>
      <c r="M555" s="32">
        <f>I553*Q555</f>
        <v>18528.924749999998</v>
      </c>
      <c r="N555" s="32">
        <f t="shared" si="74"/>
        <v>100242.19829999999</v>
      </c>
      <c r="O555" s="634"/>
      <c r="P555" s="32">
        <v>57.11</v>
      </c>
      <c r="Q555" s="59">
        <v>12.95</v>
      </c>
      <c r="R555" s="14" t="s">
        <v>41</v>
      </c>
      <c r="S555" s="14" t="s">
        <v>270</v>
      </c>
      <c r="T555" s="438"/>
      <c r="U555" s="438"/>
      <c r="V555" s="438"/>
      <c r="W555" s="438"/>
      <c r="X555" s="438"/>
      <c r="Z555" s="438"/>
      <c r="AA555" s="438"/>
      <c r="AB555" s="438"/>
      <c r="AC555" s="327"/>
    </row>
    <row r="556" spans="1:29" s="67" customFormat="1" ht="56.25">
      <c r="A556" s="15">
        <v>35</v>
      </c>
      <c r="B556" s="619"/>
      <c r="C556" s="620"/>
      <c r="D556" s="619"/>
      <c r="E556" s="619"/>
      <c r="F556" s="623"/>
      <c r="G556" s="619"/>
      <c r="H556" s="619"/>
      <c r="I556" s="623"/>
      <c r="J556" s="619"/>
      <c r="K556" s="69" t="s">
        <v>42</v>
      </c>
      <c r="L556" s="21">
        <f>P556*I553</f>
        <v>50836.501650000006</v>
      </c>
      <c r="M556" s="32">
        <f>Q556*I553</f>
        <v>16325.485050000001</v>
      </c>
      <c r="N556" s="32">
        <f t="shared" si="74"/>
        <v>67161.986700000009</v>
      </c>
      <c r="O556" s="633"/>
      <c r="P556" s="32">
        <v>35.53</v>
      </c>
      <c r="Q556" s="59">
        <v>11.41</v>
      </c>
      <c r="R556" s="14" t="s">
        <v>41</v>
      </c>
      <c r="S556" s="14" t="s">
        <v>270</v>
      </c>
      <c r="T556" s="438"/>
      <c r="U556" s="438"/>
      <c r="V556" s="438"/>
      <c r="W556" s="438"/>
      <c r="X556" s="438"/>
      <c r="Z556" s="438"/>
      <c r="AA556" s="438"/>
      <c r="AB556" s="438"/>
      <c r="AC556" s="327"/>
    </row>
    <row r="557" spans="1:29" s="67" customFormat="1" ht="37.5">
      <c r="A557" s="15">
        <v>36</v>
      </c>
      <c r="B557" s="619">
        <v>14</v>
      </c>
      <c r="C557" s="620" t="s">
        <v>1081</v>
      </c>
      <c r="D557" s="619">
        <v>1988</v>
      </c>
      <c r="E557" s="619" t="s">
        <v>37</v>
      </c>
      <c r="F557" s="623" t="s">
        <v>306</v>
      </c>
      <c r="G557" s="619" t="s">
        <v>38</v>
      </c>
      <c r="H557" s="619">
        <v>4</v>
      </c>
      <c r="I557" s="623">
        <v>1410.3050000000001</v>
      </c>
      <c r="J557" s="623">
        <v>747.4</v>
      </c>
      <c r="K557" s="69" t="s">
        <v>49</v>
      </c>
      <c r="L557" s="21">
        <f>I557*P557</f>
        <v>600789.93000000005</v>
      </c>
      <c r="M557" s="32">
        <f>I557*Q557</f>
        <v>23382.856899999999</v>
      </c>
      <c r="N557" s="32">
        <f t="shared" si="74"/>
        <v>624172.78690000006</v>
      </c>
      <c r="O557" s="632">
        <f>N557+N558+N559+N560</f>
        <v>1012669.5052500002</v>
      </c>
      <c r="P557" s="32">
        <v>426</v>
      </c>
      <c r="Q557" s="59">
        <v>16.579999999999998</v>
      </c>
      <c r="R557" s="14" t="s">
        <v>41</v>
      </c>
      <c r="S557" s="14" t="s">
        <v>270</v>
      </c>
      <c r="T557" s="438"/>
      <c r="U557" s="438"/>
      <c r="V557" s="438"/>
      <c r="W557" s="438"/>
      <c r="X557" s="438"/>
      <c r="Z557" s="438"/>
      <c r="AA557" s="438"/>
      <c r="AB557" s="438"/>
      <c r="AC557" s="327"/>
    </row>
    <row r="558" spans="1:29" s="67" customFormat="1" ht="56.25">
      <c r="A558" s="15">
        <v>37</v>
      </c>
      <c r="B558" s="619"/>
      <c r="C558" s="620"/>
      <c r="D558" s="619"/>
      <c r="E558" s="619"/>
      <c r="F558" s="623"/>
      <c r="G558" s="619"/>
      <c r="H558" s="619"/>
      <c r="I558" s="623"/>
      <c r="J558" s="623"/>
      <c r="K558" s="69" t="s">
        <v>436</v>
      </c>
      <c r="L558" s="21">
        <f>I557*P558</f>
        <v>202618.51934999999</v>
      </c>
      <c r="M558" s="32">
        <f>I557*Q558</f>
        <v>20872.514000000003</v>
      </c>
      <c r="N558" s="32">
        <f t="shared" si="74"/>
        <v>223491.03334999998</v>
      </c>
      <c r="O558" s="634"/>
      <c r="P558" s="32">
        <v>143.66999999999999</v>
      </c>
      <c r="Q558" s="59">
        <v>14.8</v>
      </c>
      <c r="R558" s="14" t="s">
        <v>41</v>
      </c>
      <c r="S558" s="14" t="s">
        <v>270</v>
      </c>
      <c r="T558" s="438"/>
      <c r="U558" s="438"/>
      <c r="V558" s="438"/>
      <c r="W558" s="438"/>
      <c r="X558" s="438"/>
      <c r="Z558" s="438"/>
      <c r="AA558" s="438"/>
      <c r="AB558" s="438"/>
      <c r="AC558" s="327"/>
    </row>
    <row r="559" spans="1:29" s="67" customFormat="1" ht="56.25">
      <c r="A559" s="15">
        <v>38</v>
      </c>
      <c r="B559" s="619"/>
      <c r="C559" s="620"/>
      <c r="D559" s="619"/>
      <c r="E559" s="619"/>
      <c r="F559" s="623"/>
      <c r="G559" s="619"/>
      <c r="H559" s="619"/>
      <c r="I559" s="623"/>
      <c r="J559" s="623"/>
      <c r="K559" s="69" t="s">
        <v>39</v>
      </c>
      <c r="L559" s="21">
        <f>I557*P559</f>
        <v>80542.518550000008</v>
      </c>
      <c r="M559" s="32">
        <f>I557*Q559</f>
        <v>18263.44975</v>
      </c>
      <c r="N559" s="32">
        <f t="shared" si="74"/>
        <v>98805.968300000008</v>
      </c>
      <c r="O559" s="634"/>
      <c r="P559" s="32">
        <v>57.11</v>
      </c>
      <c r="Q559" s="59">
        <v>12.95</v>
      </c>
      <c r="R559" s="14" t="s">
        <v>41</v>
      </c>
      <c r="S559" s="14" t="s">
        <v>270</v>
      </c>
      <c r="T559" s="438"/>
      <c r="U559" s="438"/>
      <c r="V559" s="438"/>
      <c r="W559" s="438"/>
      <c r="X559" s="438"/>
      <c r="Z559" s="438"/>
      <c r="AA559" s="438"/>
      <c r="AB559" s="438"/>
      <c r="AC559" s="327"/>
    </row>
    <row r="560" spans="1:29" s="67" customFormat="1" ht="56.25">
      <c r="A560" s="15">
        <v>39</v>
      </c>
      <c r="B560" s="619"/>
      <c r="C560" s="620"/>
      <c r="D560" s="619"/>
      <c r="E560" s="619"/>
      <c r="F560" s="623"/>
      <c r="G560" s="619"/>
      <c r="H560" s="619"/>
      <c r="I560" s="623"/>
      <c r="J560" s="623"/>
      <c r="K560" s="69" t="s">
        <v>42</v>
      </c>
      <c r="L560" s="21">
        <f>P560*I557</f>
        <v>50108.13665</v>
      </c>
      <c r="M560" s="32">
        <f>Q560*I557</f>
        <v>16091.58005</v>
      </c>
      <c r="N560" s="32">
        <f t="shared" si="74"/>
        <v>66199.716700000004</v>
      </c>
      <c r="O560" s="633"/>
      <c r="P560" s="32">
        <v>35.53</v>
      </c>
      <c r="Q560" s="59">
        <v>11.41</v>
      </c>
      <c r="R560" s="14" t="s">
        <v>41</v>
      </c>
      <c r="S560" s="14" t="s">
        <v>270</v>
      </c>
      <c r="T560" s="438"/>
      <c r="U560" s="438"/>
      <c r="V560" s="438"/>
      <c r="W560" s="438"/>
      <c r="X560" s="438"/>
      <c r="Z560" s="438"/>
      <c r="AA560" s="438"/>
      <c r="AB560" s="438"/>
      <c r="AC560" s="327"/>
    </row>
    <row r="561" spans="1:29" s="67" customFormat="1" ht="37.5">
      <c r="A561" s="15">
        <v>40</v>
      </c>
      <c r="B561" s="619">
        <v>15</v>
      </c>
      <c r="C561" s="620" t="s">
        <v>1082</v>
      </c>
      <c r="D561" s="619">
        <v>1989</v>
      </c>
      <c r="E561" s="619" t="s">
        <v>37</v>
      </c>
      <c r="F561" s="623" t="s">
        <v>306</v>
      </c>
      <c r="G561" s="619" t="s">
        <v>38</v>
      </c>
      <c r="H561" s="619">
        <v>4</v>
      </c>
      <c r="I561" s="617">
        <v>1409.17</v>
      </c>
      <c r="J561" s="619">
        <v>743.2</v>
      </c>
      <c r="K561" s="69" t="s">
        <v>46</v>
      </c>
      <c r="L561" s="21">
        <f>I561*P561</f>
        <v>225467.2</v>
      </c>
      <c r="M561" s="32">
        <f>I561*Q561</f>
        <v>21926.685200000004</v>
      </c>
      <c r="N561" s="32">
        <f t="shared" si="74"/>
        <v>247393.88520000002</v>
      </c>
      <c r="O561" s="632">
        <f>N561+N562+N563+N564+N565</f>
        <v>1259248.4037000001</v>
      </c>
      <c r="P561" s="32">
        <v>160</v>
      </c>
      <c r="Q561" s="59">
        <v>15.56</v>
      </c>
      <c r="R561" s="14" t="s">
        <v>41</v>
      </c>
      <c r="S561" s="14" t="s">
        <v>270</v>
      </c>
      <c r="T561" s="438"/>
      <c r="U561" s="438"/>
      <c r="V561" s="438"/>
      <c r="W561" s="438"/>
      <c r="X561" s="438"/>
      <c r="Z561" s="438"/>
      <c r="AA561" s="438"/>
      <c r="AB561" s="438"/>
      <c r="AC561" s="327"/>
    </row>
    <row r="562" spans="1:29" s="67" customFormat="1" ht="37.5">
      <c r="A562" s="15">
        <v>41</v>
      </c>
      <c r="B562" s="619"/>
      <c r="C562" s="620"/>
      <c r="D562" s="619"/>
      <c r="E562" s="619"/>
      <c r="F562" s="623"/>
      <c r="G562" s="619"/>
      <c r="H562" s="619"/>
      <c r="I562" s="617"/>
      <c r="J562" s="619"/>
      <c r="K562" s="69" t="s">
        <v>49</v>
      </c>
      <c r="L562" s="21">
        <f>I561*P562</f>
        <v>600306.42000000004</v>
      </c>
      <c r="M562" s="32">
        <f>Q562*I561</f>
        <v>23364.0386</v>
      </c>
      <c r="N562" s="32">
        <f t="shared" si="74"/>
        <v>623670.45860000001</v>
      </c>
      <c r="O562" s="634"/>
      <c r="P562" s="32">
        <v>426</v>
      </c>
      <c r="Q562" s="59">
        <v>16.579999999999998</v>
      </c>
      <c r="R562" s="14" t="s">
        <v>41</v>
      </c>
      <c r="S562" s="14" t="s">
        <v>270</v>
      </c>
      <c r="T562" s="438"/>
      <c r="U562" s="438"/>
      <c r="V562" s="438"/>
      <c r="W562" s="438"/>
      <c r="X562" s="438"/>
      <c r="Z562" s="438"/>
      <c r="AA562" s="438"/>
      <c r="AB562" s="438"/>
      <c r="AC562" s="327"/>
    </row>
    <row r="563" spans="1:29" s="67" customFormat="1" ht="56.25">
      <c r="A563" s="15">
        <v>42</v>
      </c>
      <c r="B563" s="619"/>
      <c r="C563" s="620"/>
      <c r="D563" s="619"/>
      <c r="E563" s="619"/>
      <c r="F563" s="623"/>
      <c r="G563" s="619"/>
      <c r="H563" s="619"/>
      <c r="I563" s="617"/>
      <c r="J563" s="619"/>
      <c r="K563" s="69" t="s">
        <v>42</v>
      </c>
      <c r="L563" s="21">
        <f>I561*P563</f>
        <v>50067.810100000002</v>
      </c>
      <c r="M563" s="32">
        <f>I561*Q563</f>
        <v>16078.629700000001</v>
      </c>
      <c r="N563" s="32">
        <f t="shared" si="74"/>
        <v>66146.439800000007</v>
      </c>
      <c r="O563" s="634"/>
      <c r="P563" s="32">
        <v>35.53</v>
      </c>
      <c r="Q563" s="59">
        <v>11.41</v>
      </c>
      <c r="R563" s="14" t="s">
        <v>41</v>
      </c>
      <c r="S563" s="14" t="s">
        <v>270</v>
      </c>
      <c r="T563" s="438"/>
      <c r="U563" s="438"/>
      <c r="V563" s="438"/>
      <c r="W563" s="438"/>
      <c r="X563" s="438"/>
      <c r="Z563" s="438"/>
      <c r="AA563" s="438"/>
      <c r="AB563" s="438"/>
      <c r="AC563" s="327"/>
    </row>
    <row r="564" spans="1:29" s="67" customFormat="1" ht="56.25">
      <c r="A564" s="15">
        <v>43</v>
      </c>
      <c r="B564" s="619"/>
      <c r="C564" s="620"/>
      <c r="D564" s="619"/>
      <c r="E564" s="619"/>
      <c r="F564" s="623"/>
      <c r="G564" s="619"/>
      <c r="H564" s="619"/>
      <c r="I564" s="617"/>
      <c r="J564" s="619"/>
      <c r="K564" s="69" t="s">
        <v>88</v>
      </c>
      <c r="L564" s="21">
        <f>I561*P564</f>
        <v>202455.45389999999</v>
      </c>
      <c r="M564" s="32">
        <f>Q564*I561</f>
        <v>20855.716</v>
      </c>
      <c r="N564" s="32">
        <f t="shared" si="74"/>
        <v>223311.16989999998</v>
      </c>
      <c r="O564" s="634"/>
      <c r="P564" s="32">
        <v>143.66999999999999</v>
      </c>
      <c r="Q564" s="59">
        <v>14.8</v>
      </c>
      <c r="R564" s="14" t="s">
        <v>41</v>
      </c>
      <c r="S564" s="14" t="s">
        <v>270</v>
      </c>
      <c r="T564" s="438"/>
      <c r="U564" s="438"/>
      <c r="V564" s="438"/>
      <c r="W564" s="438"/>
      <c r="X564" s="438"/>
      <c r="Z564" s="438"/>
      <c r="AA564" s="438"/>
      <c r="AB564" s="438"/>
      <c r="AC564" s="327"/>
    </row>
    <row r="565" spans="1:29" s="67" customFormat="1" ht="56.25">
      <c r="A565" s="15">
        <v>44</v>
      </c>
      <c r="B565" s="619"/>
      <c r="C565" s="620"/>
      <c r="D565" s="619"/>
      <c r="E565" s="619"/>
      <c r="F565" s="623"/>
      <c r="G565" s="619"/>
      <c r="H565" s="619"/>
      <c r="I565" s="617"/>
      <c r="J565" s="619"/>
      <c r="K565" s="35" t="s">
        <v>39</v>
      </c>
      <c r="L565" s="21">
        <f>P565*I561</f>
        <v>80477.698700000008</v>
      </c>
      <c r="M565" s="32">
        <f>I561*Q565</f>
        <v>18248.751499999998</v>
      </c>
      <c r="N565" s="32">
        <f t="shared" si="74"/>
        <v>98726.450200000007</v>
      </c>
      <c r="O565" s="633"/>
      <c r="P565" s="32">
        <v>57.11</v>
      </c>
      <c r="Q565" s="59">
        <v>12.95</v>
      </c>
      <c r="R565" s="14" t="s">
        <v>41</v>
      </c>
      <c r="S565" s="14" t="s">
        <v>270</v>
      </c>
      <c r="T565" s="438"/>
      <c r="U565" s="438"/>
      <c r="V565" s="438"/>
      <c r="W565" s="438"/>
      <c r="X565" s="438"/>
      <c r="Z565" s="438"/>
      <c r="AA565" s="438"/>
      <c r="AB565" s="438"/>
      <c r="AC565" s="327"/>
    </row>
    <row r="566" spans="1:29" s="67" customFormat="1" ht="37.5">
      <c r="A566" s="15">
        <v>45</v>
      </c>
      <c r="B566" s="619">
        <v>16</v>
      </c>
      <c r="C566" s="620" t="s">
        <v>1083</v>
      </c>
      <c r="D566" s="619">
        <v>1990</v>
      </c>
      <c r="E566" s="619" t="s">
        <v>37</v>
      </c>
      <c r="F566" s="623" t="s">
        <v>306</v>
      </c>
      <c r="G566" s="619" t="s">
        <v>38</v>
      </c>
      <c r="H566" s="619">
        <v>4</v>
      </c>
      <c r="I566" s="617">
        <v>1429.47</v>
      </c>
      <c r="J566" s="619">
        <v>763.9</v>
      </c>
      <c r="K566" s="69" t="s">
        <v>46</v>
      </c>
      <c r="L566" s="21">
        <f>I566*P566</f>
        <v>228715.2</v>
      </c>
      <c r="M566" s="32">
        <f>I566*Q566</f>
        <v>22242.553200000002</v>
      </c>
      <c r="N566" s="32">
        <f t="shared" si="74"/>
        <v>250957.75320000001</v>
      </c>
      <c r="O566" s="632">
        <f>N566+N567+N568+N569+N570+N571</f>
        <v>2857467.6458999999</v>
      </c>
      <c r="P566" s="32">
        <v>160</v>
      </c>
      <c r="Q566" s="59">
        <v>15.56</v>
      </c>
      <c r="R566" s="14" t="s">
        <v>41</v>
      </c>
      <c r="S566" s="14" t="s">
        <v>270</v>
      </c>
      <c r="T566" s="438"/>
      <c r="U566" s="438"/>
      <c r="V566" s="438"/>
      <c r="W566" s="438"/>
      <c r="X566" s="438"/>
      <c r="Z566" s="438"/>
      <c r="AA566" s="438"/>
      <c r="AB566" s="438"/>
      <c r="AC566" s="327"/>
    </row>
    <row r="567" spans="1:29" s="67" customFormat="1">
      <c r="A567" s="15">
        <v>46</v>
      </c>
      <c r="B567" s="619"/>
      <c r="C567" s="620"/>
      <c r="D567" s="619"/>
      <c r="E567" s="619"/>
      <c r="F567" s="623"/>
      <c r="G567" s="619"/>
      <c r="H567" s="619"/>
      <c r="I567" s="617"/>
      <c r="J567" s="619"/>
      <c r="K567" s="69" t="s">
        <v>52</v>
      </c>
      <c r="L567" s="21">
        <f>P567*I566</f>
        <v>1546972.4340000001</v>
      </c>
      <c r="M567" s="32">
        <f>Q567*I566</f>
        <v>33106.525200000004</v>
      </c>
      <c r="N567" s="32">
        <f t="shared" si="74"/>
        <v>1580078.9592000002</v>
      </c>
      <c r="O567" s="634"/>
      <c r="P567" s="32">
        <v>1082.2</v>
      </c>
      <c r="Q567" s="59">
        <v>23.16</v>
      </c>
      <c r="R567" s="14" t="s">
        <v>41</v>
      </c>
      <c r="S567" s="14" t="s">
        <v>270</v>
      </c>
      <c r="T567" s="438"/>
      <c r="U567" s="438"/>
      <c r="V567" s="438"/>
      <c r="W567" s="438"/>
      <c r="X567" s="438"/>
      <c r="Z567" s="438"/>
      <c r="AA567" s="438"/>
      <c r="AB567" s="438"/>
      <c r="AC567" s="327"/>
    </row>
    <row r="568" spans="1:29" s="67" customFormat="1" ht="37.5">
      <c r="A568" s="15">
        <v>47</v>
      </c>
      <c r="B568" s="619"/>
      <c r="C568" s="620"/>
      <c r="D568" s="619"/>
      <c r="E568" s="619"/>
      <c r="F568" s="623"/>
      <c r="G568" s="619"/>
      <c r="H568" s="619"/>
      <c r="I568" s="617"/>
      <c r="J568" s="619"/>
      <c r="K568" s="69" t="s">
        <v>49</v>
      </c>
      <c r="L568" s="21">
        <f>I566*P568</f>
        <v>608954.22</v>
      </c>
      <c r="M568" s="32">
        <f>I566*Q568</f>
        <v>23700.612599999997</v>
      </c>
      <c r="N568" s="32">
        <f t="shared" si="74"/>
        <v>632654.83259999997</v>
      </c>
      <c r="O568" s="634"/>
      <c r="P568" s="32">
        <v>426</v>
      </c>
      <c r="Q568" s="59">
        <v>16.579999999999998</v>
      </c>
      <c r="R568" s="14" t="s">
        <v>41</v>
      </c>
      <c r="S568" s="14" t="s">
        <v>270</v>
      </c>
      <c r="T568" s="438"/>
      <c r="U568" s="438"/>
      <c r="V568" s="438"/>
      <c r="W568" s="438"/>
      <c r="X568" s="438"/>
      <c r="Z568" s="438"/>
      <c r="AA568" s="438"/>
      <c r="AB568" s="438"/>
      <c r="AC568" s="327"/>
    </row>
    <row r="569" spans="1:29" s="67" customFormat="1" ht="56.25">
      <c r="A569" s="15">
        <v>48</v>
      </c>
      <c r="B569" s="619"/>
      <c r="C569" s="620"/>
      <c r="D569" s="619"/>
      <c r="E569" s="619"/>
      <c r="F569" s="623"/>
      <c r="G569" s="619"/>
      <c r="H569" s="619"/>
      <c r="I569" s="617"/>
      <c r="J569" s="619"/>
      <c r="K569" s="69" t="s">
        <v>42</v>
      </c>
      <c r="L569" s="21">
        <f>I566*P569</f>
        <v>50789.069100000001</v>
      </c>
      <c r="M569" s="32">
        <f>I566*Q569</f>
        <v>16310.252700000001</v>
      </c>
      <c r="N569" s="32">
        <f t="shared" si="74"/>
        <v>67099.321800000005</v>
      </c>
      <c r="O569" s="634"/>
      <c r="P569" s="32">
        <v>35.53</v>
      </c>
      <c r="Q569" s="59">
        <v>11.41</v>
      </c>
      <c r="R569" s="14" t="s">
        <v>41</v>
      </c>
      <c r="S569" s="14" t="s">
        <v>270</v>
      </c>
      <c r="T569" s="438"/>
      <c r="U569" s="438"/>
      <c r="V569" s="438"/>
      <c r="W569" s="438"/>
      <c r="X569" s="438"/>
      <c r="Z569" s="438"/>
      <c r="AA569" s="438"/>
      <c r="AB569" s="438"/>
      <c r="AC569" s="327"/>
    </row>
    <row r="570" spans="1:29" s="67" customFormat="1" ht="56.25">
      <c r="A570" s="15">
        <v>49</v>
      </c>
      <c r="B570" s="619"/>
      <c r="C570" s="620"/>
      <c r="D570" s="619"/>
      <c r="E570" s="619"/>
      <c r="F570" s="623"/>
      <c r="G570" s="619"/>
      <c r="H570" s="619"/>
      <c r="I570" s="617"/>
      <c r="J570" s="619"/>
      <c r="K570" s="69" t="s">
        <v>88</v>
      </c>
      <c r="L570" s="21">
        <f>I566*P570</f>
        <v>205371.95489999998</v>
      </c>
      <c r="M570" s="32">
        <f>I566*Q570</f>
        <v>21156.156000000003</v>
      </c>
      <c r="N570" s="32">
        <f t="shared" si="74"/>
        <v>226528.11089999997</v>
      </c>
      <c r="O570" s="634"/>
      <c r="P570" s="32">
        <v>143.66999999999999</v>
      </c>
      <c r="Q570" s="59">
        <v>14.8</v>
      </c>
      <c r="R570" s="14" t="s">
        <v>41</v>
      </c>
      <c r="S570" s="14" t="s">
        <v>270</v>
      </c>
      <c r="T570" s="438"/>
      <c r="U570" s="438"/>
      <c r="V570" s="438"/>
      <c r="W570" s="438"/>
      <c r="X570" s="438"/>
      <c r="Z570" s="438"/>
      <c r="AA570" s="438"/>
      <c r="AB570" s="438"/>
      <c r="AC570" s="327"/>
    </row>
    <row r="571" spans="1:29" s="67" customFormat="1" ht="56.25">
      <c r="A571" s="15">
        <v>50</v>
      </c>
      <c r="B571" s="619"/>
      <c r="C571" s="620"/>
      <c r="D571" s="619"/>
      <c r="E571" s="619"/>
      <c r="F571" s="623"/>
      <c r="G571" s="619"/>
      <c r="H571" s="619"/>
      <c r="I571" s="617"/>
      <c r="J571" s="619"/>
      <c r="K571" s="35" t="s">
        <v>39</v>
      </c>
      <c r="L571" s="21">
        <f>P571*I566</f>
        <v>81637.031700000007</v>
      </c>
      <c r="M571" s="32">
        <f>I566*Q571</f>
        <v>18511.636500000001</v>
      </c>
      <c r="N571" s="32">
        <f t="shared" si="74"/>
        <v>100148.66820000001</v>
      </c>
      <c r="O571" s="633"/>
      <c r="P571" s="32">
        <v>57.11</v>
      </c>
      <c r="Q571" s="59">
        <v>12.95</v>
      </c>
      <c r="R571" s="14" t="s">
        <v>41</v>
      </c>
      <c r="S571" s="14" t="s">
        <v>270</v>
      </c>
      <c r="T571" s="438"/>
      <c r="U571" s="438"/>
      <c r="V571" s="438"/>
      <c r="W571" s="438"/>
      <c r="X571" s="438"/>
      <c r="Z571" s="438"/>
      <c r="AA571" s="438"/>
      <c r="AB571" s="438"/>
      <c r="AC571" s="327"/>
    </row>
    <row r="572" spans="1:29" s="67" customFormat="1">
      <c r="A572" s="15">
        <v>51</v>
      </c>
      <c r="B572" s="619">
        <v>17</v>
      </c>
      <c r="C572" s="620" t="s">
        <v>1084</v>
      </c>
      <c r="D572" s="619">
        <v>1987</v>
      </c>
      <c r="E572" s="619" t="s">
        <v>37</v>
      </c>
      <c r="F572" s="623" t="s">
        <v>306</v>
      </c>
      <c r="G572" s="619" t="s">
        <v>38</v>
      </c>
      <c r="H572" s="619">
        <v>4</v>
      </c>
      <c r="I572" s="617">
        <v>1292.1199999999999</v>
      </c>
      <c r="J572" s="619">
        <v>676.6</v>
      </c>
      <c r="K572" s="69" t="s">
        <v>52</v>
      </c>
      <c r="L572" s="21">
        <f>I572*P572</f>
        <v>1398332.264</v>
      </c>
      <c r="M572" s="32">
        <f>I572*Q572</f>
        <v>29925.499199999998</v>
      </c>
      <c r="N572" s="32">
        <f t="shared" si="74"/>
        <v>1428257.7631999999</v>
      </c>
      <c r="O572" s="632">
        <f>N572+N573+N574+N575+N576</f>
        <v>2011042.6468</v>
      </c>
      <c r="P572" s="32">
        <v>1082.2</v>
      </c>
      <c r="Q572" s="59">
        <v>23.16</v>
      </c>
      <c r="R572" s="14" t="s">
        <v>41</v>
      </c>
      <c r="S572" s="14" t="s">
        <v>270</v>
      </c>
      <c r="T572" s="438"/>
      <c r="U572" s="438"/>
      <c r="V572" s="438"/>
      <c r="W572" s="438"/>
      <c r="X572" s="438"/>
      <c r="Z572" s="438"/>
      <c r="AA572" s="438"/>
      <c r="AB572" s="438"/>
      <c r="AC572" s="327"/>
    </row>
    <row r="573" spans="1:29" s="67" customFormat="1" ht="37.5">
      <c r="A573" s="15">
        <v>52</v>
      </c>
      <c r="B573" s="619"/>
      <c r="C573" s="620"/>
      <c r="D573" s="619"/>
      <c r="E573" s="619"/>
      <c r="F573" s="623"/>
      <c r="G573" s="619"/>
      <c r="H573" s="619"/>
      <c r="I573" s="617"/>
      <c r="J573" s="619"/>
      <c r="K573" s="69" t="s">
        <v>46</v>
      </c>
      <c r="L573" s="21">
        <f>I572*P573</f>
        <v>206739.19999999998</v>
      </c>
      <c r="M573" s="32">
        <f>I572*Q573</f>
        <v>20105.387199999997</v>
      </c>
      <c r="N573" s="32">
        <f t="shared" si="74"/>
        <v>226844.58719999998</v>
      </c>
      <c r="O573" s="634"/>
      <c r="P573" s="32">
        <v>160</v>
      </c>
      <c r="Q573" s="59">
        <v>15.56</v>
      </c>
      <c r="R573" s="14" t="s">
        <v>41</v>
      </c>
      <c r="S573" s="14" t="s">
        <v>270</v>
      </c>
      <c r="T573" s="438"/>
      <c r="U573" s="438"/>
      <c r="V573" s="438"/>
      <c r="W573" s="438"/>
      <c r="X573" s="438"/>
      <c r="Z573" s="438"/>
      <c r="AA573" s="438"/>
      <c r="AB573" s="438"/>
      <c r="AC573" s="327"/>
    </row>
    <row r="574" spans="1:29" s="67" customFormat="1" ht="56.25">
      <c r="A574" s="15">
        <v>53</v>
      </c>
      <c r="B574" s="619"/>
      <c r="C574" s="620"/>
      <c r="D574" s="619"/>
      <c r="E574" s="619"/>
      <c r="F574" s="623"/>
      <c r="G574" s="619"/>
      <c r="H574" s="619"/>
      <c r="I574" s="617"/>
      <c r="J574" s="619"/>
      <c r="K574" s="69" t="s">
        <v>42</v>
      </c>
      <c r="L574" s="21">
        <f>P574*I572</f>
        <v>45909.0236</v>
      </c>
      <c r="M574" s="32">
        <f>Q574*I572</f>
        <v>14743.089199999999</v>
      </c>
      <c r="N574" s="32">
        <f t="shared" si="74"/>
        <v>60652.112800000003</v>
      </c>
      <c r="O574" s="634"/>
      <c r="P574" s="32">
        <v>35.53</v>
      </c>
      <c r="Q574" s="59">
        <v>11.41</v>
      </c>
      <c r="R574" s="14" t="s">
        <v>41</v>
      </c>
      <c r="S574" s="14" t="s">
        <v>270</v>
      </c>
      <c r="T574" s="438"/>
      <c r="U574" s="438"/>
      <c r="V574" s="438"/>
      <c r="W574" s="438"/>
      <c r="X574" s="438"/>
      <c r="Z574" s="438"/>
      <c r="AA574" s="438"/>
      <c r="AB574" s="438"/>
      <c r="AC574" s="327"/>
    </row>
    <row r="575" spans="1:29" s="67" customFormat="1" ht="56.25">
      <c r="A575" s="15">
        <v>54</v>
      </c>
      <c r="B575" s="619"/>
      <c r="C575" s="620"/>
      <c r="D575" s="619"/>
      <c r="E575" s="619"/>
      <c r="F575" s="623"/>
      <c r="G575" s="619"/>
      <c r="H575" s="619"/>
      <c r="I575" s="617"/>
      <c r="J575" s="619"/>
      <c r="K575" s="69" t="s">
        <v>88</v>
      </c>
      <c r="L575" s="21">
        <f>P575*I572</f>
        <v>185638.88039999997</v>
      </c>
      <c r="M575" s="32">
        <f>Q575*I572</f>
        <v>19123.376</v>
      </c>
      <c r="N575" s="32">
        <f t="shared" si="74"/>
        <v>204762.25639999995</v>
      </c>
      <c r="O575" s="634"/>
      <c r="P575" s="32">
        <v>143.66999999999999</v>
      </c>
      <c r="Q575" s="59">
        <v>14.8</v>
      </c>
      <c r="R575" s="14" t="s">
        <v>41</v>
      </c>
      <c r="S575" s="14" t="s">
        <v>270</v>
      </c>
      <c r="T575" s="438"/>
      <c r="U575" s="438"/>
      <c r="V575" s="438"/>
      <c r="W575" s="438"/>
      <c r="X575" s="438"/>
      <c r="Z575" s="438"/>
      <c r="AA575" s="438"/>
      <c r="AB575" s="438"/>
      <c r="AC575" s="327"/>
    </row>
    <row r="576" spans="1:29" s="67" customFormat="1" ht="56.25">
      <c r="A576" s="15">
        <v>55</v>
      </c>
      <c r="B576" s="619"/>
      <c r="C576" s="620"/>
      <c r="D576" s="619"/>
      <c r="E576" s="619"/>
      <c r="F576" s="623"/>
      <c r="G576" s="619"/>
      <c r="H576" s="619"/>
      <c r="I576" s="617"/>
      <c r="J576" s="619"/>
      <c r="K576" s="35" t="s">
        <v>39</v>
      </c>
      <c r="L576" s="21">
        <f>P576*I572</f>
        <v>73792.973199999993</v>
      </c>
      <c r="M576" s="32">
        <f>Q576*I572</f>
        <v>16732.953999999998</v>
      </c>
      <c r="N576" s="32">
        <f t="shared" si="74"/>
        <v>90525.927199999991</v>
      </c>
      <c r="O576" s="633"/>
      <c r="P576" s="32">
        <v>57.11</v>
      </c>
      <c r="Q576" s="59">
        <v>12.95</v>
      </c>
      <c r="R576" s="14" t="s">
        <v>41</v>
      </c>
      <c r="S576" s="14" t="s">
        <v>270</v>
      </c>
      <c r="T576" s="438"/>
      <c r="U576" s="438"/>
      <c r="V576" s="438"/>
      <c r="W576" s="438"/>
      <c r="X576" s="438"/>
      <c r="Z576" s="438">
        <f>SUM(Z578:Z600)</f>
        <v>279116.53309999988</v>
      </c>
      <c r="AA576" s="438">
        <f>SUM(AA578:AA600)</f>
        <v>1114563.6006999998</v>
      </c>
      <c r="AB576" s="438">
        <f>SUM(AB578:AB600)</f>
        <v>1393680.1337999995</v>
      </c>
      <c r="AC576" s="327"/>
    </row>
    <row r="577" spans="1:29" s="309" customFormat="1">
      <c r="A577" s="108"/>
      <c r="B577" s="80"/>
      <c r="C577" s="450" t="s">
        <v>147</v>
      </c>
      <c r="D577" s="429"/>
      <c r="E577" s="429"/>
      <c r="F577" s="79"/>
      <c r="G577" s="429"/>
      <c r="H577" s="429"/>
      <c r="I577" s="430">
        <f>SUM(I578:I600)</f>
        <v>25632.12</v>
      </c>
      <c r="J577" s="430"/>
      <c r="K577" s="465"/>
      <c r="L577" s="430">
        <f>SUM(L578:L600)</f>
        <v>31127857.900599997</v>
      </c>
      <c r="M577" s="85">
        <f>SUM(M578:M600)</f>
        <v>2272358.4336000006</v>
      </c>
      <c r="N577" s="85">
        <f>SUM(N578:N600)</f>
        <v>33400216.334199995</v>
      </c>
      <c r="O577" s="85">
        <f>SUM(O578:O600)</f>
        <v>33400216.334199995</v>
      </c>
      <c r="P577" s="85"/>
      <c r="Q577" s="410"/>
      <c r="R577" s="85"/>
      <c r="S577" s="137"/>
      <c r="T577" s="441">
        <v>30848741.370000001</v>
      </c>
      <c r="U577" s="441">
        <v>1157794.83</v>
      </c>
      <c r="V577" s="441">
        <v>32006536.199999999</v>
      </c>
      <c r="W577" s="441"/>
      <c r="X577" s="441"/>
      <c r="Z577" s="441">
        <f t="shared" ref="Z577:Z600" si="75">L577-T577</f>
        <v>279116.53059999645</v>
      </c>
      <c r="AA577" s="441">
        <f t="shared" ref="AA577:AA600" si="76">M577-U577</f>
        <v>1114563.6036000005</v>
      </c>
      <c r="AB577" s="441">
        <f t="shared" ref="AB577:AB600" si="77">N577-V577</f>
        <v>1393680.1341999955</v>
      </c>
      <c r="AC577" s="473"/>
    </row>
    <row r="578" spans="1:29" ht="37.5">
      <c r="A578" s="15">
        <v>1</v>
      </c>
      <c r="B578" s="16">
        <v>1</v>
      </c>
      <c r="C578" s="68" t="s">
        <v>443</v>
      </c>
      <c r="D578" s="16">
        <v>1981</v>
      </c>
      <c r="E578" s="16" t="s">
        <v>37</v>
      </c>
      <c r="F578" s="14" t="s">
        <v>306</v>
      </c>
      <c r="G578" s="16" t="s">
        <v>87</v>
      </c>
      <c r="H578" s="16">
        <v>5</v>
      </c>
      <c r="I578" s="21">
        <v>4132.6000000000004</v>
      </c>
      <c r="J578" s="21">
        <v>2167.8000000000002</v>
      </c>
      <c r="K578" s="69" t="s">
        <v>46</v>
      </c>
      <c r="L578" s="21">
        <f>I578*P578</f>
        <v>635263.272</v>
      </c>
      <c r="M578" s="114">
        <f>I578*Q578</f>
        <v>46367.772000000004</v>
      </c>
      <c r="N578" s="114">
        <f t="shared" ref="N578:N600" si="78">L578+M578</f>
        <v>681631.04399999999</v>
      </c>
      <c r="O578" s="660">
        <f>N578+N579+N580+N581+N582+N583+N584</f>
        <v>10789102.798</v>
      </c>
      <c r="P578" s="32">
        <v>153.72</v>
      </c>
      <c r="Q578" s="418">
        <v>11.22</v>
      </c>
      <c r="R578" s="14" t="s">
        <v>41</v>
      </c>
      <c r="S578" s="14" t="s">
        <v>270</v>
      </c>
      <c r="T578" s="435">
        <v>635263.272</v>
      </c>
      <c r="U578" s="435">
        <v>64096.626000000004</v>
      </c>
      <c r="V578" s="438">
        <v>699359.89800000004</v>
      </c>
      <c r="W578" s="435">
        <v>153.72</v>
      </c>
      <c r="X578" s="435">
        <v>15.51</v>
      </c>
      <c r="Z578" s="435">
        <f t="shared" si="75"/>
        <v>0</v>
      </c>
      <c r="AA578" s="435">
        <f t="shared" si="76"/>
        <v>-17728.853999999999</v>
      </c>
      <c r="AB578" s="435">
        <f t="shared" si="77"/>
        <v>-17728.85400000005</v>
      </c>
    </row>
    <row r="579" spans="1:29" ht="37.5">
      <c r="A579" s="15">
        <v>2</v>
      </c>
      <c r="B579" s="16"/>
      <c r="C579" s="68"/>
      <c r="D579" s="16"/>
      <c r="E579" s="16"/>
      <c r="F579" s="14"/>
      <c r="G579" s="16"/>
      <c r="H579" s="16"/>
      <c r="I579" s="21"/>
      <c r="J579" s="21">
        <v>2167.8000000000002</v>
      </c>
      <c r="K579" s="35" t="s">
        <v>49</v>
      </c>
      <c r="L579" s="21">
        <f>I578*P579</f>
        <v>1714078.5020000001</v>
      </c>
      <c r="M579" s="114">
        <f>I578*Q579</f>
        <v>125135.12800000001</v>
      </c>
      <c r="N579" s="114">
        <f t="shared" si="78"/>
        <v>1839213.6300000001</v>
      </c>
      <c r="O579" s="665"/>
      <c r="P579" s="32">
        <v>414.77</v>
      </c>
      <c r="Q579" s="416">
        <v>30.28</v>
      </c>
      <c r="R579" s="14" t="s">
        <v>41</v>
      </c>
      <c r="S579" s="14" t="s">
        <v>270</v>
      </c>
      <c r="T579" s="435">
        <v>1714078.5020000001</v>
      </c>
      <c r="U579" s="435">
        <v>67526.684000000008</v>
      </c>
      <c r="V579" s="438">
        <v>1781605.1860000002</v>
      </c>
      <c r="W579" s="435">
        <v>414.77</v>
      </c>
      <c r="X579" s="435">
        <v>16.34</v>
      </c>
      <c r="Z579" s="435">
        <f t="shared" si="75"/>
        <v>0</v>
      </c>
      <c r="AA579" s="435">
        <f t="shared" si="76"/>
        <v>57608.444000000003</v>
      </c>
      <c r="AB579" s="435">
        <f t="shared" si="77"/>
        <v>57608.443999999901</v>
      </c>
    </row>
    <row r="580" spans="1:29" ht="56.25">
      <c r="A580" s="15">
        <v>3</v>
      </c>
      <c r="B580" s="16"/>
      <c r="C580" s="68"/>
      <c r="D580" s="16"/>
      <c r="E580" s="16"/>
      <c r="F580" s="14"/>
      <c r="G580" s="16"/>
      <c r="H580" s="16"/>
      <c r="I580" s="21"/>
      <c r="J580" s="21">
        <v>2167.8000000000002</v>
      </c>
      <c r="K580" s="69" t="s">
        <v>88</v>
      </c>
      <c r="L580" s="21">
        <f>I578*P580</f>
        <v>578481.348</v>
      </c>
      <c r="M580" s="114">
        <f>I578*Q580</f>
        <v>42235.172000000006</v>
      </c>
      <c r="N580" s="114">
        <f t="shared" si="78"/>
        <v>620716.52</v>
      </c>
      <c r="O580" s="665"/>
      <c r="P580" s="32">
        <v>139.97999999999999</v>
      </c>
      <c r="Q580" s="418">
        <v>10.220000000000001</v>
      </c>
      <c r="R580" s="14" t="s">
        <v>41</v>
      </c>
      <c r="S580" s="14" t="s">
        <v>270</v>
      </c>
      <c r="T580" s="435">
        <v>578481.348</v>
      </c>
      <c r="U580" s="435">
        <v>60831.87200000001</v>
      </c>
      <c r="V580" s="438">
        <v>639313.22</v>
      </c>
      <c r="W580" s="435">
        <v>139.97999999999999</v>
      </c>
      <c r="X580" s="435">
        <v>14.72</v>
      </c>
      <c r="Z580" s="435">
        <f t="shared" si="75"/>
        <v>0</v>
      </c>
      <c r="AA580" s="435">
        <f t="shared" si="76"/>
        <v>-18596.700000000004</v>
      </c>
      <c r="AB580" s="435">
        <f t="shared" si="77"/>
        <v>-18596.699999999953</v>
      </c>
    </row>
    <row r="581" spans="1:29" ht="56.25">
      <c r="A581" s="15">
        <v>4</v>
      </c>
      <c r="B581" s="16"/>
      <c r="C581" s="68"/>
      <c r="D581" s="16"/>
      <c r="E581" s="16"/>
      <c r="F581" s="14"/>
      <c r="G581" s="16"/>
      <c r="H581" s="16"/>
      <c r="I581" s="21"/>
      <c r="J581" s="21">
        <v>2167.8000000000002</v>
      </c>
      <c r="K581" s="69" t="s">
        <v>39</v>
      </c>
      <c r="L581" s="21">
        <f>I578*P581</f>
        <v>229979.19</v>
      </c>
      <c r="M581" s="114">
        <f>I578*Q581</f>
        <v>16778.356</v>
      </c>
      <c r="N581" s="114">
        <f t="shared" si="78"/>
        <v>246757.546</v>
      </c>
      <c r="O581" s="665"/>
      <c r="P581" s="32">
        <v>55.65</v>
      </c>
      <c r="Q581" s="418">
        <v>4.0599999999999996</v>
      </c>
      <c r="R581" s="14" t="s">
        <v>41</v>
      </c>
      <c r="S581" s="14" t="s">
        <v>270</v>
      </c>
      <c r="T581" s="435">
        <v>229979.19</v>
      </c>
      <c r="U581" s="435">
        <v>53393.192000000003</v>
      </c>
      <c r="V581" s="438">
        <v>283372.38199999998</v>
      </c>
      <c r="W581" s="435">
        <v>55.65</v>
      </c>
      <c r="X581" s="435">
        <v>12.92</v>
      </c>
      <c r="Z581" s="435">
        <f t="shared" si="75"/>
        <v>0</v>
      </c>
      <c r="AA581" s="435">
        <f t="shared" si="76"/>
        <v>-36614.836000000003</v>
      </c>
      <c r="AB581" s="435">
        <f t="shared" si="77"/>
        <v>-36614.835999999981</v>
      </c>
    </row>
    <row r="582" spans="1:29" ht="56.25">
      <c r="A582" s="15">
        <v>5</v>
      </c>
      <c r="B582" s="16"/>
      <c r="C582" s="68"/>
      <c r="D582" s="16"/>
      <c r="E582" s="16"/>
      <c r="F582" s="14"/>
      <c r="G582" s="16"/>
      <c r="H582" s="16"/>
      <c r="I582" s="21"/>
      <c r="J582" s="21">
        <v>2167.8000000000002</v>
      </c>
      <c r="K582" s="35" t="s">
        <v>42</v>
      </c>
      <c r="L582" s="21">
        <f>I578*P582</f>
        <v>143070.61199999999</v>
      </c>
      <c r="M582" s="114">
        <f>I578*Q582</f>
        <v>10455.478000000001</v>
      </c>
      <c r="N582" s="114">
        <f t="shared" si="78"/>
        <v>153526.09</v>
      </c>
      <c r="O582" s="665"/>
      <c r="P582" s="32">
        <v>34.619999999999997</v>
      </c>
      <c r="Q582" s="418">
        <v>2.5299999999999998</v>
      </c>
      <c r="R582" s="14" t="s">
        <v>41</v>
      </c>
      <c r="S582" s="14" t="s">
        <v>270</v>
      </c>
      <c r="T582" s="435">
        <v>143070.61199999999</v>
      </c>
      <c r="U582" s="435">
        <v>47111.640000000007</v>
      </c>
      <c r="V582" s="438">
        <v>190182.25200000001</v>
      </c>
      <c r="W582" s="435">
        <v>34.619999999999997</v>
      </c>
      <c r="X582" s="435">
        <v>11.4</v>
      </c>
      <c r="Z582" s="435">
        <f t="shared" si="75"/>
        <v>0</v>
      </c>
      <c r="AA582" s="435">
        <f t="shared" si="76"/>
        <v>-36656.162000000004</v>
      </c>
      <c r="AB582" s="435">
        <f t="shared" si="77"/>
        <v>-36656.162000000011</v>
      </c>
    </row>
    <row r="583" spans="1:29">
      <c r="A583" s="15">
        <v>6</v>
      </c>
      <c r="B583" s="16"/>
      <c r="C583" s="68"/>
      <c r="D583" s="16"/>
      <c r="E583" s="16"/>
      <c r="F583" s="14"/>
      <c r="G583" s="16"/>
      <c r="H583" s="16"/>
      <c r="I583" s="21"/>
      <c r="J583" s="21">
        <v>2167.8000000000002</v>
      </c>
      <c r="K583" s="69" t="s">
        <v>234</v>
      </c>
      <c r="L583" s="21">
        <f>I578*P583</f>
        <v>4358694.5460000001</v>
      </c>
      <c r="M583" s="114">
        <f>I578*Q583</f>
        <v>318168.87400000001</v>
      </c>
      <c r="N583" s="114">
        <f t="shared" si="78"/>
        <v>4676863.42</v>
      </c>
      <c r="O583" s="665"/>
      <c r="P583" s="32">
        <v>1054.71</v>
      </c>
      <c r="Q583" s="416">
        <v>76.989999999999995</v>
      </c>
      <c r="R583" s="14" t="s">
        <v>41</v>
      </c>
      <c r="S583" s="14" t="s">
        <v>270</v>
      </c>
      <c r="T583" s="435">
        <v>4358694.5460000001</v>
      </c>
      <c r="U583" s="435">
        <v>93272.782000000007</v>
      </c>
      <c r="V583" s="438">
        <v>4451967.3279999997</v>
      </c>
      <c r="W583" s="435">
        <v>1054.71</v>
      </c>
      <c r="X583" s="435">
        <v>22.57</v>
      </c>
      <c r="Z583" s="435">
        <f t="shared" si="75"/>
        <v>0</v>
      </c>
      <c r="AA583" s="435">
        <f t="shared" si="76"/>
        <v>224896.092</v>
      </c>
      <c r="AB583" s="435">
        <f t="shared" si="77"/>
        <v>224896.09200000018</v>
      </c>
    </row>
    <row r="584" spans="1:29">
      <c r="A584" s="15">
        <v>7</v>
      </c>
      <c r="B584" s="16"/>
      <c r="C584" s="68"/>
      <c r="D584" s="16"/>
      <c r="E584" s="16"/>
      <c r="F584" s="14"/>
      <c r="G584" s="16"/>
      <c r="H584" s="16"/>
      <c r="I584" s="21"/>
      <c r="J584" s="21">
        <v>2167.8000000000002</v>
      </c>
      <c r="K584" s="69" t="s">
        <v>108</v>
      </c>
      <c r="L584" s="115">
        <f>I578*P584</f>
        <v>2395502.9160000002</v>
      </c>
      <c r="M584" s="114">
        <f>I578*Q584</f>
        <v>174891.63200000001</v>
      </c>
      <c r="N584" s="114">
        <f t="shared" si="78"/>
        <v>2570394.5480000004</v>
      </c>
      <c r="O584" s="661"/>
      <c r="P584" s="415">
        <v>579.66</v>
      </c>
      <c r="Q584" s="416">
        <v>42.32</v>
      </c>
      <c r="R584" s="14" t="s">
        <v>41</v>
      </c>
      <c r="S584" s="14" t="s">
        <v>270</v>
      </c>
      <c r="T584" s="435">
        <v>2264995.4080000003</v>
      </c>
      <c r="U584" s="435">
        <v>48475.398000000008</v>
      </c>
      <c r="V584" s="438">
        <v>2313470.8060000003</v>
      </c>
      <c r="W584" s="435">
        <v>548.08000000000004</v>
      </c>
      <c r="X584" s="435">
        <v>11.73</v>
      </c>
      <c r="Z584" s="435">
        <f t="shared" si="75"/>
        <v>130507.50799999991</v>
      </c>
      <c r="AA584" s="435">
        <f t="shared" si="76"/>
        <v>126416.234</v>
      </c>
      <c r="AB584" s="435">
        <f t="shared" si="77"/>
        <v>256923.74200000009</v>
      </c>
    </row>
    <row r="585" spans="1:29" ht="37.5">
      <c r="A585" s="15">
        <v>8</v>
      </c>
      <c r="B585" s="16">
        <v>2</v>
      </c>
      <c r="C585" s="68" t="s">
        <v>445</v>
      </c>
      <c r="D585" s="16">
        <v>1987</v>
      </c>
      <c r="E585" s="16" t="s">
        <v>37</v>
      </c>
      <c r="F585" s="14" t="s">
        <v>289</v>
      </c>
      <c r="G585" s="16" t="s">
        <v>38</v>
      </c>
      <c r="H585" s="16">
        <v>2</v>
      </c>
      <c r="I585" s="21">
        <v>698</v>
      </c>
      <c r="J585" s="21">
        <v>325.60000000000002</v>
      </c>
      <c r="K585" s="69" t="s">
        <v>46</v>
      </c>
      <c r="L585" s="115">
        <f>I585*P585</f>
        <v>173271.52000000002</v>
      </c>
      <c r="M585" s="114">
        <f>I585*Q585</f>
        <v>12647.76</v>
      </c>
      <c r="N585" s="114">
        <f t="shared" si="78"/>
        <v>185919.28000000003</v>
      </c>
      <c r="O585" s="114">
        <f>N585</f>
        <v>185919.28000000003</v>
      </c>
      <c r="P585" s="418">
        <v>248.24</v>
      </c>
      <c r="Q585" s="416">
        <v>18.12</v>
      </c>
      <c r="R585" s="14" t="s">
        <v>41</v>
      </c>
      <c r="S585" s="14" t="s">
        <v>270</v>
      </c>
      <c r="T585" s="435">
        <v>176077.47999999998</v>
      </c>
      <c r="U585" s="435">
        <v>12249.9</v>
      </c>
      <c r="V585" s="438">
        <v>188327.37999999998</v>
      </c>
      <c r="W585" s="435">
        <v>252.26</v>
      </c>
      <c r="X585" s="435">
        <v>17.55</v>
      </c>
      <c r="Z585" s="435">
        <f t="shared" si="75"/>
        <v>-2805.9599999999627</v>
      </c>
      <c r="AA585" s="435">
        <f t="shared" si="76"/>
        <v>397.86000000000058</v>
      </c>
      <c r="AB585" s="435">
        <f t="shared" si="77"/>
        <v>-2408.0999999999476</v>
      </c>
    </row>
    <row r="586" spans="1:29" ht="37.5">
      <c r="A586" s="15">
        <v>9</v>
      </c>
      <c r="B586" s="16">
        <v>3</v>
      </c>
      <c r="C586" s="68" t="s">
        <v>446</v>
      </c>
      <c r="D586" s="16">
        <v>1972</v>
      </c>
      <c r="E586" s="16" t="s">
        <v>37</v>
      </c>
      <c r="F586" s="14" t="s">
        <v>306</v>
      </c>
      <c r="G586" s="16" t="s">
        <v>447</v>
      </c>
      <c r="H586" s="16">
        <v>4</v>
      </c>
      <c r="I586" s="21">
        <v>4076.42</v>
      </c>
      <c r="J586" s="21">
        <v>1194.9000000000001</v>
      </c>
      <c r="K586" s="69" t="s">
        <v>49</v>
      </c>
      <c r="L586" s="21">
        <f>I586*P586</f>
        <v>1664116.9366000001</v>
      </c>
      <c r="M586" s="114">
        <f>I586*Q586</f>
        <v>121477.31600000001</v>
      </c>
      <c r="N586" s="114">
        <f t="shared" si="78"/>
        <v>1785594.2526000002</v>
      </c>
      <c r="O586" s="660">
        <f>N586+N587</f>
        <v>6328356.7006000001</v>
      </c>
      <c r="P586" s="32">
        <v>408.23</v>
      </c>
      <c r="Q586" s="416">
        <v>29.8</v>
      </c>
      <c r="R586" s="14" t="s">
        <v>41</v>
      </c>
      <c r="S586" s="14" t="s">
        <v>270</v>
      </c>
      <c r="T586" s="435">
        <v>1664116.9366000001</v>
      </c>
      <c r="U586" s="435">
        <v>65997.23980000001</v>
      </c>
      <c r="V586" s="438">
        <v>1730114.1764000002</v>
      </c>
      <c r="W586" s="435">
        <v>408.23</v>
      </c>
      <c r="X586" s="435">
        <v>16.190000000000001</v>
      </c>
      <c r="Z586" s="435">
        <f t="shared" si="75"/>
        <v>0</v>
      </c>
      <c r="AA586" s="435">
        <f t="shared" si="76"/>
        <v>55480.076199999996</v>
      </c>
      <c r="AB586" s="435">
        <f t="shared" si="77"/>
        <v>55480.07620000001</v>
      </c>
    </row>
    <row r="587" spans="1:29">
      <c r="A587" s="15">
        <v>10</v>
      </c>
      <c r="B587" s="16"/>
      <c r="C587" s="68"/>
      <c r="D587" s="16"/>
      <c r="E587" s="16"/>
      <c r="F587" s="14"/>
      <c r="G587" s="16"/>
      <c r="H587" s="16"/>
      <c r="I587" s="21"/>
      <c r="J587" s="21"/>
      <c r="K587" s="69" t="s">
        <v>234</v>
      </c>
      <c r="L587" s="21">
        <f>I586*P587</f>
        <v>4233688.2835999997</v>
      </c>
      <c r="M587" s="114">
        <f>I586*Q587</f>
        <v>309074.16439999995</v>
      </c>
      <c r="N587" s="114">
        <f t="shared" si="78"/>
        <v>4542762.4479999999</v>
      </c>
      <c r="O587" s="661"/>
      <c r="P587" s="32">
        <v>1038.58</v>
      </c>
      <c r="Q587" s="416">
        <v>75.819999999999993</v>
      </c>
      <c r="R587" s="14" t="s">
        <v>41</v>
      </c>
      <c r="S587" s="14" t="s">
        <v>270</v>
      </c>
      <c r="T587" s="435">
        <v>4233688.2835999997</v>
      </c>
      <c r="U587" s="435">
        <v>90578.0524</v>
      </c>
      <c r="V587" s="438">
        <v>4324266.3360000001</v>
      </c>
      <c r="W587" s="435">
        <v>1038.58</v>
      </c>
      <c r="X587" s="435">
        <v>22.22</v>
      </c>
      <c r="Z587" s="435">
        <f t="shared" si="75"/>
        <v>0</v>
      </c>
      <c r="AA587" s="435">
        <f t="shared" si="76"/>
        <v>218496.11199999996</v>
      </c>
      <c r="AB587" s="435">
        <f t="shared" si="77"/>
        <v>218496.11199999973</v>
      </c>
    </row>
    <row r="588" spans="1:29" ht="37.5">
      <c r="A588" s="15">
        <v>11</v>
      </c>
      <c r="B588" s="16">
        <v>4</v>
      </c>
      <c r="C588" s="22" t="s">
        <v>448</v>
      </c>
      <c r="D588" s="16">
        <v>1966</v>
      </c>
      <c r="E588" s="16" t="s">
        <v>37</v>
      </c>
      <c r="F588" s="14" t="s">
        <v>287</v>
      </c>
      <c r="G588" s="16" t="s">
        <v>447</v>
      </c>
      <c r="H588" s="16">
        <v>3</v>
      </c>
      <c r="I588" s="21">
        <v>1877.96</v>
      </c>
      <c r="J588" s="21">
        <v>607.4</v>
      </c>
      <c r="K588" s="35" t="s">
        <v>49</v>
      </c>
      <c r="L588" s="32">
        <f>I588*P588</f>
        <v>766639.61080000002</v>
      </c>
      <c r="M588" s="114">
        <f>I588*Q588</f>
        <v>55963.208000000006</v>
      </c>
      <c r="N588" s="114">
        <f t="shared" si="78"/>
        <v>822602.81880000001</v>
      </c>
      <c r="O588" s="660">
        <f>N588+N589+N590+N591</f>
        <v>1279416.5888</v>
      </c>
      <c r="P588" s="32">
        <v>408.23</v>
      </c>
      <c r="Q588" s="416">
        <v>29.8</v>
      </c>
      <c r="R588" s="14" t="s">
        <v>41</v>
      </c>
      <c r="S588" s="14" t="s">
        <v>270</v>
      </c>
      <c r="T588" s="435">
        <v>766639.61080000002</v>
      </c>
      <c r="U588" s="435">
        <v>30404.172400000003</v>
      </c>
      <c r="V588" s="438">
        <v>797043.78320000006</v>
      </c>
      <c r="W588" s="435">
        <v>408.23</v>
      </c>
      <c r="X588" s="435">
        <v>16.190000000000001</v>
      </c>
      <c r="Z588" s="435">
        <f t="shared" si="75"/>
        <v>0</v>
      </c>
      <c r="AA588" s="435">
        <f t="shared" si="76"/>
        <v>25559.035600000003</v>
      </c>
      <c r="AB588" s="435">
        <f t="shared" si="77"/>
        <v>25559.035599999945</v>
      </c>
    </row>
    <row r="589" spans="1:29" ht="56.25">
      <c r="A589" s="15">
        <v>12</v>
      </c>
      <c r="B589" s="16"/>
      <c r="C589" s="22"/>
      <c r="D589" s="16"/>
      <c r="E589" s="16"/>
      <c r="F589" s="14"/>
      <c r="G589" s="16"/>
      <c r="H589" s="16"/>
      <c r="I589" s="21"/>
      <c r="J589" s="21">
        <v>607.4</v>
      </c>
      <c r="K589" s="36" t="s">
        <v>88</v>
      </c>
      <c r="L589" s="32">
        <f>I588*P589</f>
        <v>258839.22680000003</v>
      </c>
      <c r="M589" s="114">
        <f>I588*Q589</f>
        <v>18892.277600000001</v>
      </c>
      <c r="N589" s="114">
        <f t="shared" si="78"/>
        <v>277731.50440000003</v>
      </c>
      <c r="O589" s="665"/>
      <c r="P589" s="32">
        <v>137.83000000000001</v>
      </c>
      <c r="Q589" s="418">
        <v>10.06</v>
      </c>
      <c r="R589" s="14" t="s">
        <v>41</v>
      </c>
      <c r="S589" s="14" t="s">
        <v>270</v>
      </c>
      <c r="T589" s="435">
        <v>258839.22680000003</v>
      </c>
      <c r="U589" s="435">
        <v>27549.673200000001</v>
      </c>
      <c r="V589" s="438">
        <v>286388.90000000002</v>
      </c>
      <c r="W589" s="435">
        <v>137.83000000000001</v>
      </c>
      <c r="X589" s="435">
        <v>14.67</v>
      </c>
      <c r="Z589" s="435">
        <f t="shared" si="75"/>
        <v>0</v>
      </c>
      <c r="AA589" s="435">
        <f t="shared" si="76"/>
        <v>-8657.3955999999998</v>
      </c>
      <c r="AB589" s="435">
        <f t="shared" si="77"/>
        <v>-8657.3955999999889</v>
      </c>
    </row>
    <row r="590" spans="1:29" ht="56.25">
      <c r="A590" s="15">
        <v>13</v>
      </c>
      <c r="B590" s="16"/>
      <c r="C590" s="22"/>
      <c r="D590" s="16"/>
      <c r="E590" s="16"/>
      <c r="F590" s="14"/>
      <c r="G590" s="16"/>
      <c r="H590" s="16"/>
      <c r="I590" s="21"/>
      <c r="J590" s="21">
        <v>607.4</v>
      </c>
      <c r="K590" s="35" t="s">
        <v>39</v>
      </c>
      <c r="L590" s="32">
        <f>I588*P590</f>
        <v>102893.4284</v>
      </c>
      <c r="M590" s="114">
        <f>I588*Q590</f>
        <v>7511.84</v>
      </c>
      <c r="N590" s="114">
        <f t="shared" si="78"/>
        <v>110405.2684</v>
      </c>
      <c r="O590" s="665"/>
      <c r="P590" s="32">
        <v>54.79</v>
      </c>
      <c r="Q590" s="418">
        <v>4</v>
      </c>
      <c r="R590" s="14" t="s">
        <v>41</v>
      </c>
      <c r="S590" s="14" t="s">
        <v>270</v>
      </c>
      <c r="T590" s="435">
        <v>102893.4284</v>
      </c>
      <c r="U590" s="435">
        <v>24225.684000000001</v>
      </c>
      <c r="V590" s="438">
        <v>127119.11240000001</v>
      </c>
      <c r="W590" s="435">
        <v>54.79</v>
      </c>
      <c r="X590" s="435">
        <v>12.9</v>
      </c>
      <c r="Z590" s="435">
        <f t="shared" si="75"/>
        <v>0</v>
      </c>
      <c r="AA590" s="435">
        <f t="shared" si="76"/>
        <v>-16713.844000000001</v>
      </c>
      <c r="AB590" s="435">
        <f t="shared" si="77"/>
        <v>-16713.844000000012</v>
      </c>
    </row>
    <row r="591" spans="1:29" ht="56.25">
      <c r="A591" s="15">
        <v>14</v>
      </c>
      <c r="B591" s="16"/>
      <c r="C591" s="22"/>
      <c r="D591" s="16"/>
      <c r="E591" s="16"/>
      <c r="F591" s="14"/>
      <c r="G591" s="16"/>
      <c r="H591" s="16"/>
      <c r="I591" s="21"/>
      <c r="J591" s="21">
        <v>607.4</v>
      </c>
      <c r="K591" s="35" t="s">
        <v>42</v>
      </c>
      <c r="L591" s="32">
        <f>I588*P591</f>
        <v>64000.876799999998</v>
      </c>
      <c r="M591" s="114">
        <f>I588*Q591</f>
        <v>4676.1204000000007</v>
      </c>
      <c r="N591" s="114">
        <f t="shared" si="78"/>
        <v>68676.997199999998</v>
      </c>
      <c r="O591" s="661"/>
      <c r="P591" s="32">
        <v>34.08</v>
      </c>
      <c r="Q591" s="418">
        <v>2.4900000000000002</v>
      </c>
      <c r="R591" s="14" t="s">
        <v>41</v>
      </c>
      <c r="S591" s="14" t="s">
        <v>270</v>
      </c>
      <c r="T591" s="435">
        <v>64000.876799999998</v>
      </c>
      <c r="U591" s="435">
        <v>21371.184800000003</v>
      </c>
      <c r="V591" s="438">
        <v>85372.061600000001</v>
      </c>
      <c r="W591" s="435">
        <v>34.08</v>
      </c>
      <c r="X591" s="435">
        <v>11.38</v>
      </c>
      <c r="Z591" s="435">
        <f t="shared" si="75"/>
        <v>0</v>
      </c>
      <c r="AA591" s="435">
        <f t="shared" si="76"/>
        <v>-16695.064400000003</v>
      </c>
      <c r="AB591" s="435">
        <f t="shared" si="77"/>
        <v>-16695.064400000003</v>
      </c>
    </row>
    <row r="592" spans="1:29" ht="37.5">
      <c r="A592" s="15">
        <v>15</v>
      </c>
      <c r="B592" s="16">
        <v>5</v>
      </c>
      <c r="C592" s="68" t="s">
        <v>452</v>
      </c>
      <c r="D592" s="16">
        <v>1970</v>
      </c>
      <c r="E592" s="16" t="s">
        <v>37</v>
      </c>
      <c r="F592" s="14" t="s">
        <v>306</v>
      </c>
      <c r="G592" s="16" t="s">
        <v>38</v>
      </c>
      <c r="H592" s="16">
        <v>5</v>
      </c>
      <c r="I592" s="21">
        <v>7021.53</v>
      </c>
      <c r="J592" s="21">
        <v>3872.33</v>
      </c>
      <c r="K592" s="69" t="s">
        <v>49</v>
      </c>
      <c r="L592" s="21">
        <f>I592*P592</f>
        <v>2991171.78</v>
      </c>
      <c r="M592" s="114">
        <f>I592*Q592</f>
        <v>218369.58300000001</v>
      </c>
      <c r="N592" s="114">
        <f t="shared" si="78"/>
        <v>3209541.3629999999</v>
      </c>
      <c r="O592" s="660">
        <f>N592+N593</f>
        <v>11362941.999</v>
      </c>
      <c r="P592" s="32">
        <v>426</v>
      </c>
      <c r="Q592" s="416">
        <v>31.1</v>
      </c>
      <c r="R592" s="14" t="s">
        <v>41</v>
      </c>
      <c r="S592" s="14" t="s">
        <v>270</v>
      </c>
      <c r="T592" s="435">
        <v>2991171.78</v>
      </c>
      <c r="U592" s="435">
        <v>116416.96739999998</v>
      </c>
      <c r="V592" s="438">
        <v>3107588.7473999998</v>
      </c>
      <c r="W592" s="435">
        <v>426</v>
      </c>
      <c r="X592" s="435">
        <v>16.579999999999998</v>
      </c>
      <c r="Z592" s="435">
        <f t="shared" si="75"/>
        <v>0</v>
      </c>
      <c r="AA592" s="435">
        <f t="shared" si="76"/>
        <v>101952.61560000003</v>
      </c>
      <c r="AB592" s="435">
        <f t="shared" si="77"/>
        <v>101952.61560000014</v>
      </c>
    </row>
    <row r="593" spans="1:29">
      <c r="A593" s="15">
        <v>16</v>
      </c>
      <c r="B593" s="16"/>
      <c r="C593" s="68"/>
      <c r="D593" s="16"/>
      <c r="E593" s="16"/>
      <c r="F593" s="14"/>
      <c r="G593" s="16"/>
      <c r="H593" s="16"/>
      <c r="I593" s="21"/>
      <c r="J593" s="21"/>
      <c r="K593" s="69" t="s">
        <v>234</v>
      </c>
      <c r="L593" s="21">
        <f>I592*P593</f>
        <v>7598699.7659999998</v>
      </c>
      <c r="M593" s="114">
        <f>I592*Q593</f>
        <v>554700.87</v>
      </c>
      <c r="N593" s="114">
        <f t="shared" si="78"/>
        <v>8153400.6359999999</v>
      </c>
      <c r="O593" s="661"/>
      <c r="P593" s="32">
        <v>1082.2</v>
      </c>
      <c r="Q593" s="416">
        <v>79</v>
      </c>
      <c r="R593" s="14" t="s">
        <v>41</v>
      </c>
      <c r="S593" s="14" t="s">
        <v>270</v>
      </c>
      <c r="T593" s="435">
        <v>7598699.7659999998</v>
      </c>
      <c r="U593" s="435">
        <v>162618.6348</v>
      </c>
      <c r="V593" s="438">
        <v>7761318.4007999999</v>
      </c>
      <c r="W593" s="435">
        <v>1082.2</v>
      </c>
      <c r="X593" s="435">
        <v>23.16</v>
      </c>
      <c r="Z593" s="435">
        <f t="shared" si="75"/>
        <v>0</v>
      </c>
      <c r="AA593" s="435">
        <f t="shared" si="76"/>
        <v>392082.2352</v>
      </c>
      <c r="AB593" s="435">
        <f t="shared" si="77"/>
        <v>392082.2352</v>
      </c>
    </row>
    <row r="594" spans="1:29" ht="37.5">
      <c r="A594" s="15">
        <v>17</v>
      </c>
      <c r="B594" s="16">
        <v>6</v>
      </c>
      <c r="C594" s="68" t="s">
        <v>453</v>
      </c>
      <c r="D594" s="16">
        <v>1983</v>
      </c>
      <c r="E594" s="16" t="s">
        <v>37</v>
      </c>
      <c r="F594" s="14" t="s">
        <v>285</v>
      </c>
      <c r="G594" s="16" t="s">
        <v>38</v>
      </c>
      <c r="H594" s="16">
        <v>2</v>
      </c>
      <c r="I594" s="21">
        <v>687.2</v>
      </c>
      <c r="J594" s="21">
        <v>374.9</v>
      </c>
      <c r="K594" s="69" t="s">
        <v>46</v>
      </c>
      <c r="L594" s="115">
        <f>I594*P594</f>
        <v>170590.52800000002</v>
      </c>
      <c r="M594" s="114">
        <f>I594*Q594</f>
        <v>12452.064000000002</v>
      </c>
      <c r="N594" s="114">
        <f t="shared" si="78"/>
        <v>183042.59200000003</v>
      </c>
      <c r="O594" s="114">
        <f>N594</f>
        <v>183042.59200000003</v>
      </c>
      <c r="P594" s="415">
        <v>248.24</v>
      </c>
      <c r="Q594" s="416">
        <v>18.12</v>
      </c>
      <c r="R594" s="14" t="s">
        <v>41</v>
      </c>
      <c r="S594" s="14" t="s">
        <v>270</v>
      </c>
      <c r="T594" s="435">
        <v>117511.20000000001</v>
      </c>
      <c r="U594" s="435">
        <v>10864.632000000001</v>
      </c>
      <c r="V594" s="438">
        <v>128375.83200000001</v>
      </c>
      <c r="W594" s="435">
        <v>171</v>
      </c>
      <c r="X594" s="435">
        <v>15.81</v>
      </c>
      <c r="Z594" s="435">
        <f t="shared" si="75"/>
        <v>53079.328000000009</v>
      </c>
      <c r="AA594" s="435">
        <f t="shared" si="76"/>
        <v>1587.4320000000007</v>
      </c>
      <c r="AB594" s="435">
        <f t="shared" si="77"/>
        <v>54666.760000000024</v>
      </c>
    </row>
    <row r="595" spans="1:29" ht="37.5">
      <c r="A595" s="15">
        <v>18</v>
      </c>
      <c r="B595" s="16">
        <v>7</v>
      </c>
      <c r="C595" s="68" t="s">
        <v>454</v>
      </c>
      <c r="D595" s="16">
        <v>1958</v>
      </c>
      <c r="E595" s="16" t="s">
        <v>37</v>
      </c>
      <c r="F595" s="14" t="s">
        <v>285</v>
      </c>
      <c r="G595" s="16" t="s">
        <v>60</v>
      </c>
      <c r="H595" s="16">
        <v>2</v>
      </c>
      <c r="I595" s="21">
        <v>813.57</v>
      </c>
      <c r="J595" s="21">
        <v>439.27</v>
      </c>
      <c r="K595" s="69" t="s">
        <v>46</v>
      </c>
      <c r="L595" s="115">
        <f>I595*P595</f>
        <v>201960.61680000002</v>
      </c>
      <c r="M595" s="114">
        <f>I595*Q595</f>
        <v>14741.888400000002</v>
      </c>
      <c r="N595" s="114">
        <f t="shared" si="78"/>
        <v>216702.50520000001</v>
      </c>
      <c r="O595" s="660">
        <f>N595+N596+N597</f>
        <v>1931333.8230000001</v>
      </c>
      <c r="P595" s="415">
        <v>248.24</v>
      </c>
      <c r="Q595" s="416">
        <v>18.12</v>
      </c>
      <c r="R595" s="14" t="s">
        <v>41</v>
      </c>
      <c r="S595" s="14" t="s">
        <v>270</v>
      </c>
      <c r="T595" s="435">
        <v>139120.47</v>
      </c>
      <c r="U595" s="435">
        <v>12870.6774</v>
      </c>
      <c r="V595" s="438">
        <v>151991.14740000002</v>
      </c>
      <c r="W595" s="435">
        <v>171</v>
      </c>
      <c r="X595" s="435">
        <v>15.82</v>
      </c>
      <c r="Z595" s="435">
        <f t="shared" si="75"/>
        <v>62840.146800000017</v>
      </c>
      <c r="AA595" s="435">
        <f t="shared" si="76"/>
        <v>1871.2110000000011</v>
      </c>
      <c r="AB595" s="435">
        <f t="shared" si="77"/>
        <v>64711.357799999998</v>
      </c>
    </row>
    <row r="596" spans="1:29" ht="37.5">
      <c r="A596" s="15">
        <v>19</v>
      </c>
      <c r="B596" s="16"/>
      <c r="C596" s="68"/>
      <c r="D596" s="16"/>
      <c r="E596" s="16"/>
      <c r="F596" s="14"/>
      <c r="G596" s="16"/>
      <c r="H596" s="16"/>
      <c r="I596" s="21"/>
      <c r="J596" s="21"/>
      <c r="K596" s="69" t="s">
        <v>49</v>
      </c>
      <c r="L596" s="115">
        <f>I595*P596</f>
        <v>377626.65120000002</v>
      </c>
      <c r="M596" s="114">
        <f>I595*Q596</f>
        <v>27563.751600000003</v>
      </c>
      <c r="N596" s="114">
        <f t="shared" si="78"/>
        <v>405190.40280000004</v>
      </c>
      <c r="O596" s="665"/>
      <c r="P596" s="415">
        <v>464.16</v>
      </c>
      <c r="Q596" s="416">
        <v>33.880000000000003</v>
      </c>
      <c r="R596" s="14" t="s">
        <v>41</v>
      </c>
      <c r="S596" s="14" t="s">
        <v>270</v>
      </c>
      <c r="T596" s="435">
        <v>362274.58530000004</v>
      </c>
      <c r="U596" s="435">
        <v>14847.6525</v>
      </c>
      <c r="V596" s="438">
        <v>377122.23780000006</v>
      </c>
      <c r="W596" s="435">
        <v>445.29</v>
      </c>
      <c r="X596" s="435">
        <v>18.25</v>
      </c>
      <c r="Z596" s="435">
        <f t="shared" si="75"/>
        <v>15352.065899999987</v>
      </c>
      <c r="AA596" s="435">
        <f t="shared" si="76"/>
        <v>12716.099100000003</v>
      </c>
      <c r="AB596" s="435">
        <f t="shared" si="77"/>
        <v>28068.164999999979</v>
      </c>
    </row>
    <row r="597" spans="1:29">
      <c r="A597" s="15">
        <v>20</v>
      </c>
      <c r="B597" s="16"/>
      <c r="C597" s="68"/>
      <c r="D597" s="16"/>
      <c r="E597" s="16"/>
      <c r="F597" s="14"/>
      <c r="G597" s="16"/>
      <c r="H597" s="16"/>
      <c r="I597" s="21"/>
      <c r="J597" s="21"/>
      <c r="K597" s="69" t="s">
        <v>234</v>
      </c>
      <c r="L597" s="21">
        <f>I595*P597</f>
        <v>1220355</v>
      </c>
      <c r="M597" s="114">
        <f>I595*Q597</f>
        <v>89085.915000000008</v>
      </c>
      <c r="N597" s="114">
        <f t="shared" si="78"/>
        <v>1309440.915</v>
      </c>
      <c r="O597" s="661"/>
      <c r="P597" s="32">
        <v>1500</v>
      </c>
      <c r="Q597" s="416">
        <v>109.5</v>
      </c>
      <c r="R597" s="14" t="s">
        <v>41</v>
      </c>
      <c r="S597" s="14" t="s">
        <v>270</v>
      </c>
      <c r="T597" s="435">
        <v>1220355</v>
      </c>
      <c r="U597" s="435">
        <v>32526.528599999998</v>
      </c>
      <c r="V597" s="438">
        <v>1252881.5286000001</v>
      </c>
      <c r="W597" s="435">
        <v>1500</v>
      </c>
      <c r="X597" s="435">
        <v>39.979999999999997</v>
      </c>
      <c r="Z597" s="435">
        <f t="shared" si="75"/>
        <v>0</v>
      </c>
      <c r="AA597" s="435">
        <f t="shared" si="76"/>
        <v>56559.38640000001</v>
      </c>
      <c r="AB597" s="435">
        <f t="shared" si="77"/>
        <v>56559.386399999959</v>
      </c>
    </row>
    <row r="598" spans="1:29" ht="37.5">
      <c r="A598" s="15">
        <v>21</v>
      </c>
      <c r="B598" s="16">
        <v>8</v>
      </c>
      <c r="C598" s="68" t="s">
        <v>455</v>
      </c>
      <c r="D598" s="16">
        <v>1958</v>
      </c>
      <c r="E598" s="16" t="s">
        <v>37</v>
      </c>
      <c r="F598" s="14" t="s">
        <v>269</v>
      </c>
      <c r="G598" s="16" t="s">
        <v>60</v>
      </c>
      <c r="H598" s="16">
        <v>2</v>
      </c>
      <c r="I598" s="21">
        <v>779.06</v>
      </c>
      <c r="J598" s="21">
        <v>412.76</v>
      </c>
      <c r="K598" s="69" t="s">
        <v>49</v>
      </c>
      <c r="L598" s="115">
        <f>I598*P598</f>
        <v>361608.48959999997</v>
      </c>
      <c r="M598" s="114">
        <f>I598*Q598</f>
        <v>26394.552800000001</v>
      </c>
      <c r="N598" s="114">
        <f t="shared" si="78"/>
        <v>388003.04239999998</v>
      </c>
      <c r="O598" s="114">
        <f>N598</f>
        <v>388003.04239999998</v>
      </c>
      <c r="P598" s="415">
        <v>464.16</v>
      </c>
      <c r="Q598" s="416">
        <v>33.880000000000003</v>
      </c>
      <c r="R598" s="14" t="s">
        <v>41</v>
      </c>
      <c r="S598" s="14" t="s">
        <v>270</v>
      </c>
      <c r="T598" s="435">
        <v>331926.30359999998</v>
      </c>
      <c r="U598" s="435">
        <v>14217.844999999999</v>
      </c>
      <c r="V598" s="438">
        <v>346144.14859999996</v>
      </c>
      <c r="W598" s="435">
        <v>426.06</v>
      </c>
      <c r="X598" s="435">
        <v>18.25</v>
      </c>
      <c r="Z598" s="435">
        <f t="shared" si="75"/>
        <v>29682.185999999987</v>
      </c>
      <c r="AA598" s="435">
        <f t="shared" si="76"/>
        <v>12176.707800000002</v>
      </c>
      <c r="AB598" s="435">
        <f t="shared" si="77"/>
        <v>41858.89380000002</v>
      </c>
    </row>
    <row r="599" spans="1:29" ht="37.5">
      <c r="A599" s="15">
        <v>22</v>
      </c>
      <c r="B599" s="16">
        <v>9</v>
      </c>
      <c r="C599" s="68" t="s">
        <v>456</v>
      </c>
      <c r="D599" s="16">
        <v>1973</v>
      </c>
      <c r="E599" s="16" t="s">
        <v>37</v>
      </c>
      <c r="F599" s="14" t="s">
        <v>280</v>
      </c>
      <c r="G599" s="16" t="s">
        <v>38</v>
      </c>
      <c r="H599" s="16">
        <v>4</v>
      </c>
      <c r="I599" s="21">
        <v>2898.48</v>
      </c>
      <c r="J599" s="21">
        <v>1445.7</v>
      </c>
      <c r="K599" s="69" t="s">
        <v>46</v>
      </c>
      <c r="L599" s="115">
        <f>I599*P599</f>
        <v>463756.79999999999</v>
      </c>
      <c r="M599" s="114">
        <f>I599*Q599</f>
        <v>33854.246399999996</v>
      </c>
      <c r="N599" s="114">
        <f t="shared" si="78"/>
        <v>497611.04639999999</v>
      </c>
      <c r="O599" s="114">
        <f t="shared" ref="O599:O608" si="79">N599</f>
        <v>497611.04639999999</v>
      </c>
      <c r="P599" s="92">
        <v>160</v>
      </c>
      <c r="Q599" s="418">
        <v>11.68</v>
      </c>
      <c r="R599" s="14" t="s">
        <v>41</v>
      </c>
      <c r="S599" s="14" t="s">
        <v>270</v>
      </c>
      <c r="T599" s="435">
        <v>468742.18560000003</v>
      </c>
      <c r="U599" s="435">
        <v>45129.333599999998</v>
      </c>
      <c r="V599" s="438">
        <v>513871.51920000004</v>
      </c>
      <c r="W599" s="435">
        <v>161.72</v>
      </c>
      <c r="X599" s="435">
        <v>15.57</v>
      </c>
      <c r="Z599" s="435">
        <f t="shared" si="75"/>
        <v>-4985.3856000000378</v>
      </c>
      <c r="AA599" s="435">
        <f t="shared" si="76"/>
        <v>-11275.087200000002</v>
      </c>
      <c r="AB599" s="435">
        <f t="shared" si="77"/>
        <v>-16260.472800000047</v>
      </c>
    </row>
    <row r="600" spans="1:29" ht="37.5">
      <c r="A600" s="15">
        <v>23</v>
      </c>
      <c r="B600" s="16">
        <v>10</v>
      </c>
      <c r="C600" s="68" t="s">
        <v>457</v>
      </c>
      <c r="D600" s="16">
        <v>1965</v>
      </c>
      <c r="E600" s="16" t="s">
        <v>37</v>
      </c>
      <c r="F600" s="14" t="s">
        <v>280</v>
      </c>
      <c r="G600" s="16" t="s">
        <v>38</v>
      </c>
      <c r="H600" s="16">
        <v>4</v>
      </c>
      <c r="I600" s="21">
        <v>2647.3</v>
      </c>
      <c r="J600" s="21">
        <v>1621.7</v>
      </c>
      <c r="K600" s="69" t="s">
        <v>46</v>
      </c>
      <c r="L600" s="115">
        <f>I600*P600</f>
        <v>423568</v>
      </c>
      <c r="M600" s="114">
        <f>I600*Q600</f>
        <v>30920.464</v>
      </c>
      <c r="N600" s="114">
        <f t="shared" si="78"/>
        <v>454488.46399999998</v>
      </c>
      <c r="O600" s="114">
        <f t="shared" si="79"/>
        <v>454488.46399999998</v>
      </c>
      <c r="P600" s="92">
        <v>160</v>
      </c>
      <c r="Q600" s="418">
        <v>11.68</v>
      </c>
      <c r="R600" s="14" t="s">
        <v>41</v>
      </c>
      <c r="S600" s="14" t="s">
        <v>270</v>
      </c>
      <c r="T600" s="435">
        <v>428121.35600000003</v>
      </c>
      <c r="U600" s="435">
        <v>41218.461000000003</v>
      </c>
      <c r="V600" s="438">
        <v>469339.81700000004</v>
      </c>
      <c r="W600" s="435">
        <v>161.72</v>
      </c>
      <c r="X600" s="435">
        <v>15.57</v>
      </c>
      <c r="Z600" s="435">
        <f t="shared" si="75"/>
        <v>-4553.3560000000289</v>
      </c>
      <c r="AA600" s="435">
        <f t="shared" si="76"/>
        <v>-10297.997000000003</v>
      </c>
      <c r="AB600" s="435">
        <f t="shared" si="77"/>
        <v>-14851.353000000061</v>
      </c>
    </row>
    <row r="601" spans="1:29" s="67" customFormat="1">
      <c r="A601" s="15"/>
      <c r="B601" s="16"/>
      <c r="C601" s="65" t="s">
        <v>166</v>
      </c>
      <c r="D601" s="33"/>
      <c r="E601" s="33"/>
      <c r="F601" s="14"/>
      <c r="G601" s="33"/>
      <c r="H601" s="33"/>
      <c r="I601" s="27">
        <f>SUM(I602:I606)</f>
        <v>8691.630000000001</v>
      </c>
      <c r="J601" s="27"/>
      <c r="K601" s="28"/>
      <c r="L601" s="27">
        <f>SUM(L602:L606)</f>
        <v>2273587.227</v>
      </c>
      <c r="M601" s="31">
        <f>SUM(M602:M606)</f>
        <v>152172.0336</v>
      </c>
      <c r="N601" s="31">
        <f>SUM(N602:N606)</f>
        <v>2425759.2606000002</v>
      </c>
      <c r="O601" s="31">
        <f>SUM(O602:O606)</f>
        <v>2425759.2606000002</v>
      </c>
      <c r="P601" s="31"/>
      <c r="Q601" s="59"/>
      <c r="R601" s="31"/>
      <c r="S601" s="49"/>
      <c r="T601" s="438"/>
      <c r="U601" s="438"/>
      <c r="V601" s="438"/>
      <c r="W601" s="438"/>
      <c r="X601" s="438"/>
      <c r="Z601" s="438"/>
      <c r="AA601" s="438"/>
      <c r="AB601" s="438"/>
      <c r="AC601" s="327"/>
    </row>
    <row r="602" spans="1:29" ht="37.5">
      <c r="A602" s="16">
        <v>1</v>
      </c>
      <c r="B602" s="16">
        <v>1</v>
      </c>
      <c r="C602" s="68" t="s">
        <v>458</v>
      </c>
      <c r="D602" s="16">
        <v>1990</v>
      </c>
      <c r="E602" s="16" t="s">
        <v>37</v>
      </c>
      <c r="F602" s="14" t="s">
        <v>306</v>
      </c>
      <c r="G602" s="16" t="s">
        <v>38</v>
      </c>
      <c r="H602" s="16">
        <v>3</v>
      </c>
      <c r="I602" s="21">
        <v>2475</v>
      </c>
      <c r="J602" s="21">
        <v>1286.4000000000001</v>
      </c>
      <c r="K602" s="69" t="s">
        <v>46</v>
      </c>
      <c r="L602" s="21">
        <f>I602*P602</f>
        <v>400257</v>
      </c>
      <c r="M602" s="32">
        <f>I602*Q602</f>
        <v>38535.75</v>
      </c>
      <c r="N602" s="32">
        <f>L602+M602</f>
        <v>438792.75</v>
      </c>
      <c r="O602" s="32">
        <f t="shared" si="79"/>
        <v>438792.75</v>
      </c>
      <c r="P602" s="32">
        <v>161.72</v>
      </c>
      <c r="Q602" s="59">
        <v>15.57</v>
      </c>
      <c r="R602" s="14" t="s">
        <v>41</v>
      </c>
      <c r="S602" s="14" t="s">
        <v>270</v>
      </c>
    </row>
    <row r="603" spans="1:29" ht="37.5">
      <c r="A603" s="16">
        <v>2</v>
      </c>
      <c r="B603" s="16">
        <v>2</v>
      </c>
      <c r="C603" s="68" t="s">
        <v>459</v>
      </c>
      <c r="D603" s="16">
        <v>1976</v>
      </c>
      <c r="E603" s="16" t="s">
        <v>37</v>
      </c>
      <c r="F603" s="14" t="s">
        <v>306</v>
      </c>
      <c r="G603" s="16" t="s">
        <v>38</v>
      </c>
      <c r="H603" s="16">
        <v>4</v>
      </c>
      <c r="I603" s="21">
        <v>3855.6</v>
      </c>
      <c r="J603" s="21">
        <v>2221.8000000000002</v>
      </c>
      <c r="K603" s="69" t="s">
        <v>46</v>
      </c>
      <c r="L603" s="21">
        <f>I603*P603</f>
        <v>623527.63199999998</v>
      </c>
      <c r="M603" s="32">
        <f>I603*Q603</f>
        <v>60031.692000000003</v>
      </c>
      <c r="N603" s="32">
        <f>L603+M603</f>
        <v>683559.32400000002</v>
      </c>
      <c r="O603" s="32">
        <f t="shared" si="79"/>
        <v>683559.32400000002</v>
      </c>
      <c r="P603" s="32">
        <v>161.72</v>
      </c>
      <c r="Q603" s="59">
        <v>15.57</v>
      </c>
      <c r="R603" s="14" t="s">
        <v>41</v>
      </c>
      <c r="S603" s="14" t="s">
        <v>270</v>
      </c>
    </row>
    <row r="604" spans="1:29" ht="37.5">
      <c r="A604" s="16">
        <v>3</v>
      </c>
      <c r="B604" s="16">
        <v>3</v>
      </c>
      <c r="C604" s="22" t="s">
        <v>167</v>
      </c>
      <c r="D604" s="16">
        <v>1970</v>
      </c>
      <c r="E604" s="16" t="s">
        <v>37</v>
      </c>
      <c r="F604" s="14" t="s">
        <v>323</v>
      </c>
      <c r="G604" s="16" t="s">
        <v>67</v>
      </c>
      <c r="H604" s="16">
        <v>2</v>
      </c>
      <c r="I604" s="21">
        <v>558</v>
      </c>
      <c r="J604" s="21">
        <v>327.39999999999998</v>
      </c>
      <c r="K604" s="69" t="s">
        <v>109</v>
      </c>
      <c r="L604" s="21">
        <f>I604*P604</f>
        <v>100752.48</v>
      </c>
      <c r="M604" s="32">
        <f>I604*Q604</f>
        <v>2165.04</v>
      </c>
      <c r="N604" s="32">
        <f>L604+M604</f>
        <v>102917.51999999999</v>
      </c>
      <c r="O604" s="32">
        <f t="shared" si="79"/>
        <v>102917.51999999999</v>
      </c>
      <c r="P604" s="32">
        <v>180.56</v>
      </c>
      <c r="Q604" s="59">
        <v>3.88</v>
      </c>
      <c r="R604" s="14" t="s">
        <v>41</v>
      </c>
      <c r="S604" s="14" t="s">
        <v>270</v>
      </c>
    </row>
    <row r="605" spans="1:29" ht="37.5">
      <c r="A605" s="16">
        <v>4</v>
      </c>
      <c r="B605" s="16">
        <v>4</v>
      </c>
      <c r="C605" s="22" t="s">
        <v>168</v>
      </c>
      <c r="D605" s="16">
        <v>1968</v>
      </c>
      <c r="E605" s="16" t="s">
        <v>37</v>
      </c>
      <c r="F605" s="14" t="s">
        <v>323</v>
      </c>
      <c r="G605" s="16" t="s">
        <v>67</v>
      </c>
      <c r="H605" s="16">
        <v>2</v>
      </c>
      <c r="I605" s="21">
        <v>556.53000000000009</v>
      </c>
      <c r="J605" s="21">
        <v>331</v>
      </c>
      <c r="K605" s="35" t="s">
        <v>234</v>
      </c>
      <c r="L605" s="21">
        <f>I605*P605</f>
        <v>834795.00000000012</v>
      </c>
      <c r="M605" s="32">
        <f>I605*Q605</f>
        <v>22383.636600000002</v>
      </c>
      <c r="N605" s="32">
        <f>L605+M605</f>
        <v>857178.63660000009</v>
      </c>
      <c r="O605" s="32">
        <f t="shared" si="79"/>
        <v>857178.63660000009</v>
      </c>
      <c r="P605" s="32">
        <v>1500</v>
      </c>
      <c r="Q605" s="59">
        <v>40.22</v>
      </c>
      <c r="R605" s="14" t="s">
        <v>41</v>
      </c>
      <c r="S605" s="14" t="s">
        <v>270</v>
      </c>
    </row>
    <row r="606" spans="1:29" ht="37.5">
      <c r="A606" s="16">
        <v>5</v>
      </c>
      <c r="B606" s="16">
        <v>5</v>
      </c>
      <c r="C606" s="68" t="s">
        <v>462</v>
      </c>
      <c r="D606" s="16">
        <v>1965</v>
      </c>
      <c r="E606" s="16" t="s">
        <v>37</v>
      </c>
      <c r="F606" s="14" t="s">
        <v>331</v>
      </c>
      <c r="G606" s="16" t="s">
        <v>38</v>
      </c>
      <c r="H606" s="16">
        <v>2</v>
      </c>
      <c r="I606" s="21">
        <v>1246.5</v>
      </c>
      <c r="J606" s="21">
        <v>706.8</v>
      </c>
      <c r="K606" s="69" t="s">
        <v>46</v>
      </c>
      <c r="L606" s="21">
        <f>I606*P606</f>
        <v>314255.11499999999</v>
      </c>
      <c r="M606" s="32">
        <f>I606*Q606</f>
        <v>29055.914999999997</v>
      </c>
      <c r="N606" s="32">
        <f>L606+M606</f>
        <v>343311.02999999997</v>
      </c>
      <c r="O606" s="32">
        <f t="shared" si="79"/>
        <v>343311.02999999997</v>
      </c>
      <c r="P606" s="32">
        <v>252.11</v>
      </c>
      <c r="Q606" s="59">
        <v>23.31</v>
      </c>
      <c r="R606" s="14" t="s">
        <v>41</v>
      </c>
      <c r="S606" s="14" t="s">
        <v>270</v>
      </c>
    </row>
    <row r="607" spans="1:29" s="67" customFormat="1">
      <c r="A607" s="15"/>
      <c r="B607" s="16"/>
      <c r="C607" s="65" t="s">
        <v>463</v>
      </c>
      <c r="D607" s="33"/>
      <c r="E607" s="33"/>
      <c r="F607" s="14"/>
      <c r="G607" s="33"/>
      <c r="H607" s="33"/>
      <c r="I607" s="27">
        <f>SUM(I608:I614)</f>
        <v>2665.8</v>
      </c>
      <c r="J607" s="27"/>
      <c r="K607" s="28"/>
      <c r="L607" s="31">
        <f>SUM(L608:L614)</f>
        <v>3248479.27</v>
      </c>
      <c r="M607" s="31">
        <f>SUM(M608:M614)</f>
        <v>158376.38999999998</v>
      </c>
      <c r="N607" s="31">
        <f>SUM(N608:N614)</f>
        <v>3406855.6600000006</v>
      </c>
      <c r="O607" s="31">
        <f>SUM(O608:O614)</f>
        <v>3406855.6600000006</v>
      </c>
      <c r="P607" s="31"/>
      <c r="Q607" s="59"/>
      <c r="R607" s="31"/>
      <c r="S607" s="49"/>
      <c r="T607" s="438"/>
      <c r="U607" s="438"/>
      <c r="V607" s="438"/>
      <c r="W607" s="438"/>
      <c r="X607" s="438"/>
      <c r="Z607" s="438"/>
      <c r="AA607" s="438"/>
      <c r="AB607" s="438"/>
      <c r="AC607" s="327"/>
    </row>
    <row r="608" spans="1:29" ht="37.5">
      <c r="A608" s="16">
        <v>1</v>
      </c>
      <c r="B608" s="16">
        <v>1</v>
      </c>
      <c r="C608" s="68" t="s">
        <v>464</v>
      </c>
      <c r="D608" s="16">
        <v>1982</v>
      </c>
      <c r="E608" s="16" t="s">
        <v>37</v>
      </c>
      <c r="F608" s="14" t="s">
        <v>285</v>
      </c>
      <c r="G608" s="16" t="s">
        <v>67</v>
      </c>
      <c r="H608" s="16">
        <v>2</v>
      </c>
      <c r="I608" s="21">
        <v>1351.6</v>
      </c>
      <c r="J608" s="21">
        <v>777.1</v>
      </c>
      <c r="K608" s="69" t="s">
        <v>46</v>
      </c>
      <c r="L608" s="21">
        <f>I608*P608</f>
        <v>236529.99999999997</v>
      </c>
      <c r="M608" s="32">
        <f>I608*Q608</f>
        <v>21449.891999999996</v>
      </c>
      <c r="N608" s="32">
        <f t="shared" ref="N608:N614" si="80">L608+M608</f>
        <v>257979.89199999996</v>
      </c>
      <c r="O608" s="32">
        <f t="shared" si="79"/>
        <v>257979.89199999996</v>
      </c>
      <c r="P608" s="32">
        <v>175</v>
      </c>
      <c r="Q608" s="59">
        <v>15.87</v>
      </c>
      <c r="R608" s="14" t="s">
        <v>41</v>
      </c>
      <c r="S608" s="14" t="s">
        <v>270</v>
      </c>
    </row>
    <row r="609" spans="1:128" ht="37.5">
      <c r="A609" s="16">
        <v>2</v>
      </c>
      <c r="B609" s="16">
        <v>2</v>
      </c>
      <c r="C609" s="68" t="s">
        <v>465</v>
      </c>
      <c r="D609" s="16">
        <v>1982</v>
      </c>
      <c r="E609" s="16" t="s">
        <v>37</v>
      </c>
      <c r="F609" s="14" t="s">
        <v>285</v>
      </c>
      <c r="G609" s="16" t="s">
        <v>67</v>
      </c>
      <c r="H609" s="16">
        <v>2</v>
      </c>
      <c r="I609" s="21">
        <v>1314.2</v>
      </c>
      <c r="J609" s="21">
        <v>741.2</v>
      </c>
      <c r="K609" s="69" t="s">
        <v>46</v>
      </c>
      <c r="L609" s="21">
        <f>P609*I609</f>
        <v>229985</v>
      </c>
      <c r="M609" s="32">
        <f>I609*Q609</f>
        <v>20856.353999999999</v>
      </c>
      <c r="N609" s="32">
        <f t="shared" si="80"/>
        <v>250841.35399999999</v>
      </c>
      <c r="O609" s="632">
        <f>N609+N610+N611+N612+N613+N614</f>
        <v>3148875.7680000006</v>
      </c>
      <c r="P609" s="32">
        <v>175</v>
      </c>
      <c r="Q609" s="59">
        <v>15.87</v>
      </c>
      <c r="R609" s="14" t="s">
        <v>41</v>
      </c>
      <c r="S609" s="14" t="s">
        <v>270</v>
      </c>
    </row>
    <row r="610" spans="1:128">
      <c r="A610" s="16">
        <v>3</v>
      </c>
      <c r="B610" s="16"/>
      <c r="C610" s="68"/>
      <c r="D610" s="16"/>
      <c r="E610" s="16"/>
      <c r="F610" s="14"/>
      <c r="G610" s="16"/>
      <c r="H610" s="16"/>
      <c r="I610" s="21"/>
      <c r="J610" s="21"/>
      <c r="K610" s="69" t="s">
        <v>234</v>
      </c>
      <c r="L610" s="21">
        <f>I609*P610</f>
        <v>1971300</v>
      </c>
      <c r="M610" s="32">
        <f>I609*Q610</f>
        <v>52857.124000000003</v>
      </c>
      <c r="N610" s="32">
        <f t="shared" si="80"/>
        <v>2024157.1240000001</v>
      </c>
      <c r="O610" s="634"/>
      <c r="P610" s="32">
        <v>1500</v>
      </c>
      <c r="Q610" s="59">
        <v>40.22</v>
      </c>
      <c r="R610" s="14" t="s">
        <v>41</v>
      </c>
      <c r="S610" s="14" t="s">
        <v>270</v>
      </c>
    </row>
    <row r="611" spans="1:128" ht="56.25">
      <c r="A611" s="16">
        <v>4</v>
      </c>
      <c r="B611" s="16"/>
      <c r="C611" s="68"/>
      <c r="D611" s="16"/>
      <c r="E611" s="16"/>
      <c r="F611" s="14"/>
      <c r="G611" s="16"/>
      <c r="H611" s="16"/>
      <c r="I611" s="21"/>
      <c r="J611" s="21"/>
      <c r="K611" s="69" t="s">
        <v>39</v>
      </c>
      <c r="L611" s="21">
        <f>I609*P611</f>
        <v>73726.62000000001</v>
      </c>
      <c r="M611" s="32">
        <f>I609*Q611</f>
        <v>18779.917999999998</v>
      </c>
      <c r="N611" s="32">
        <f t="shared" si="80"/>
        <v>92506.538</v>
      </c>
      <c r="O611" s="634"/>
      <c r="P611" s="32">
        <v>56.1</v>
      </c>
      <c r="Q611" s="59">
        <v>14.29</v>
      </c>
      <c r="R611" s="14" t="s">
        <v>41</v>
      </c>
      <c r="S611" s="14" t="s">
        <v>270</v>
      </c>
    </row>
    <row r="612" spans="1:128" ht="56.25">
      <c r="A612" s="16">
        <v>5</v>
      </c>
      <c r="B612" s="16"/>
      <c r="C612" s="68"/>
      <c r="D612" s="16"/>
      <c r="E612" s="16"/>
      <c r="F612" s="14"/>
      <c r="G612" s="16"/>
      <c r="H612" s="16"/>
      <c r="I612" s="21"/>
      <c r="J612" s="21"/>
      <c r="K612" s="35" t="s">
        <v>42</v>
      </c>
      <c r="L612" s="21">
        <f>I609*P612</f>
        <v>45865.58</v>
      </c>
      <c r="M612" s="32">
        <f>I609*Q612</f>
        <v>18175.386000000002</v>
      </c>
      <c r="N612" s="32">
        <f t="shared" si="80"/>
        <v>64040.966</v>
      </c>
      <c r="O612" s="634"/>
      <c r="P612" s="32">
        <v>34.9</v>
      </c>
      <c r="Q612" s="59">
        <v>13.83</v>
      </c>
      <c r="R612" s="14" t="s">
        <v>41</v>
      </c>
      <c r="S612" s="14" t="s">
        <v>270</v>
      </c>
    </row>
    <row r="613" spans="1:128" ht="37.5">
      <c r="A613" s="16">
        <v>6</v>
      </c>
      <c r="B613" s="16"/>
      <c r="C613" s="68"/>
      <c r="D613" s="16"/>
      <c r="E613" s="16"/>
      <c r="F613" s="14"/>
      <c r="G613" s="16"/>
      <c r="H613" s="16"/>
      <c r="I613" s="21"/>
      <c r="J613" s="21"/>
      <c r="K613" s="69" t="s">
        <v>49</v>
      </c>
      <c r="L613" s="21">
        <f>I609*P613</f>
        <v>585200.11800000002</v>
      </c>
      <c r="M613" s="32">
        <f>I609*Q613</f>
        <v>23984.15</v>
      </c>
      <c r="N613" s="32">
        <f t="shared" si="80"/>
        <v>609184.26800000004</v>
      </c>
      <c r="O613" s="634"/>
      <c r="P613" s="32">
        <v>445.29</v>
      </c>
      <c r="Q613" s="59">
        <v>18.25</v>
      </c>
      <c r="R613" s="14" t="s">
        <v>41</v>
      </c>
      <c r="S613" s="14" t="s">
        <v>270</v>
      </c>
    </row>
    <row r="614" spans="1:128">
      <c r="A614" s="16">
        <v>7</v>
      </c>
      <c r="B614" s="16"/>
      <c r="C614" s="68"/>
      <c r="D614" s="16"/>
      <c r="E614" s="16"/>
      <c r="F614" s="14"/>
      <c r="G614" s="16"/>
      <c r="H614" s="16"/>
      <c r="I614" s="21"/>
      <c r="J614" s="21"/>
      <c r="K614" s="109" t="s">
        <v>109</v>
      </c>
      <c r="L614" s="21">
        <f>I609*P614</f>
        <v>105871.952</v>
      </c>
      <c r="M614" s="32">
        <f>I609*Q614</f>
        <v>2273.5660000000003</v>
      </c>
      <c r="N614" s="32">
        <f t="shared" si="80"/>
        <v>108145.51800000001</v>
      </c>
      <c r="O614" s="633"/>
      <c r="P614" s="29">
        <v>80.56</v>
      </c>
      <c r="Q614" s="412">
        <v>1.73</v>
      </c>
      <c r="R614" s="14" t="s">
        <v>41</v>
      </c>
      <c r="S614" s="14" t="s">
        <v>270</v>
      </c>
      <c r="Z614" s="435">
        <f>SUM(Z616:Z619)</f>
        <v>-93462.314299999969</v>
      </c>
      <c r="AA614" s="435">
        <f>SUM(AA616:AA619)</f>
        <v>41677.663000000008</v>
      </c>
      <c r="AB614" s="435">
        <f>SUM(AB616:AB619)</f>
        <v>-51784.65129999994</v>
      </c>
    </row>
    <row r="615" spans="1:128" s="309" customFormat="1">
      <c r="A615" s="108"/>
      <c r="B615" s="80"/>
      <c r="C615" s="450" t="s">
        <v>173</v>
      </c>
      <c r="D615" s="429"/>
      <c r="E615" s="429"/>
      <c r="F615" s="79"/>
      <c r="G615" s="429"/>
      <c r="H615" s="429"/>
      <c r="I615" s="430">
        <f>SUM(I616:I619)</f>
        <v>1151.4299999999998</v>
      </c>
      <c r="J615" s="430"/>
      <c r="K615" s="465"/>
      <c r="L615" s="430">
        <f>SUM(L616:L619)</f>
        <v>1442976.564</v>
      </c>
      <c r="M615" s="85">
        <f>SUM(M616:M619)</f>
        <v>105333.371</v>
      </c>
      <c r="N615" s="85">
        <f>SUM(N616:N619)</f>
        <v>1548309.9349999998</v>
      </c>
      <c r="O615" s="85">
        <f>SUM(O616:O619)</f>
        <v>1548309.9349999998</v>
      </c>
      <c r="P615" s="85"/>
      <c r="Q615" s="410"/>
      <c r="R615" s="85"/>
      <c r="S615" s="137"/>
      <c r="T615" s="441">
        <v>1536438.88</v>
      </c>
      <c r="U615" s="441">
        <v>63655.71</v>
      </c>
      <c r="V615" s="441">
        <v>1600094.59</v>
      </c>
      <c r="W615" s="441"/>
      <c r="X615" s="441"/>
      <c r="Z615" s="441">
        <f t="shared" ref="Z615:AB620" si="81">L615-T615</f>
        <v>-93462.315999999875</v>
      </c>
      <c r="AA615" s="441">
        <f t="shared" si="81"/>
        <v>41677.661</v>
      </c>
      <c r="AB615" s="441">
        <f t="shared" si="81"/>
        <v>-51784.655000000261</v>
      </c>
      <c r="AC615" s="473"/>
    </row>
    <row r="616" spans="1:128" ht="37.5">
      <c r="A616" s="15">
        <v>1</v>
      </c>
      <c r="B616" s="16">
        <v>1</v>
      </c>
      <c r="C616" s="68" t="s">
        <v>466</v>
      </c>
      <c r="D616" s="16">
        <v>1966</v>
      </c>
      <c r="E616" s="16" t="s">
        <v>37</v>
      </c>
      <c r="F616" s="14" t="s">
        <v>329</v>
      </c>
      <c r="G616" s="16" t="s">
        <v>60</v>
      </c>
      <c r="H616" s="16">
        <v>2</v>
      </c>
      <c r="I616" s="21">
        <v>589.13</v>
      </c>
      <c r="J616" s="21">
        <v>354.13</v>
      </c>
      <c r="K616" s="69" t="s">
        <v>46</v>
      </c>
      <c r="L616" s="115">
        <f>I616*P616</f>
        <v>146245.6312</v>
      </c>
      <c r="M616" s="114">
        <f>I616*Q616</f>
        <v>10675.035600000001</v>
      </c>
      <c r="N616" s="114">
        <f>L616+M616</f>
        <v>156920.66680000001</v>
      </c>
      <c r="O616" s="660">
        <f>N616+N617+N618</f>
        <v>1398535.7069999999</v>
      </c>
      <c r="P616" s="415">
        <v>248.24</v>
      </c>
      <c r="Q616" s="418">
        <v>18.12</v>
      </c>
      <c r="R616" s="14" t="s">
        <v>41</v>
      </c>
      <c r="S616" s="14" t="s">
        <v>270</v>
      </c>
      <c r="T616" s="435">
        <v>142563.5687</v>
      </c>
      <c r="U616" s="435">
        <v>13190.620699999999</v>
      </c>
      <c r="V616" s="438">
        <v>155754.1894</v>
      </c>
      <c r="W616" s="435">
        <v>241.99</v>
      </c>
      <c r="X616" s="435">
        <v>22.39</v>
      </c>
      <c r="Z616" s="435">
        <f t="shared" si="81"/>
        <v>3682.0625</v>
      </c>
      <c r="AA616" s="435">
        <f t="shared" si="81"/>
        <v>-2515.5850999999984</v>
      </c>
      <c r="AB616" s="435">
        <f t="shared" si="81"/>
        <v>1166.4774000000034</v>
      </c>
    </row>
    <row r="617" spans="1:128" ht="37.5">
      <c r="A617" s="15">
        <v>2</v>
      </c>
      <c r="B617" s="16"/>
      <c r="C617" s="68"/>
      <c r="D617" s="16"/>
      <c r="E617" s="16"/>
      <c r="F617" s="14"/>
      <c r="G617" s="16"/>
      <c r="H617" s="16"/>
      <c r="I617" s="21"/>
      <c r="J617" s="21"/>
      <c r="K617" s="69" t="s">
        <v>49</v>
      </c>
      <c r="L617" s="115">
        <f>I616*P617</f>
        <v>273450.5808</v>
      </c>
      <c r="M617" s="114">
        <f>I616*Q617</f>
        <v>19959.724400000003</v>
      </c>
      <c r="N617" s="114">
        <f>L617+M617</f>
        <v>293410.3052</v>
      </c>
      <c r="O617" s="665"/>
      <c r="P617" s="415">
        <v>464.16</v>
      </c>
      <c r="Q617" s="416">
        <v>33.880000000000003</v>
      </c>
      <c r="R617" s="14" t="s">
        <v>41</v>
      </c>
      <c r="S617" s="14" t="s">
        <v>270</v>
      </c>
      <c r="T617" s="435">
        <v>237018.78159999999</v>
      </c>
      <c r="U617" s="435">
        <v>10751.622499999999</v>
      </c>
      <c r="V617" s="438">
        <v>247770.40409999999</v>
      </c>
      <c r="W617" s="435">
        <v>402.32</v>
      </c>
      <c r="X617" s="435">
        <v>18.25</v>
      </c>
      <c r="Z617" s="435">
        <f t="shared" si="81"/>
        <v>36431.799200000009</v>
      </c>
      <c r="AA617" s="435">
        <f t="shared" si="81"/>
        <v>9208.1019000000033</v>
      </c>
      <c r="AB617" s="435">
        <f t="shared" si="81"/>
        <v>45639.901100000017</v>
      </c>
    </row>
    <row r="618" spans="1:128">
      <c r="A618" s="15">
        <v>3</v>
      </c>
      <c r="B618" s="16"/>
      <c r="C618" s="68"/>
      <c r="D618" s="16"/>
      <c r="E618" s="16"/>
      <c r="F618" s="14"/>
      <c r="G618" s="16"/>
      <c r="H618" s="16"/>
      <c r="I618" s="21"/>
      <c r="J618" s="21"/>
      <c r="K618" s="69" t="s">
        <v>234</v>
      </c>
      <c r="L618" s="115">
        <f>I616*P618</f>
        <v>883695</v>
      </c>
      <c r="M618" s="114">
        <f>I616*Q618</f>
        <v>64509.735000000001</v>
      </c>
      <c r="N618" s="114">
        <f>L618+M618</f>
        <v>948204.73499999999</v>
      </c>
      <c r="O618" s="661"/>
      <c r="P618" s="418">
        <v>1500</v>
      </c>
      <c r="Q618" s="416">
        <v>109.5</v>
      </c>
      <c r="R618" s="14" t="s">
        <v>41</v>
      </c>
      <c r="S618" s="14" t="s">
        <v>270</v>
      </c>
      <c r="T618" s="435">
        <v>1020785.551</v>
      </c>
      <c r="U618" s="435">
        <v>27370.979800000001</v>
      </c>
      <c r="V618" s="438">
        <v>1048156.5307999999</v>
      </c>
      <c r="W618" s="435">
        <v>1732.7</v>
      </c>
      <c r="X618" s="435">
        <v>46.46</v>
      </c>
      <c r="Z618" s="435">
        <f t="shared" si="81"/>
        <v>-137090.55099999998</v>
      </c>
      <c r="AA618" s="435">
        <f t="shared" si="81"/>
        <v>37138.7552</v>
      </c>
      <c r="AB618" s="435">
        <f t="shared" si="81"/>
        <v>-99951.795799999963</v>
      </c>
    </row>
    <row r="619" spans="1:128" ht="37.5">
      <c r="A619" s="15">
        <v>4</v>
      </c>
      <c r="B619" s="16">
        <v>2</v>
      </c>
      <c r="C619" s="68" t="s">
        <v>176</v>
      </c>
      <c r="D619" s="16">
        <v>1968</v>
      </c>
      <c r="E619" s="16" t="s">
        <v>37</v>
      </c>
      <c r="F619" s="14" t="s">
        <v>329</v>
      </c>
      <c r="G619" s="16" t="s">
        <v>67</v>
      </c>
      <c r="H619" s="16">
        <v>2</v>
      </c>
      <c r="I619" s="21">
        <v>562.29999999999995</v>
      </c>
      <c r="J619" s="21">
        <v>324.2</v>
      </c>
      <c r="K619" s="69" t="s">
        <v>46</v>
      </c>
      <c r="L619" s="115">
        <f>I619*P619</f>
        <v>139585.35199999998</v>
      </c>
      <c r="M619" s="114">
        <f>I619*Q619</f>
        <v>10188.876</v>
      </c>
      <c r="N619" s="114">
        <f>L619+M619</f>
        <v>149774.22799999997</v>
      </c>
      <c r="O619" s="114">
        <f>N619</f>
        <v>149774.22799999997</v>
      </c>
      <c r="P619" s="415">
        <v>248.24</v>
      </c>
      <c r="Q619" s="418">
        <v>18.12</v>
      </c>
      <c r="R619" s="14" t="s">
        <v>41</v>
      </c>
      <c r="S619" s="14" t="s">
        <v>270</v>
      </c>
      <c r="T619" s="435">
        <v>136070.97699999998</v>
      </c>
      <c r="U619" s="435">
        <v>12342.484999999999</v>
      </c>
      <c r="V619" s="438">
        <v>148413.46199999997</v>
      </c>
      <c r="W619" s="435">
        <v>241.99</v>
      </c>
      <c r="X619" s="435">
        <v>21.95</v>
      </c>
      <c r="Z619" s="435">
        <f t="shared" si="81"/>
        <v>3514.375</v>
      </c>
      <c r="AA619" s="435">
        <f t="shared" si="81"/>
        <v>-2153.6089999999986</v>
      </c>
      <c r="AB619" s="435">
        <f t="shared" si="81"/>
        <v>1360.7660000000033</v>
      </c>
    </row>
    <row r="620" spans="1:128" s="309" customFormat="1">
      <c r="A620" s="108"/>
      <c r="B620" s="80"/>
      <c r="C620" s="450" t="s">
        <v>177</v>
      </c>
      <c r="D620" s="429"/>
      <c r="E620" s="429"/>
      <c r="F620" s="79"/>
      <c r="G620" s="429"/>
      <c r="H620" s="429"/>
      <c r="I620" s="430">
        <f>SUM(I621:I858)</f>
        <v>772246.85800000036</v>
      </c>
      <c r="J620" s="430"/>
      <c r="K620" s="465"/>
      <c r="L620" s="430">
        <f>SUM(L621:L858)</f>
        <v>547696223.70128</v>
      </c>
      <c r="M620" s="430">
        <f>SUM(M621:M858)</f>
        <v>17654180.668159995</v>
      </c>
      <c r="N620" s="430">
        <f>SUM(N621:N858)</f>
        <v>565350404.36944008</v>
      </c>
      <c r="O620" s="430">
        <f>SUM(O621:O858)</f>
        <v>565350404.36943996</v>
      </c>
      <c r="P620" s="85"/>
      <c r="Q620" s="410"/>
      <c r="R620" s="85"/>
      <c r="S620" s="137"/>
      <c r="T620" s="441">
        <v>541870785</v>
      </c>
      <c r="U620" s="441">
        <v>17416406.52</v>
      </c>
      <c r="V620" s="441">
        <v>559287191.52999997</v>
      </c>
      <c r="W620" s="441"/>
      <c r="X620" s="441"/>
      <c r="Z620" s="441">
        <f t="shared" si="81"/>
        <v>5825438.7012799978</v>
      </c>
      <c r="AA620" s="441">
        <f t="shared" si="81"/>
        <v>237774.14815999568</v>
      </c>
      <c r="AB620" s="441">
        <f t="shared" si="81"/>
        <v>6063212.8394401073</v>
      </c>
      <c r="AC620" s="473"/>
    </row>
    <row r="621" spans="1:128" s="14" customFormat="1" ht="56.25">
      <c r="A621" s="15">
        <v>1</v>
      </c>
      <c r="B621" s="16">
        <v>1</v>
      </c>
      <c r="C621" s="22" t="s">
        <v>468</v>
      </c>
      <c r="D621" s="16">
        <v>1993</v>
      </c>
      <c r="E621" s="16" t="s">
        <v>37</v>
      </c>
      <c r="F621" s="14" t="s">
        <v>467</v>
      </c>
      <c r="G621" s="16" t="s">
        <v>87</v>
      </c>
      <c r="H621" s="16">
        <v>10</v>
      </c>
      <c r="I621" s="21">
        <v>6600.52</v>
      </c>
      <c r="J621" s="21">
        <v>4523.3999999999996</v>
      </c>
      <c r="K621" s="22" t="s">
        <v>179</v>
      </c>
      <c r="L621" s="21">
        <f>I621*P621</f>
        <v>4971577.6692000004</v>
      </c>
      <c r="M621" s="21">
        <f>I621*Q621</f>
        <v>106400.38240000002</v>
      </c>
      <c r="N621" s="21">
        <f t="shared" ref="N621:N680" si="82">L621+M621</f>
        <v>5077978.0516000008</v>
      </c>
      <c r="O621" s="21">
        <f>N621</f>
        <v>5077978.0516000008</v>
      </c>
      <c r="P621" s="16">
        <v>753.21</v>
      </c>
      <c r="Q621" s="361">
        <v>16.12</v>
      </c>
      <c r="R621" s="14" t="s">
        <v>41</v>
      </c>
      <c r="S621" s="14" t="s">
        <v>270</v>
      </c>
      <c r="T621" s="435"/>
      <c r="U621" s="435"/>
      <c r="V621" s="438"/>
      <c r="W621" s="435"/>
      <c r="X621" s="435"/>
      <c r="Y621" s="2"/>
      <c r="Z621" s="478">
        <f>SUM(Z631:Z826)</f>
        <v>2699104.0734000001</v>
      </c>
      <c r="AA621" s="478">
        <f>SUM(AA631:AA826)</f>
        <v>132388.74492</v>
      </c>
      <c r="AB621" s="478">
        <f>SUM(AB631:AB826)</f>
        <v>2831492.8183200005</v>
      </c>
      <c r="AC621" s="5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364"/>
    </row>
    <row r="622" spans="1:128" s="14" customFormat="1" ht="56.25">
      <c r="A622" s="15">
        <v>2</v>
      </c>
      <c r="B622" s="16">
        <v>2</v>
      </c>
      <c r="C622" s="22" t="s">
        <v>475</v>
      </c>
      <c r="D622" s="16">
        <v>1991</v>
      </c>
      <c r="E622" s="16" t="s">
        <v>37</v>
      </c>
      <c r="F622" s="14" t="s">
        <v>474</v>
      </c>
      <c r="G622" s="16" t="s">
        <v>87</v>
      </c>
      <c r="H622" s="16">
        <v>9</v>
      </c>
      <c r="I622" s="21">
        <v>12048.1</v>
      </c>
      <c r="J622" s="21">
        <v>8723.7000000000007</v>
      </c>
      <c r="K622" s="22" t="s">
        <v>179</v>
      </c>
      <c r="L622" s="21">
        <f>I622*P622</f>
        <v>9676672.477</v>
      </c>
      <c r="M622" s="21">
        <f>I622*Q622</f>
        <v>207106.83900000001</v>
      </c>
      <c r="N622" s="21">
        <f t="shared" si="82"/>
        <v>9883779.3159999996</v>
      </c>
      <c r="O622" s="21">
        <f>N622</f>
        <v>9883779.3159999996</v>
      </c>
      <c r="P622" s="16">
        <v>803.17</v>
      </c>
      <c r="Q622" s="361">
        <v>17.190000000000001</v>
      </c>
      <c r="R622" s="14" t="s">
        <v>41</v>
      </c>
      <c r="S622" s="14" t="s">
        <v>270</v>
      </c>
      <c r="T622" s="435"/>
      <c r="U622" s="435"/>
      <c r="V622" s="438"/>
      <c r="W622" s="435"/>
      <c r="X622" s="435"/>
      <c r="Y622" s="2"/>
      <c r="Z622" s="5"/>
      <c r="AA622" s="5"/>
      <c r="AB622" s="5"/>
      <c r="AC622" s="5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364"/>
    </row>
    <row r="623" spans="1:128" s="14" customFormat="1" ht="56.25">
      <c r="A623" s="15">
        <v>3</v>
      </c>
      <c r="B623" s="16">
        <v>3</v>
      </c>
      <c r="C623" s="22" t="s">
        <v>476</v>
      </c>
      <c r="D623" s="16">
        <v>1994</v>
      </c>
      <c r="E623" s="16" t="s">
        <v>37</v>
      </c>
      <c r="F623" s="14" t="s">
        <v>467</v>
      </c>
      <c r="G623" s="16" t="s">
        <v>87</v>
      </c>
      <c r="H623" s="16">
        <v>10</v>
      </c>
      <c r="I623" s="21">
        <v>10832.84</v>
      </c>
      <c r="J623" s="21">
        <v>7078.6</v>
      </c>
      <c r="K623" s="22" t="s">
        <v>179</v>
      </c>
      <c r="L623" s="21">
        <f>I623*P623</f>
        <v>8159403.4164000005</v>
      </c>
      <c r="M623" s="21">
        <f>I623*Q623</f>
        <v>174625.38080000001</v>
      </c>
      <c r="N623" s="21">
        <f t="shared" si="82"/>
        <v>8334028.7972000008</v>
      </c>
      <c r="O623" s="21">
        <f>N623</f>
        <v>8334028.7972000008</v>
      </c>
      <c r="P623" s="16">
        <v>753.21</v>
      </c>
      <c r="Q623" s="361">
        <v>16.12</v>
      </c>
      <c r="R623" s="14" t="s">
        <v>41</v>
      </c>
      <c r="S623" s="14" t="s">
        <v>270</v>
      </c>
      <c r="T623" s="435"/>
      <c r="U623" s="435"/>
      <c r="V623" s="438"/>
      <c r="W623" s="435"/>
      <c r="X623" s="435"/>
      <c r="Y623" s="2"/>
      <c r="Z623" s="5"/>
      <c r="AA623" s="5"/>
      <c r="AB623" s="5"/>
      <c r="AC623" s="5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364"/>
    </row>
    <row r="624" spans="1:128" s="14" customFormat="1" ht="56.25">
      <c r="A624" s="15">
        <v>4</v>
      </c>
      <c r="B624" s="16">
        <v>4</v>
      </c>
      <c r="C624" s="22" t="s">
        <v>477</v>
      </c>
      <c r="D624" s="16">
        <v>1991</v>
      </c>
      <c r="E624" s="16" t="s">
        <v>37</v>
      </c>
      <c r="F624" s="14" t="s">
        <v>474</v>
      </c>
      <c r="G624" s="16" t="s">
        <v>87</v>
      </c>
      <c r="H624" s="16">
        <v>9</v>
      </c>
      <c r="I624" s="21">
        <v>5968.79</v>
      </c>
      <c r="J624" s="21">
        <v>4085.49</v>
      </c>
      <c r="K624" s="22" t="s">
        <v>179</v>
      </c>
      <c r="L624" s="21">
        <f>I624*P624</f>
        <v>4793953.0642999997</v>
      </c>
      <c r="M624" s="21">
        <f>I624*Q624</f>
        <v>102603.5001</v>
      </c>
      <c r="N624" s="21">
        <f t="shared" si="82"/>
        <v>4896556.5643999996</v>
      </c>
      <c r="O624" s="21">
        <f>N624</f>
        <v>4896556.5643999996</v>
      </c>
      <c r="P624" s="16">
        <v>803.17</v>
      </c>
      <c r="Q624" s="361">
        <v>17.190000000000001</v>
      </c>
      <c r="R624" s="14" t="s">
        <v>41</v>
      </c>
      <c r="S624" s="14" t="s">
        <v>270</v>
      </c>
      <c r="T624" s="435"/>
      <c r="U624" s="435"/>
      <c r="V624" s="438"/>
      <c r="W624" s="435"/>
      <c r="X624" s="435"/>
      <c r="Y624" s="2"/>
      <c r="Z624" s="5"/>
      <c r="AA624" s="5"/>
      <c r="AB624" s="5"/>
      <c r="AC624" s="5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364"/>
    </row>
    <row r="625" spans="1:128" ht="37.5">
      <c r="A625" s="15">
        <v>5</v>
      </c>
      <c r="B625" s="16">
        <v>5</v>
      </c>
      <c r="C625" s="22" t="s">
        <v>478</v>
      </c>
      <c r="D625" s="16">
        <v>1969</v>
      </c>
      <c r="E625" s="16" t="s">
        <v>37</v>
      </c>
      <c r="F625" s="14" t="s">
        <v>306</v>
      </c>
      <c r="G625" s="14" t="s">
        <v>38</v>
      </c>
      <c r="H625" s="16">
        <v>4</v>
      </c>
      <c r="I625" s="21">
        <v>5116</v>
      </c>
      <c r="J625" s="32">
        <f>1907.6+715.9</f>
        <v>2623.5</v>
      </c>
      <c r="K625" s="22" t="s">
        <v>46</v>
      </c>
      <c r="L625" s="51">
        <f>P625*I625</f>
        <v>818560</v>
      </c>
      <c r="M625" s="32">
        <f>I625*Q625</f>
        <v>79604.960000000006</v>
      </c>
      <c r="N625" s="32">
        <f t="shared" si="82"/>
        <v>898164.96</v>
      </c>
      <c r="O625" s="632">
        <f>N625+N626</f>
        <v>1112371.8799999999</v>
      </c>
      <c r="P625" s="32">
        <v>160</v>
      </c>
      <c r="Q625" s="59">
        <v>15.56</v>
      </c>
      <c r="R625" s="14" t="s">
        <v>41</v>
      </c>
      <c r="S625" s="14" t="s">
        <v>270</v>
      </c>
      <c r="Z625" s="5"/>
      <c r="AA625" s="5"/>
      <c r="AB625" s="5"/>
    </row>
    <row r="626" spans="1:128">
      <c r="A626" s="15">
        <v>6</v>
      </c>
      <c r="B626" s="16"/>
      <c r="C626" s="22"/>
      <c r="D626" s="16"/>
      <c r="E626" s="16"/>
      <c r="F626" s="14"/>
      <c r="G626" s="14"/>
      <c r="H626" s="16"/>
      <c r="I626" s="21"/>
      <c r="J626" s="32"/>
      <c r="K626" s="22" t="s">
        <v>479</v>
      </c>
      <c r="L626" s="51">
        <f>P626*I625</f>
        <v>209756</v>
      </c>
      <c r="M626" s="32">
        <f>I625*Q626</f>
        <v>4450.92</v>
      </c>
      <c r="N626" s="32">
        <f t="shared" si="82"/>
        <v>214206.92</v>
      </c>
      <c r="O626" s="633"/>
      <c r="P626" s="32">
        <v>41</v>
      </c>
      <c r="Q626" s="59">
        <v>0.87</v>
      </c>
      <c r="R626" s="14" t="s">
        <v>41</v>
      </c>
      <c r="S626" s="14" t="s">
        <v>270</v>
      </c>
      <c r="Z626" s="5"/>
      <c r="AA626" s="5"/>
      <c r="AB626" s="5"/>
    </row>
    <row r="627" spans="1:128" ht="56.25">
      <c r="A627" s="15">
        <v>7</v>
      </c>
      <c r="B627" s="16">
        <v>6</v>
      </c>
      <c r="C627" s="22" t="s">
        <v>480</v>
      </c>
      <c r="D627" s="16">
        <v>1987</v>
      </c>
      <c r="E627" s="16" t="s">
        <v>37</v>
      </c>
      <c r="F627" s="14" t="s">
        <v>474</v>
      </c>
      <c r="G627" s="16" t="s">
        <v>87</v>
      </c>
      <c r="H627" s="16">
        <v>9</v>
      </c>
      <c r="I627" s="21">
        <v>9758.08</v>
      </c>
      <c r="J627" s="21">
        <v>5950.3</v>
      </c>
      <c r="K627" s="22" t="s">
        <v>179</v>
      </c>
      <c r="L627" s="21">
        <f>P627*I627</f>
        <v>8006602.2208000002</v>
      </c>
      <c r="M627" s="21">
        <f>I627*Q627</f>
        <v>171351.8848</v>
      </c>
      <c r="N627" s="32">
        <f t="shared" si="82"/>
        <v>8177954.1056000004</v>
      </c>
      <c r="O627" s="21">
        <f>N627</f>
        <v>8177954.1056000004</v>
      </c>
      <c r="P627" s="21">
        <v>820.51</v>
      </c>
      <c r="Q627" s="361">
        <v>17.559999999999999</v>
      </c>
      <c r="R627" s="14" t="s">
        <v>41</v>
      </c>
      <c r="S627" s="14" t="s">
        <v>270</v>
      </c>
      <c r="Z627" s="5"/>
      <c r="AA627" s="5"/>
      <c r="AB627" s="5"/>
    </row>
    <row r="628" spans="1:128" ht="56.25">
      <c r="A628" s="15">
        <v>8</v>
      </c>
      <c r="B628" s="16">
        <v>7</v>
      </c>
      <c r="C628" s="68" t="s">
        <v>482</v>
      </c>
      <c r="D628" s="16">
        <v>1987</v>
      </c>
      <c r="E628" s="16" t="s">
        <v>37</v>
      </c>
      <c r="F628" s="14" t="s">
        <v>474</v>
      </c>
      <c r="G628" s="16" t="s">
        <v>87</v>
      </c>
      <c r="H628" s="16">
        <v>9</v>
      </c>
      <c r="I628" s="21">
        <f>J628*1.8</f>
        <v>10817.1</v>
      </c>
      <c r="J628" s="21">
        <v>6009.5</v>
      </c>
      <c r="K628" s="22" t="s">
        <v>179</v>
      </c>
      <c r="L628" s="32">
        <f>P628*I628</f>
        <v>8687970.2070000004</v>
      </c>
      <c r="M628" s="32">
        <f>I628*Q628</f>
        <v>185945.94900000002</v>
      </c>
      <c r="N628" s="32">
        <f t="shared" si="82"/>
        <v>8873916.1559999995</v>
      </c>
      <c r="O628" s="21">
        <f>N628</f>
        <v>8873916.1559999995</v>
      </c>
      <c r="P628" s="32">
        <v>803.17</v>
      </c>
      <c r="Q628" s="59">
        <v>17.190000000000001</v>
      </c>
      <c r="R628" s="14" t="s">
        <v>41</v>
      </c>
      <c r="S628" s="14" t="s">
        <v>270</v>
      </c>
      <c r="Z628" s="5"/>
      <c r="AA628" s="5"/>
      <c r="AB628" s="5"/>
    </row>
    <row r="629" spans="1:128" s="14" customFormat="1" ht="56.25">
      <c r="A629" s="15">
        <v>9</v>
      </c>
      <c r="B629" s="16">
        <v>8</v>
      </c>
      <c r="C629" s="22" t="s">
        <v>483</v>
      </c>
      <c r="D629" s="16">
        <v>1994</v>
      </c>
      <c r="E629" s="16" t="s">
        <v>37</v>
      </c>
      <c r="F629" s="14" t="s">
        <v>467</v>
      </c>
      <c r="G629" s="16" t="s">
        <v>87</v>
      </c>
      <c r="H629" s="16">
        <v>10</v>
      </c>
      <c r="I629" s="32">
        <v>11641.6</v>
      </c>
      <c r="J629" s="21">
        <v>8999.4</v>
      </c>
      <c r="K629" s="22" t="s">
        <v>179</v>
      </c>
      <c r="L629" s="21">
        <f>P629*I629</f>
        <v>8768569.5360000003</v>
      </c>
      <c r="M629" s="21">
        <f>I629*Q629</f>
        <v>187662.592</v>
      </c>
      <c r="N629" s="21">
        <f t="shared" si="82"/>
        <v>8956232.1280000005</v>
      </c>
      <c r="O629" s="21">
        <f>N629</f>
        <v>8956232.1280000005</v>
      </c>
      <c r="P629" s="16">
        <v>753.21</v>
      </c>
      <c r="Q629" s="361">
        <v>16.12</v>
      </c>
      <c r="R629" s="14" t="s">
        <v>41</v>
      </c>
      <c r="S629" s="14" t="s">
        <v>270</v>
      </c>
      <c r="T629" s="435"/>
      <c r="U629" s="435"/>
      <c r="V629" s="438"/>
      <c r="W629" s="435"/>
      <c r="X629" s="435"/>
      <c r="Y629" s="2"/>
      <c r="Z629" s="5"/>
      <c r="AA629" s="5"/>
      <c r="AB629" s="5"/>
      <c r="AC629" s="5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364"/>
    </row>
    <row r="630" spans="1:128" s="14" customFormat="1" ht="37.5">
      <c r="A630" s="15">
        <v>10</v>
      </c>
      <c r="B630" s="16">
        <v>9</v>
      </c>
      <c r="C630" s="133" t="s">
        <v>486</v>
      </c>
      <c r="D630" s="16">
        <v>1962</v>
      </c>
      <c r="E630" s="16" t="s">
        <v>37</v>
      </c>
      <c r="F630" s="14" t="s">
        <v>485</v>
      </c>
      <c r="G630" s="16" t="s">
        <v>38</v>
      </c>
      <c r="H630" s="16">
        <v>3</v>
      </c>
      <c r="I630" s="21">
        <v>2737.03</v>
      </c>
      <c r="J630" s="21">
        <v>1008.4</v>
      </c>
      <c r="K630" s="22" t="s">
        <v>108</v>
      </c>
      <c r="L630" s="21">
        <f>P630*I630</f>
        <v>1166193.7424000001</v>
      </c>
      <c r="M630" s="115">
        <f>I630*Q630</f>
        <v>42478.705600000001</v>
      </c>
      <c r="N630" s="115">
        <f t="shared" si="82"/>
        <v>1208672.4480000001</v>
      </c>
      <c r="O630" s="115">
        <f>N630</f>
        <v>1208672.4480000001</v>
      </c>
      <c r="P630" s="425">
        <v>426.08</v>
      </c>
      <c r="Q630" s="419">
        <v>15.52</v>
      </c>
      <c r="R630" s="14" t="s">
        <v>41</v>
      </c>
      <c r="S630" s="14" t="s">
        <v>270</v>
      </c>
      <c r="T630" s="435" t="s">
        <v>1136</v>
      </c>
      <c r="U630" s="435"/>
      <c r="V630" s="438"/>
      <c r="W630" s="435"/>
      <c r="X630" s="435"/>
      <c r="Y630" s="2"/>
      <c r="Z630" s="5"/>
      <c r="AA630" s="5"/>
      <c r="AB630" s="5"/>
      <c r="AC630" s="5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364"/>
    </row>
    <row r="631" spans="1:128" s="359" customFormat="1" ht="37.5">
      <c r="A631" s="15">
        <v>11</v>
      </c>
      <c r="B631" s="619">
        <v>10</v>
      </c>
      <c r="C631" s="620" t="s">
        <v>488</v>
      </c>
      <c r="D631" s="619">
        <v>1988</v>
      </c>
      <c r="E631" s="619" t="s">
        <v>37</v>
      </c>
      <c r="F631" s="623" t="s">
        <v>306</v>
      </c>
      <c r="G631" s="619" t="s">
        <v>38</v>
      </c>
      <c r="H631" s="619">
        <v>3</v>
      </c>
      <c r="I631" s="617">
        <v>1675.5</v>
      </c>
      <c r="J631" s="617">
        <v>901.1</v>
      </c>
      <c r="K631" s="68" t="s">
        <v>46</v>
      </c>
      <c r="L631" s="21">
        <f>P631*I631</f>
        <v>268080</v>
      </c>
      <c r="M631" s="115">
        <f>Q631*I631</f>
        <v>19569.84</v>
      </c>
      <c r="N631" s="115">
        <f t="shared" si="82"/>
        <v>287649.84000000003</v>
      </c>
      <c r="O631" s="597">
        <f>N631+N632</f>
        <v>1053520.8900000001</v>
      </c>
      <c r="P631" s="361">
        <v>160</v>
      </c>
      <c r="Q631" s="400">
        <v>11.68</v>
      </c>
      <c r="R631" s="14" t="s">
        <v>41</v>
      </c>
      <c r="S631" s="14" t="s">
        <v>270</v>
      </c>
      <c r="T631" s="435">
        <v>268080</v>
      </c>
      <c r="U631" s="435">
        <v>26070.780000000002</v>
      </c>
      <c r="V631" s="438">
        <v>294150.78000000003</v>
      </c>
      <c r="W631" s="435">
        <v>160</v>
      </c>
      <c r="X631" s="435">
        <v>15.56</v>
      </c>
      <c r="Y631" s="55"/>
      <c r="Z631" s="5">
        <f t="shared" ref="Z631:AB634" si="83">L631-T631</f>
        <v>0</v>
      </c>
      <c r="AA631" s="5">
        <f t="shared" si="83"/>
        <v>-6500.9400000000023</v>
      </c>
      <c r="AB631" s="5">
        <f t="shared" si="83"/>
        <v>-6500.9400000000023</v>
      </c>
      <c r="AC631" s="43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365"/>
    </row>
    <row r="632" spans="1:128" s="359" customFormat="1" ht="37.5">
      <c r="A632" s="15">
        <v>12</v>
      </c>
      <c r="B632" s="619"/>
      <c r="C632" s="620"/>
      <c r="D632" s="619"/>
      <c r="E632" s="619"/>
      <c r="F632" s="623"/>
      <c r="G632" s="619"/>
      <c r="H632" s="619"/>
      <c r="I632" s="617"/>
      <c r="J632" s="617"/>
      <c r="K632" s="68" t="s">
        <v>49</v>
      </c>
      <c r="L632" s="21">
        <f>P632*I631</f>
        <v>713763</v>
      </c>
      <c r="M632" s="115">
        <f>Q632*I631</f>
        <v>52108.05</v>
      </c>
      <c r="N632" s="115">
        <f t="shared" si="82"/>
        <v>765871.05</v>
      </c>
      <c r="O632" s="599"/>
      <c r="P632" s="361">
        <v>426</v>
      </c>
      <c r="Q632" s="419">
        <v>31.1</v>
      </c>
      <c r="R632" s="14" t="s">
        <v>41</v>
      </c>
      <c r="S632" s="14" t="s">
        <v>270</v>
      </c>
      <c r="T632" s="435">
        <v>713763</v>
      </c>
      <c r="U632" s="435">
        <v>27779.789999999997</v>
      </c>
      <c r="V632" s="438">
        <v>741542.79</v>
      </c>
      <c r="W632" s="435">
        <v>426</v>
      </c>
      <c r="X632" s="435">
        <v>16.579999999999998</v>
      </c>
      <c r="Y632" s="55"/>
      <c r="Z632" s="5">
        <f t="shared" si="83"/>
        <v>0</v>
      </c>
      <c r="AA632" s="5">
        <f t="shared" si="83"/>
        <v>24328.260000000006</v>
      </c>
      <c r="AB632" s="5">
        <f t="shared" si="83"/>
        <v>24328.260000000009</v>
      </c>
      <c r="AC632" s="43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365"/>
    </row>
    <row r="633" spans="1:128" s="359" customFormat="1" ht="37.5">
      <c r="A633" s="15">
        <v>13</v>
      </c>
      <c r="B633" s="619">
        <v>11</v>
      </c>
      <c r="C633" s="620" t="s">
        <v>489</v>
      </c>
      <c r="D633" s="619">
        <v>1984</v>
      </c>
      <c r="E633" s="619" t="s">
        <v>37</v>
      </c>
      <c r="F633" s="623" t="s">
        <v>306</v>
      </c>
      <c r="G633" s="619" t="s">
        <v>38</v>
      </c>
      <c r="H633" s="619">
        <v>3</v>
      </c>
      <c r="I633" s="617">
        <v>1674.3</v>
      </c>
      <c r="J633" s="617">
        <v>900.6</v>
      </c>
      <c r="K633" s="68" t="s">
        <v>46</v>
      </c>
      <c r="L633" s="21">
        <f>P633*I633</f>
        <v>267888</v>
      </c>
      <c r="M633" s="115">
        <f>Q633*I633</f>
        <v>19555.824000000001</v>
      </c>
      <c r="N633" s="115">
        <f t="shared" si="82"/>
        <v>287443.82400000002</v>
      </c>
      <c r="O633" s="597">
        <f>N633+N634</f>
        <v>1052766.3539999998</v>
      </c>
      <c r="P633" s="361">
        <v>160</v>
      </c>
      <c r="Q633" s="400">
        <v>11.68</v>
      </c>
      <c r="R633" s="14" t="s">
        <v>41</v>
      </c>
      <c r="S633" s="14" t="s">
        <v>270</v>
      </c>
      <c r="T633" s="435">
        <v>267888</v>
      </c>
      <c r="U633" s="435">
        <v>26052.108</v>
      </c>
      <c r="V633" s="438">
        <v>293940.10800000001</v>
      </c>
      <c r="W633" s="435">
        <v>160</v>
      </c>
      <c r="X633" s="435">
        <v>15.56</v>
      </c>
      <c r="Y633" s="55"/>
      <c r="Z633" s="5">
        <f t="shared" si="83"/>
        <v>0</v>
      </c>
      <c r="AA633" s="5">
        <f t="shared" si="83"/>
        <v>-6496.2839999999997</v>
      </c>
      <c r="AB633" s="5">
        <f t="shared" si="83"/>
        <v>-6496.2839999999851</v>
      </c>
      <c r="AC633" s="43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365"/>
    </row>
    <row r="634" spans="1:128" s="359" customFormat="1" ht="37.5">
      <c r="A634" s="15">
        <v>14</v>
      </c>
      <c r="B634" s="619"/>
      <c r="C634" s="620"/>
      <c r="D634" s="619"/>
      <c r="E634" s="619"/>
      <c r="F634" s="623"/>
      <c r="G634" s="619"/>
      <c r="H634" s="619"/>
      <c r="I634" s="617"/>
      <c r="J634" s="617"/>
      <c r="K634" s="68" t="s">
        <v>49</v>
      </c>
      <c r="L634" s="21">
        <f>P634*I633</f>
        <v>713251.79999999993</v>
      </c>
      <c r="M634" s="115">
        <f>Q634*I633</f>
        <v>52070.73</v>
      </c>
      <c r="N634" s="115">
        <f t="shared" si="82"/>
        <v>765322.52999999991</v>
      </c>
      <c r="O634" s="599"/>
      <c r="P634" s="361">
        <v>426</v>
      </c>
      <c r="Q634" s="419">
        <v>31.1</v>
      </c>
      <c r="R634" s="14" t="s">
        <v>41</v>
      </c>
      <c r="S634" s="14" t="s">
        <v>270</v>
      </c>
      <c r="T634" s="435">
        <v>713251.79999999993</v>
      </c>
      <c r="U634" s="435">
        <v>27759.893999999997</v>
      </c>
      <c r="V634" s="438">
        <v>741011.6939999999</v>
      </c>
      <c r="W634" s="435">
        <v>426</v>
      </c>
      <c r="X634" s="435">
        <v>16.579999999999998</v>
      </c>
      <c r="Y634" s="55"/>
      <c r="Z634" s="5">
        <f t="shared" si="83"/>
        <v>0</v>
      </c>
      <c r="AA634" s="5">
        <f t="shared" si="83"/>
        <v>24310.836000000007</v>
      </c>
      <c r="AB634" s="5">
        <f t="shared" si="83"/>
        <v>24310.83600000001</v>
      </c>
      <c r="AC634" s="43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365"/>
    </row>
    <row r="635" spans="1:128" ht="37.5">
      <c r="A635" s="15">
        <v>15</v>
      </c>
      <c r="B635" s="16">
        <v>12</v>
      </c>
      <c r="C635" s="22" t="s">
        <v>490</v>
      </c>
      <c r="D635" s="16">
        <v>1981</v>
      </c>
      <c r="E635" s="16" t="s">
        <v>37</v>
      </c>
      <c r="F635" s="14" t="s">
        <v>306</v>
      </c>
      <c r="G635" s="16" t="s">
        <v>491</v>
      </c>
      <c r="H635" s="16">
        <v>5</v>
      </c>
      <c r="I635" s="21">
        <f>J635*1.8</f>
        <v>4925.2680000000009</v>
      </c>
      <c r="J635" s="21">
        <v>2736.26</v>
      </c>
      <c r="K635" s="22" t="s">
        <v>46</v>
      </c>
      <c r="L635" s="51">
        <f>I635*P635</f>
        <v>763416.54000000015</v>
      </c>
      <c r="M635" s="32">
        <f>I635*Q635</f>
        <v>76144.643280000018</v>
      </c>
      <c r="N635" s="32">
        <f t="shared" si="82"/>
        <v>839561.18328000023</v>
      </c>
      <c r="O635" s="621">
        <f>N635+N636</f>
        <v>6064285.4776800005</v>
      </c>
      <c r="P635" s="32">
        <v>155</v>
      </c>
      <c r="Q635" s="59">
        <v>15.46</v>
      </c>
      <c r="R635" s="14" t="s">
        <v>41</v>
      </c>
      <c r="S635" s="14" t="s">
        <v>270</v>
      </c>
      <c r="Z635" s="5"/>
      <c r="AA635" s="5"/>
      <c r="AB635" s="5"/>
    </row>
    <row r="636" spans="1:128">
      <c r="A636" s="15">
        <v>16</v>
      </c>
      <c r="B636" s="16"/>
      <c r="C636" s="22"/>
      <c r="D636" s="16"/>
      <c r="E636" s="16"/>
      <c r="F636" s="14"/>
      <c r="G636" s="16"/>
      <c r="H636" s="16"/>
      <c r="I636" s="21"/>
      <c r="J636" s="21"/>
      <c r="K636" s="22" t="s">
        <v>234</v>
      </c>
      <c r="L636" s="51">
        <f>P636*I635</f>
        <v>5115284.8394400002</v>
      </c>
      <c r="M636" s="32">
        <f>Q636*I635</f>
        <v>109439.45496000002</v>
      </c>
      <c r="N636" s="32">
        <f t="shared" si="82"/>
        <v>5224724.2944</v>
      </c>
      <c r="O636" s="622"/>
      <c r="P636" s="32">
        <v>1038.58</v>
      </c>
      <c r="Q636" s="59">
        <v>22.22</v>
      </c>
      <c r="R636" s="14" t="s">
        <v>41</v>
      </c>
      <c r="S636" s="14" t="s">
        <v>270</v>
      </c>
      <c r="Z636" s="5"/>
      <c r="AA636" s="5"/>
      <c r="AB636" s="5"/>
    </row>
    <row r="637" spans="1:128" ht="37.5">
      <c r="A637" s="15">
        <v>17</v>
      </c>
      <c r="B637" s="16">
        <v>13</v>
      </c>
      <c r="C637" s="22" t="s">
        <v>492</v>
      </c>
      <c r="D637" s="16">
        <v>1982</v>
      </c>
      <c r="E637" s="16" t="s">
        <v>37</v>
      </c>
      <c r="F637" s="14" t="s">
        <v>306</v>
      </c>
      <c r="G637" s="16" t="s">
        <v>491</v>
      </c>
      <c r="H637" s="16">
        <v>5</v>
      </c>
      <c r="I637" s="21">
        <f>J637*1.8</f>
        <v>4848.6419999999998</v>
      </c>
      <c r="J637" s="21">
        <v>2693.69</v>
      </c>
      <c r="K637" s="22" t="s">
        <v>46</v>
      </c>
      <c r="L637" s="51">
        <f>I637*P637</f>
        <v>751539.51</v>
      </c>
      <c r="M637" s="32">
        <f>I637*Q637</f>
        <v>74960.005319999997</v>
      </c>
      <c r="N637" s="32">
        <f t="shared" si="82"/>
        <v>826499.51532000001</v>
      </c>
      <c r="O637" s="32">
        <f>N637</f>
        <v>826499.51532000001</v>
      </c>
      <c r="P637" s="32">
        <v>155</v>
      </c>
      <c r="Q637" s="59">
        <v>15.46</v>
      </c>
      <c r="R637" s="14" t="s">
        <v>41</v>
      </c>
      <c r="S637" s="14" t="s">
        <v>270</v>
      </c>
      <c r="Z637" s="5"/>
      <c r="AA637" s="5"/>
      <c r="AB637" s="5"/>
    </row>
    <row r="638" spans="1:128" ht="37.5">
      <c r="A638" s="15">
        <v>18</v>
      </c>
      <c r="B638" s="16">
        <v>14</v>
      </c>
      <c r="C638" s="22" t="s">
        <v>493</v>
      </c>
      <c r="D638" s="16">
        <v>1958</v>
      </c>
      <c r="E638" s="16" t="s">
        <v>37</v>
      </c>
      <c r="F638" s="14" t="s">
        <v>323</v>
      </c>
      <c r="G638" s="16" t="s">
        <v>67</v>
      </c>
      <c r="H638" s="16">
        <v>2</v>
      </c>
      <c r="I638" s="21">
        <f>J638*1.8</f>
        <v>827.46</v>
      </c>
      <c r="J638" s="21">
        <v>459.7</v>
      </c>
      <c r="K638" s="22" t="s">
        <v>46</v>
      </c>
      <c r="L638" s="51">
        <f>I638*P638</f>
        <v>200137.75020000001</v>
      </c>
      <c r="M638" s="32">
        <f>I638*Q638</f>
        <v>13123.515600000001</v>
      </c>
      <c r="N638" s="32">
        <f t="shared" si="82"/>
        <v>213261.26580000002</v>
      </c>
      <c r="O638" s="621">
        <f>N638+N639</f>
        <v>1487731.7069999999</v>
      </c>
      <c r="P638" s="32">
        <v>241.87</v>
      </c>
      <c r="Q638" s="59">
        <v>15.86</v>
      </c>
      <c r="R638" s="14" t="s">
        <v>41</v>
      </c>
      <c r="S638" s="14" t="s">
        <v>270</v>
      </c>
      <c r="Z638" s="5"/>
      <c r="AA638" s="5"/>
      <c r="AB638" s="5"/>
    </row>
    <row r="639" spans="1:128">
      <c r="A639" s="15">
        <v>19</v>
      </c>
      <c r="B639" s="16"/>
      <c r="C639" s="22"/>
      <c r="D639" s="16"/>
      <c r="E639" s="16"/>
      <c r="F639" s="14"/>
      <c r="G639" s="16"/>
      <c r="H639" s="16"/>
      <c r="I639" s="21"/>
      <c r="J639" s="21"/>
      <c r="K639" s="22" t="s">
        <v>234</v>
      </c>
      <c r="L639" s="51">
        <f>I638*P639</f>
        <v>1241190</v>
      </c>
      <c r="M639" s="32">
        <f>I638*Q639</f>
        <v>33280.441200000001</v>
      </c>
      <c r="N639" s="32">
        <f t="shared" si="82"/>
        <v>1274470.4412</v>
      </c>
      <c r="O639" s="622"/>
      <c r="P639" s="32">
        <v>1500</v>
      </c>
      <c r="Q639" s="59">
        <v>40.22</v>
      </c>
      <c r="R639" s="14" t="s">
        <v>41</v>
      </c>
      <c r="S639" s="14" t="s">
        <v>270</v>
      </c>
      <c r="Z639" s="5"/>
      <c r="AA639" s="5"/>
      <c r="AB639" s="5"/>
    </row>
    <row r="640" spans="1:128" ht="37.5">
      <c r="A640" s="15">
        <v>20</v>
      </c>
      <c r="B640" s="16">
        <v>15</v>
      </c>
      <c r="C640" s="22" t="s">
        <v>494</v>
      </c>
      <c r="D640" s="16">
        <v>1930</v>
      </c>
      <c r="E640" s="16" t="s">
        <v>37</v>
      </c>
      <c r="F640" s="14" t="s">
        <v>323</v>
      </c>
      <c r="G640" s="16" t="s">
        <v>67</v>
      </c>
      <c r="H640" s="16">
        <v>2</v>
      </c>
      <c r="I640" s="21">
        <v>785</v>
      </c>
      <c r="J640" s="21">
        <v>423.9</v>
      </c>
      <c r="K640" s="22" t="s">
        <v>46</v>
      </c>
      <c r="L640" s="51">
        <f>I640*P640</f>
        <v>189867.95</v>
      </c>
      <c r="M640" s="32">
        <f>I640*Q640</f>
        <v>12450.1</v>
      </c>
      <c r="N640" s="32">
        <f t="shared" si="82"/>
        <v>202318.05000000002</v>
      </c>
      <c r="O640" s="32">
        <f>N640</f>
        <v>202318.05000000002</v>
      </c>
      <c r="P640" s="32">
        <v>241.87</v>
      </c>
      <c r="Q640" s="59">
        <v>15.86</v>
      </c>
      <c r="R640" s="14" t="s">
        <v>41</v>
      </c>
      <c r="S640" s="14" t="s">
        <v>270</v>
      </c>
      <c r="Z640" s="5"/>
      <c r="AA640" s="5"/>
      <c r="AB640" s="5"/>
    </row>
    <row r="641" spans="1:128" s="29" customFormat="1" ht="37.5">
      <c r="A641" s="15">
        <v>21</v>
      </c>
      <c r="B641" s="16">
        <v>16</v>
      </c>
      <c r="C641" s="68" t="s">
        <v>496</v>
      </c>
      <c r="D641" s="16">
        <v>1967</v>
      </c>
      <c r="E641" s="16" t="s">
        <v>37</v>
      </c>
      <c r="F641" s="14" t="s">
        <v>306</v>
      </c>
      <c r="G641" s="16" t="s">
        <v>38</v>
      </c>
      <c r="H641" s="16">
        <v>5</v>
      </c>
      <c r="I641" s="84">
        <v>5249.2</v>
      </c>
      <c r="J641" s="21">
        <v>3404.72</v>
      </c>
      <c r="K641" s="22" t="s">
        <v>234</v>
      </c>
      <c r="L641" s="82">
        <f>P641*I641</f>
        <v>5680684.2400000002</v>
      </c>
      <c r="M641" s="82">
        <f>I641*Q641</f>
        <v>121571.47199999999</v>
      </c>
      <c r="N641" s="82">
        <f t="shared" si="82"/>
        <v>5802255.7120000003</v>
      </c>
      <c r="O641" s="662">
        <f>N641+N642+N643+N644+N645+N646</f>
        <v>10492993.323999999</v>
      </c>
      <c r="P641" s="21">
        <v>1082.2</v>
      </c>
      <c r="Q641" s="361">
        <v>23.16</v>
      </c>
      <c r="R641" s="14" t="s">
        <v>41</v>
      </c>
      <c r="S641" s="14" t="s">
        <v>270</v>
      </c>
      <c r="T641" s="435" t="s">
        <v>1132</v>
      </c>
      <c r="U641" s="435"/>
      <c r="V641" s="438"/>
      <c r="W641" s="435"/>
      <c r="X641" s="435"/>
      <c r="Y641" s="11"/>
      <c r="Z641" s="5"/>
      <c r="AA641" s="5"/>
      <c r="AB641" s="5"/>
      <c r="AC641" s="372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366"/>
    </row>
    <row r="642" spans="1:128" ht="37.5">
      <c r="A642" s="15">
        <v>22</v>
      </c>
      <c r="B642" s="16"/>
      <c r="C642" s="68"/>
      <c r="D642" s="16"/>
      <c r="E642" s="16"/>
      <c r="F642" s="14"/>
      <c r="G642" s="16"/>
      <c r="H642" s="16"/>
      <c r="I642" s="21"/>
      <c r="J642" s="21"/>
      <c r="K642" s="22" t="s">
        <v>46</v>
      </c>
      <c r="L642" s="84">
        <f>P642*I641</f>
        <v>839872</v>
      </c>
      <c r="M642" s="84">
        <f>I641*Q642</f>
        <v>81677.551999999996</v>
      </c>
      <c r="N642" s="84">
        <f t="shared" si="82"/>
        <v>921549.55200000003</v>
      </c>
      <c r="O642" s="663"/>
      <c r="P642" s="32">
        <v>160</v>
      </c>
      <c r="Q642" s="59">
        <v>15.56</v>
      </c>
      <c r="R642" s="14" t="s">
        <v>41</v>
      </c>
      <c r="S642" s="14" t="s">
        <v>270</v>
      </c>
      <c r="T642" s="435" t="s">
        <v>1134</v>
      </c>
      <c r="Z642" s="5"/>
      <c r="AA642" s="5"/>
      <c r="AB642" s="5"/>
    </row>
    <row r="643" spans="1:128" s="29" customFormat="1" ht="56.25">
      <c r="A643" s="15">
        <v>23</v>
      </c>
      <c r="B643" s="16"/>
      <c r="C643" s="68"/>
      <c r="D643" s="68"/>
      <c r="E643" s="68"/>
      <c r="F643" s="14"/>
      <c r="G643" s="68"/>
      <c r="H643" s="68"/>
      <c r="I643" s="367"/>
      <c r="J643" s="368"/>
      <c r="K643" s="22" t="s">
        <v>39</v>
      </c>
      <c r="L643" s="82">
        <f>P643*I641</f>
        <v>299781.81199999998</v>
      </c>
      <c r="M643" s="82">
        <f>Q643*I641</f>
        <v>67977.14</v>
      </c>
      <c r="N643" s="82">
        <f t="shared" si="82"/>
        <v>367758.95199999999</v>
      </c>
      <c r="O643" s="663"/>
      <c r="P643" s="21">
        <v>57.11</v>
      </c>
      <c r="Q643" s="361">
        <v>12.95</v>
      </c>
      <c r="R643" s="14" t="s">
        <v>41</v>
      </c>
      <c r="S643" s="14" t="s">
        <v>270</v>
      </c>
      <c r="T643" s="435"/>
      <c r="U643" s="435"/>
      <c r="V643" s="438"/>
      <c r="W643" s="435"/>
      <c r="X643" s="435"/>
      <c r="Y643" s="11"/>
      <c r="Z643" s="5"/>
      <c r="AA643" s="5"/>
      <c r="AB643" s="5"/>
      <c r="AC643" s="372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366"/>
    </row>
    <row r="644" spans="1:128" s="29" customFormat="1" ht="37.5">
      <c r="A644" s="15">
        <v>24</v>
      </c>
      <c r="B644" s="16"/>
      <c r="C644" s="68"/>
      <c r="D644" s="68"/>
      <c r="E644" s="68"/>
      <c r="F644" s="14"/>
      <c r="G644" s="68"/>
      <c r="H644" s="68"/>
      <c r="I644" s="367"/>
      <c r="J644" s="368"/>
      <c r="K644" s="22" t="s">
        <v>49</v>
      </c>
      <c r="L644" s="82">
        <f>P644*I641</f>
        <v>2236159.1999999997</v>
      </c>
      <c r="M644" s="82">
        <f>Q644*I641</f>
        <v>87031.73599999999</v>
      </c>
      <c r="N644" s="82">
        <f t="shared" si="82"/>
        <v>2323190.9359999998</v>
      </c>
      <c r="O644" s="663"/>
      <c r="P644" s="21">
        <v>426</v>
      </c>
      <c r="Q644" s="361">
        <v>16.579999999999998</v>
      </c>
      <c r="R644" s="14" t="s">
        <v>41</v>
      </c>
      <c r="S644" s="14" t="s">
        <v>270</v>
      </c>
      <c r="T644" s="435"/>
      <c r="U644" s="435"/>
      <c r="V644" s="438"/>
      <c r="W644" s="435"/>
      <c r="X644" s="435"/>
      <c r="Y644" s="11"/>
      <c r="Z644" s="5"/>
      <c r="AA644" s="5"/>
      <c r="AB644" s="5"/>
      <c r="AC644" s="372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366"/>
    </row>
    <row r="645" spans="1:128" s="29" customFormat="1" ht="56.25">
      <c r="A645" s="15">
        <v>25</v>
      </c>
      <c r="B645" s="16"/>
      <c r="C645" s="68"/>
      <c r="D645" s="68"/>
      <c r="E645" s="68"/>
      <c r="F645" s="14"/>
      <c r="G645" s="68"/>
      <c r="H645" s="68"/>
      <c r="I645" s="367"/>
      <c r="J645" s="368"/>
      <c r="K645" s="22" t="s">
        <v>88</v>
      </c>
      <c r="L645" s="82">
        <f>P645*I641</f>
        <v>754152.5639999999</v>
      </c>
      <c r="M645" s="82">
        <f>Q645*I641</f>
        <v>77688.160000000003</v>
      </c>
      <c r="N645" s="82">
        <f t="shared" si="82"/>
        <v>831840.72399999993</v>
      </c>
      <c r="O645" s="663"/>
      <c r="P645" s="21">
        <v>143.66999999999999</v>
      </c>
      <c r="Q645" s="361">
        <v>14.8</v>
      </c>
      <c r="R645" s="14" t="s">
        <v>41</v>
      </c>
      <c r="S645" s="14" t="s">
        <v>270</v>
      </c>
      <c r="T645" s="435"/>
      <c r="U645" s="435"/>
      <c r="V645" s="438"/>
      <c r="W645" s="435"/>
      <c r="X645" s="435"/>
      <c r="Y645" s="11"/>
      <c r="Z645" s="5"/>
      <c r="AA645" s="5"/>
      <c r="AB645" s="5"/>
      <c r="AC645" s="372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366"/>
    </row>
    <row r="646" spans="1:128" s="29" customFormat="1" ht="56.25">
      <c r="A646" s="15">
        <v>26</v>
      </c>
      <c r="B646" s="16"/>
      <c r="C646" s="68"/>
      <c r="D646" s="68"/>
      <c r="E646" s="68"/>
      <c r="F646" s="14"/>
      <c r="G646" s="68"/>
      <c r="H646" s="68"/>
      <c r="I646" s="367"/>
      <c r="J646" s="368"/>
      <c r="K646" s="35" t="s">
        <v>42</v>
      </c>
      <c r="L646" s="82">
        <f>P646*I641</f>
        <v>186504.076</v>
      </c>
      <c r="M646" s="82">
        <f>I641*Q646</f>
        <v>59893.371999999996</v>
      </c>
      <c r="N646" s="82">
        <f t="shared" si="82"/>
        <v>246397.448</v>
      </c>
      <c r="O646" s="664"/>
      <c r="P646" s="21">
        <v>35.53</v>
      </c>
      <c r="Q646" s="361">
        <v>11.41</v>
      </c>
      <c r="R646" s="14" t="s">
        <v>41</v>
      </c>
      <c r="S646" s="14" t="s">
        <v>270</v>
      </c>
      <c r="T646" s="435"/>
      <c r="U646" s="435"/>
      <c r="V646" s="438"/>
      <c r="W646" s="435"/>
      <c r="X646" s="435"/>
      <c r="Y646" s="11"/>
      <c r="Z646" s="5"/>
      <c r="AA646" s="5"/>
      <c r="AB646" s="5"/>
      <c r="AC646" s="372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366"/>
    </row>
    <row r="647" spans="1:128" s="29" customFormat="1" ht="37.5">
      <c r="A647" s="15">
        <v>27</v>
      </c>
      <c r="B647" s="16">
        <v>17</v>
      </c>
      <c r="C647" s="22" t="s">
        <v>498</v>
      </c>
      <c r="D647" s="16">
        <v>1968</v>
      </c>
      <c r="E647" s="16" t="s">
        <v>37</v>
      </c>
      <c r="F647" s="14" t="s">
        <v>306</v>
      </c>
      <c r="G647" s="16" t="s">
        <v>38</v>
      </c>
      <c r="H647" s="16">
        <v>3</v>
      </c>
      <c r="I647" s="21">
        <v>2038.1</v>
      </c>
      <c r="J647" s="21">
        <v>1214.0999999999999</v>
      </c>
      <c r="K647" s="22" t="s">
        <v>234</v>
      </c>
      <c r="L647" s="21">
        <f>P647*I647</f>
        <v>2205631.8199999998</v>
      </c>
      <c r="M647" s="21">
        <f t="shared" ref="M647:M653" si="84">I647*Q647</f>
        <v>47202.396000000001</v>
      </c>
      <c r="N647" s="21">
        <f t="shared" si="82"/>
        <v>2252834.216</v>
      </c>
      <c r="O647" s="21">
        <f t="shared" ref="O647:O652" si="85">N647</f>
        <v>2252834.216</v>
      </c>
      <c r="P647" s="21">
        <v>1082.2</v>
      </c>
      <c r="Q647" s="361">
        <v>23.16</v>
      </c>
      <c r="R647" s="14" t="s">
        <v>41</v>
      </c>
      <c r="S647" s="14" t="s">
        <v>270</v>
      </c>
      <c r="T647" s="435"/>
      <c r="U647" s="435"/>
      <c r="V647" s="438"/>
      <c r="W647" s="435"/>
      <c r="X647" s="435"/>
      <c r="Y647" s="11"/>
      <c r="Z647" s="5"/>
      <c r="AA647" s="5"/>
      <c r="AB647" s="5"/>
      <c r="AC647" s="372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366"/>
    </row>
    <row r="648" spans="1:128" s="29" customFormat="1" ht="37.5">
      <c r="A648" s="15">
        <v>28</v>
      </c>
      <c r="B648" s="16">
        <v>18</v>
      </c>
      <c r="C648" s="22" t="s">
        <v>499</v>
      </c>
      <c r="D648" s="16">
        <v>1969</v>
      </c>
      <c r="E648" s="16" t="s">
        <v>37</v>
      </c>
      <c r="F648" s="14" t="s">
        <v>306</v>
      </c>
      <c r="G648" s="16" t="s">
        <v>87</v>
      </c>
      <c r="H648" s="16">
        <v>5</v>
      </c>
      <c r="I648" s="21">
        <v>5500.06</v>
      </c>
      <c r="J648" s="21">
        <v>3380</v>
      </c>
      <c r="K648" s="22" t="s">
        <v>234</v>
      </c>
      <c r="L648" s="21">
        <f>P648*I648</f>
        <v>5800968.2826000005</v>
      </c>
      <c r="M648" s="21">
        <f t="shared" si="84"/>
        <v>124136.35420000002</v>
      </c>
      <c r="N648" s="21">
        <f t="shared" si="82"/>
        <v>5925104.6368000004</v>
      </c>
      <c r="O648" s="21">
        <f t="shared" si="85"/>
        <v>5925104.6368000004</v>
      </c>
      <c r="P648" s="21">
        <v>1054.71</v>
      </c>
      <c r="Q648" s="361">
        <v>22.57</v>
      </c>
      <c r="R648" s="14" t="s">
        <v>41</v>
      </c>
      <c r="S648" s="14" t="s">
        <v>270</v>
      </c>
      <c r="T648" s="435"/>
      <c r="U648" s="435"/>
      <c r="V648" s="438"/>
      <c r="W648" s="435"/>
      <c r="X648" s="435"/>
      <c r="Y648" s="11"/>
      <c r="Z648" s="5"/>
      <c r="AA648" s="5"/>
      <c r="AB648" s="5"/>
      <c r="AC648" s="372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366"/>
    </row>
    <row r="649" spans="1:128" s="29" customFormat="1" ht="37.5">
      <c r="A649" s="15">
        <v>29</v>
      </c>
      <c r="B649" s="16">
        <v>19</v>
      </c>
      <c r="C649" s="22" t="s">
        <v>500</v>
      </c>
      <c r="D649" s="16">
        <v>1964</v>
      </c>
      <c r="E649" s="16" t="s">
        <v>37</v>
      </c>
      <c r="F649" s="14" t="s">
        <v>306</v>
      </c>
      <c r="G649" s="16" t="s">
        <v>38</v>
      </c>
      <c r="H649" s="16">
        <v>5</v>
      </c>
      <c r="I649" s="21">
        <v>3478.1</v>
      </c>
      <c r="J649" s="21">
        <v>2562.6999999999998</v>
      </c>
      <c r="K649" s="22" t="s">
        <v>501</v>
      </c>
      <c r="L649" s="21">
        <f>I649*P649</f>
        <v>1481670.5999999999</v>
      </c>
      <c r="M649" s="21">
        <f t="shared" si="84"/>
        <v>57666.897999999994</v>
      </c>
      <c r="N649" s="21">
        <f t="shared" si="82"/>
        <v>1539337.4979999999</v>
      </c>
      <c r="O649" s="21">
        <f t="shared" si="85"/>
        <v>1539337.4979999999</v>
      </c>
      <c r="P649" s="21">
        <v>426</v>
      </c>
      <c r="Q649" s="361">
        <v>16.579999999999998</v>
      </c>
      <c r="R649" s="14" t="s">
        <v>41</v>
      </c>
      <c r="S649" s="14" t="s">
        <v>270</v>
      </c>
      <c r="T649" s="435"/>
      <c r="U649" s="435"/>
      <c r="V649" s="438"/>
      <c r="W649" s="435"/>
      <c r="X649" s="435"/>
      <c r="Y649" s="11"/>
      <c r="Z649" s="5"/>
      <c r="AA649" s="5"/>
      <c r="AB649" s="5"/>
      <c r="AC649" s="372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366"/>
    </row>
    <row r="650" spans="1:128" s="29" customFormat="1" ht="56.25">
      <c r="A650" s="15">
        <v>30</v>
      </c>
      <c r="B650" s="16">
        <v>20</v>
      </c>
      <c r="C650" s="16" t="s">
        <v>502</v>
      </c>
      <c r="D650" s="16">
        <v>1992</v>
      </c>
      <c r="E650" s="16" t="s">
        <v>37</v>
      </c>
      <c r="F650" s="14" t="s">
        <v>467</v>
      </c>
      <c r="G650" s="16" t="s">
        <v>38</v>
      </c>
      <c r="H650" s="16">
        <v>10</v>
      </c>
      <c r="I650" s="21">
        <v>13653.17</v>
      </c>
      <c r="J650" s="21">
        <v>8109.19</v>
      </c>
      <c r="K650" s="22" t="s">
        <v>179</v>
      </c>
      <c r="L650" s="21">
        <f>P650*I650</f>
        <v>10283704.175700001</v>
      </c>
      <c r="M650" s="21">
        <f t="shared" si="84"/>
        <v>220089.10040000002</v>
      </c>
      <c r="N650" s="21">
        <f t="shared" si="82"/>
        <v>10503793.276100002</v>
      </c>
      <c r="O650" s="21">
        <f t="shared" si="85"/>
        <v>10503793.276100002</v>
      </c>
      <c r="P650" s="16">
        <v>753.21</v>
      </c>
      <c r="Q650" s="361">
        <v>16.12</v>
      </c>
      <c r="R650" s="14" t="s">
        <v>41</v>
      </c>
      <c r="S650" s="14" t="s">
        <v>270</v>
      </c>
      <c r="T650" s="435"/>
      <c r="U650" s="435"/>
      <c r="V650" s="438"/>
      <c r="W650" s="435"/>
      <c r="X650" s="435"/>
      <c r="Y650" s="11"/>
      <c r="Z650" s="5"/>
      <c r="AA650" s="5"/>
      <c r="AB650" s="5"/>
      <c r="AC650" s="372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366"/>
    </row>
    <row r="651" spans="1:128" ht="37.5">
      <c r="A651" s="15">
        <v>31</v>
      </c>
      <c r="B651" s="16">
        <v>21</v>
      </c>
      <c r="C651" s="22" t="s">
        <v>503</v>
      </c>
      <c r="D651" s="16">
        <v>1973</v>
      </c>
      <c r="E651" s="16" t="s">
        <v>37</v>
      </c>
      <c r="F651" s="14" t="s">
        <v>306</v>
      </c>
      <c r="G651" s="14" t="s">
        <v>38</v>
      </c>
      <c r="H651" s="16">
        <v>5</v>
      </c>
      <c r="I651" s="21">
        <f>J651*1.8</f>
        <v>8660.4660000000003</v>
      </c>
      <c r="J651" s="21">
        <v>4811.37</v>
      </c>
      <c r="K651" s="22" t="s">
        <v>46</v>
      </c>
      <c r="L651" s="51">
        <f>I651*P651</f>
        <v>1385674.56</v>
      </c>
      <c r="M651" s="32">
        <f t="shared" si="84"/>
        <v>134756.85096000001</v>
      </c>
      <c r="N651" s="32">
        <f t="shared" si="82"/>
        <v>1520431.41096</v>
      </c>
      <c r="O651" s="21">
        <f t="shared" si="85"/>
        <v>1520431.41096</v>
      </c>
      <c r="P651" s="32">
        <v>160</v>
      </c>
      <c r="Q651" s="59">
        <v>15.56</v>
      </c>
      <c r="R651" s="14" t="s">
        <v>41</v>
      </c>
      <c r="S651" s="14" t="s">
        <v>270</v>
      </c>
      <c r="Z651" s="5"/>
      <c r="AA651" s="5"/>
      <c r="AB651" s="5"/>
    </row>
    <row r="652" spans="1:128" ht="37.5">
      <c r="A652" s="15">
        <v>32</v>
      </c>
      <c r="B652" s="16">
        <v>22</v>
      </c>
      <c r="C652" s="22" t="s">
        <v>504</v>
      </c>
      <c r="D652" s="14">
        <v>1964</v>
      </c>
      <c r="E652" s="16" t="s">
        <v>37</v>
      </c>
      <c r="F652" s="14" t="s">
        <v>306</v>
      </c>
      <c r="G652" s="14" t="s">
        <v>38</v>
      </c>
      <c r="H652" s="14">
        <v>4</v>
      </c>
      <c r="I652" s="21">
        <f>J652*1.8</f>
        <v>2249.1</v>
      </c>
      <c r="J652" s="21">
        <v>1249.5</v>
      </c>
      <c r="K652" s="22" t="s">
        <v>46</v>
      </c>
      <c r="L652" s="51">
        <f>I652*P652</f>
        <v>359856</v>
      </c>
      <c r="M652" s="32">
        <f t="shared" si="84"/>
        <v>34995.995999999999</v>
      </c>
      <c r="N652" s="32">
        <f t="shared" si="82"/>
        <v>394851.99599999998</v>
      </c>
      <c r="O652" s="21">
        <f t="shared" si="85"/>
        <v>394851.99599999998</v>
      </c>
      <c r="P652" s="32">
        <v>160</v>
      </c>
      <c r="Q652" s="59">
        <v>15.56</v>
      </c>
      <c r="R652" s="14" t="s">
        <v>41</v>
      </c>
      <c r="S652" s="14" t="s">
        <v>270</v>
      </c>
      <c r="Z652" s="5"/>
      <c r="AA652" s="5"/>
      <c r="AB652" s="5"/>
    </row>
    <row r="653" spans="1:128" ht="37.5">
      <c r="A653" s="15">
        <v>33</v>
      </c>
      <c r="B653" s="16">
        <v>23</v>
      </c>
      <c r="C653" s="22" t="s">
        <v>505</v>
      </c>
      <c r="D653" s="16">
        <v>1961</v>
      </c>
      <c r="E653" s="16" t="s">
        <v>37</v>
      </c>
      <c r="F653" s="14" t="s">
        <v>306</v>
      </c>
      <c r="G653" s="16" t="s">
        <v>38</v>
      </c>
      <c r="H653" s="14">
        <v>4</v>
      </c>
      <c r="I653" s="21">
        <v>3695.1</v>
      </c>
      <c r="J653" s="21">
        <v>2129.3000000000002</v>
      </c>
      <c r="K653" s="22" t="s">
        <v>46</v>
      </c>
      <c r="L653" s="51">
        <f>P653*I653</f>
        <v>591216</v>
      </c>
      <c r="M653" s="32">
        <f t="shared" si="84"/>
        <v>57495.756000000001</v>
      </c>
      <c r="N653" s="32">
        <f t="shared" si="82"/>
        <v>648711.75600000005</v>
      </c>
      <c r="O653" s="632">
        <f>N653+N654</f>
        <v>4733127.4920000006</v>
      </c>
      <c r="P653" s="32">
        <v>160</v>
      </c>
      <c r="Q653" s="59">
        <v>15.56</v>
      </c>
      <c r="R653" s="14" t="s">
        <v>41</v>
      </c>
      <c r="S653" s="14" t="s">
        <v>270</v>
      </c>
      <c r="Z653" s="5"/>
      <c r="AA653" s="5"/>
      <c r="AB653" s="5"/>
    </row>
    <row r="654" spans="1:128">
      <c r="A654" s="15">
        <v>34</v>
      </c>
      <c r="B654" s="16"/>
      <c r="C654" s="22"/>
      <c r="D654" s="16"/>
      <c r="E654" s="16"/>
      <c r="F654" s="14"/>
      <c r="G654" s="16"/>
      <c r="H654" s="14"/>
      <c r="I654" s="21"/>
      <c r="J654" s="21"/>
      <c r="K654" s="22" t="s">
        <v>234</v>
      </c>
      <c r="L654" s="51">
        <f>P654*I653</f>
        <v>3998837.22</v>
      </c>
      <c r="M654" s="32">
        <f>Q654*I653</f>
        <v>85578.516000000003</v>
      </c>
      <c r="N654" s="32">
        <f t="shared" si="82"/>
        <v>4084415.736</v>
      </c>
      <c r="O654" s="633"/>
      <c r="P654" s="21">
        <v>1082.2</v>
      </c>
      <c r="Q654" s="361">
        <v>23.16</v>
      </c>
      <c r="R654" s="14" t="s">
        <v>41</v>
      </c>
      <c r="S654" s="14" t="s">
        <v>270</v>
      </c>
      <c r="Z654" s="5"/>
      <c r="AA654" s="5"/>
      <c r="AB654" s="5"/>
    </row>
    <row r="655" spans="1:128" ht="37.5">
      <c r="A655" s="15">
        <v>35</v>
      </c>
      <c r="B655" s="16">
        <v>24</v>
      </c>
      <c r="C655" s="22" t="s">
        <v>204</v>
      </c>
      <c r="D655" s="16">
        <v>1958</v>
      </c>
      <c r="E655" s="16" t="s">
        <v>37</v>
      </c>
      <c r="F655" s="14" t="s">
        <v>306</v>
      </c>
      <c r="G655" s="14" t="s">
        <v>38</v>
      </c>
      <c r="H655" s="14">
        <v>4</v>
      </c>
      <c r="I655" s="21">
        <v>5280.2</v>
      </c>
      <c r="J655" s="21">
        <v>2909.5</v>
      </c>
      <c r="K655" s="22" t="s">
        <v>46</v>
      </c>
      <c r="L655" s="51">
        <f>I655*P655</f>
        <v>844832</v>
      </c>
      <c r="M655" s="32">
        <f>I655*Q655</f>
        <v>82159.911999999997</v>
      </c>
      <c r="N655" s="32">
        <f t="shared" si="82"/>
        <v>926991.91200000001</v>
      </c>
      <c r="O655" s="32">
        <f>N655</f>
        <v>926991.91200000001</v>
      </c>
      <c r="P655" s="32">
        <v>160</v>
      </c>
      <c r="Q655" s="59">
        <v>15.56</v>
      </c>
      <c r="R655" s="14" t="s">
        <v>41</v>
      </c>
      <c r="S655" s="14" t="s">
        <v>270</v>
      </c>
      <c r="Z655" s="5"/>
      <c r="AA655" s="5"/>
      <c r="AB655" s="5"/>
    </row>
    <row r="656" spans="1:128" ht="37.5">
      <c r="A656" s="15">
        <v>36</v>
      </c>
      <c r="B656" s="16">
        <v>25</v>
      </c>
      <c r="C656" s="22" t="s">
        <v>506</v>
      </c>
      <c r="D656" s="16">
        <v>1966</v>
      </c>
      <c r="E656" s="16" t="s">
        <v>37</v>
      </c>
      <c r="F656" s="14" t="s">
        <v>306</v>
      </c>
      <c r="G656" s="14" t="s">
        <v>38</v>
      </c>
      <c r="H656" s="14">
        <v>5</v>
      </c>
      <c r="I656" s="21">
        <f>J656*1.8</f>
        <v>6272.1</v>
      </c>
      <c r="J656" s="21">
        <v>3484.5</v>
      </c>
      <c r="K656" s="22" t="s">
        <v>46</v>
      </c>
      <c r="L656" s="51">
        <f>I656*P656</f>
        <v>1003536</v>
      </c>
      <c r="M656" s="32">
        <f>I656*Q656</f>
        <v>97593.876000000004</v>
      </c>
      <c r="N656" s="32">
        <f t="shared" si="82"/>
        <v>1101129.8759999999</v>
      </c>
      <c r="O656" s="32">
        <f>N656</f>
        <v>1101129.8759999999</v>
      </c>
      <c r="P656" s="32">
        <v>160</v>
      </c>
      <c r="Q656" s="59">
        <v>15.56</v>
      </c>
      <c r="R656" s="14" t="s">
        <v>41</v>
      </c>
      <c r="S656" s="14" t="s">
        <v>270</v>
      </c>
      <c r="Z656" s="5"/>
      <c r="AA656" s="5"/>
      <c r="AB656" s="5"/>
    </row>
    <row r="657" spans="1:128" ht="37.5">
      <c r="A657" s="15">
        <v>37</v>
      </c>
      <c r="B657" s="16">
        <v>26</v>
      </c>
      <c r="C657" s="22" t="s">
        <v>507</v>
      </c>
      <c r="D657" s="16">
        <v>1962</v>
      </c>
      <c r="E657" s="16" t="s">
        <v>37</v>
      </c>
      <c r="F657" s="14" t="s">
        <v>306</v>
      </c>
      <c r="G657" s="14" t="s">
        <v>38</v>
      </c>
      <c r="H657" s="14">
        <v>4</v>
      </c>
      <c r="I657" s="21">
        <v>2095.4</v>
      </c>
      <c r="J657" s="21">
        <v>1199.5</v>
      </c>
      <c r="K657" s="22" t="s">
        <v>46</v>
      </c>
      <c r="L657" s="51">
        <f>I657*P657</f>
        <v>335264</v>
      </c>
      <c r="M657" s="32">
        <f>I657*Q657</f>
        <v>32604.424000000003</v>
      </c>
      <c r="N657" s="32">
        <f t="shared" si="82"/>
        <v>367868.424</v>
      </c>
      <c r="O657" s="32">
        <f>N657</f>
        <v>367868.424</v>
      </c>
      <c r="P657" s="32">
        <v>160</v>
      </c>
      <c r="Q657" s="59">
        <v>15.56</v>
      </c>
      <c r="R657" s="14" t="s">
        <v>41</v>
      </c>
      <c r="S657" s="14" t="s">
        <v>270</v>
      </c>
      <c r="Z657" s="5"/>
      <c r="AA657" s="5"/>
      <c r="AB657" s="5"/>
    </row>
    <row r="658" spans="1:128" ht="37.5">
      <c r="A658" s="15">
        <v>38</v>
      </c>
      <c r="B658" s="16">
        <v>27</v>
      </c>
      <c r="C658" s="22" t="s">
        <v>508</v>
      </c>
      <c r="D658" s="16">
        <v>1958</v>
      </c>
      <c r="E658" s="16" t="s">
        <v>37</v>
      </c>
      <c r="F658" s="14" t="s">
        <v>306</v>
      </c>
      <c r="G658" s="14" t="s">
        <v>38</v>
      </c>
      <c r="H658" s="14">
        <v>4</v>
      </c>
      <c r="I658" s="21">
        <f>J658*1.8</f>
        <v>3581.1</v>
      </c>
      <c r="J658" s="21">
        <v>1989.5</v>
      </c>
      <c r="K658" s="22" t="s">
        <v>46</v>
      </c>
      <c r="L658" s="51">
        <f>I658*P658</f>
        <v>572976</v>
      </c>
      <c r="M658" s="32">
        <f>I658*Q658</f>
        <v>55721.915999999997</v>
      </c>
      <c r="N658" s="32">
        <f t="shared" si="82"/>
        <v>628697.91599999997</v>
      </c>
      <c r="O658" s="32">
        <f>N658</f>
        <v>628697.91599999997</v>
      </c>
      <c r="P658" s="32">
        <v>160</v>
      </c>
      <c r="Q658" s="59">
        <v>15.56</v>
      </c>
      <c r="R658" s="14" t="s">
        <v>41</v>
      </c>
      <c r="S658" s="14" t="s">
        <v>270</v>
      </c>
      <c r="Z658" s="5"/>
      <c r="AA658" s="5"/>
      <c r="AB658" s="5"/>
    </row>
    <row r="659" spans="1:128" ht="37.5">
      <c r="A659" s="15">
        <v>39</v>
      </c>
      <c r="B659" s="16">
        <v>28</v>
      </c>
      <c r="C659" s="22" t="s">
        <v>509</v>
      </c>
      <c r="D659" s="16">
        <v>1962</v>
      </c>
      <c r="E659" s="16" t="s">
        <v>37</v>
      </c>
      <c r="F659" s="14" t="s">
        <v>306</v>
      </c>
      <c r="G659" s="16" t="s">
        <v>38</v>
      </c>
      <c r="H659" s="14">
        <v>4</v>
      </c>
      <c r="I659" s="21">
        <v>2191.1</v>
      </c>
      <c r="J659" s="21">
        <v>1191.2</v>
      </c>
      <c r="K659" s="22" t="s">
        <v>46</v>
      </c>
      <c r="L659" s="51">
        <f>I659*P659</f>
        <v>350576</v>
      </c>
      <c r="M659" s="32">
        <f>I659*Q659</f>
        <v>34093.516000000003</v>
      </c>
      <c r="N659" s="32">
        <f t="shared" si="82"/>
        <v>384669.516</v>
      </c>
      <c r="O659" s="32">
        <f>N659</f>
        <v>384669.516</v>
      </c>
      <c r="P659" s="32">
        <v>160</v>
      </c>
      <c r="Q659" s="59">
        <v>15.56</v>
      </c>
      <c r="R659" s="14" t="s">
        <v>41</v>
      </c>
      <c r="S659" s="14" t="s">
        <v>270</v>
      </c>
      <c r="Z659" s="5"/>
      <c r="AA659" s="5"/>
      <c r="AB659" s="5"/>
    </row>
    <row r="660" spans="1:128" s="29" customFormat="1" ht="37.5">
      <c r="A660" s="15">
        <v>40</v>
      </c>
      <c r="B660" s="16">
        <v>29</v>
      </c>
      <c r="C660" s="68" t="s">
        <v>511</v>
      </c>
      <c r="D660" s="16">
        <v>1963</v>
      </c>
      <c r="E660" s="16" t="s">
        <v>37</v>
      </c>
      <c r="F660" s="14" t="s">
        <v>306</v>
      </c>
      <c r="G660" s="16" t="s">
        <v>38</v>
      </c>
      <c r="H660" s="16">
        <v>5</v>
      </c>
      <c r="I660" s="21">
        <v>4633.1000000000004</v>
      </c>
      <c r="J660" s="21">
        <v>2826.83</v>
      </c>
      <c r="K660" s="69" t="s">
        <v>234</v>
      </c>
      <c r="L660" s="21">
        <f>P660*I660</f>
        <v>5013940.82</v>
      </c>
      <c r="M660" s="21">
        <f>Q660*I660</f>
        <v>107302.59600000001</v>
      </c>
      <c r="N660" s="21">
        <f t="shared" si="82"/>
        <v>5121243.4160000002</v>
      </c>
      <c r="O660" s="621">
        <f>N660+N661</f>
        <v>5954274.7960000001</v>
      </c>
      <c r="P660" s="21">
        <v>1082.2</v>
      </c>
      <c r="Q660" s="361">
        <v>23.16</v>
      </c>
      <c r="R660" s="14" t="s">
        <v>41</v>
      </c>
      <c r="S660" s="14" t="s">
        <v>270</v>
      </c>
      <c r="T660" s="435"/>
      <c r="U660" s="435"/>
      <c r="V660" s="438"/>
      <c r="W660" s="435"/>
      <c r="X660" s="435"/>
      <c r="Y660" s="11"/>
      <c r="Z660" s="5"/>
      <c r="AA660" s="5"/>
      <c r="AB660" s="5"/>
      <c r="AC660" s="372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366"/>
    </row>
    <row r="661" spans="1:128" s="29" customFormat="1">
      <c r="A661" s="15">
        <v>41</v>
      </c>
      <c r="B661" s="16"/>
      <c r="C661" s="68"/>
      <c r="D661" s="16"/>
      <c r="E661" s="16"/>
      <c r="F661" s="14"/>
      <c r="G661" s="16"/>
      <c r="H661" s="16"/>
      <c r="I661" s="21"/>
      <c r="J661" s="21"/>
      <c r="K661" s="69" t="s">
        <v>108</v>
      </c>
      <c r="L661" s="21">
        <f>P661*I660</f>
        <v>815518.2620000001</v>
      </c>
      <c r="M661" s="21">
        <f>I660*Q661</f>
        <v>17513.118000000002</v>
      </c>
      <c r="N661" s="21">
        <f t="shared" si="82"/>
        <v>833031.38000000012</v>
      </c>
      <c r="O661" s="622"/>
      <c r="P661" s="21">
        <v>176.02</v>
      </c>
      <c r="Q661" s="361">
        <v>3.78</v>
      </c>
      <c r="R661" s="14" t="s">
        <v>41</v>
      </c>
      <c r="S661" s="14" t="s">
        <v>270</v>
      </c>
      <c r="T661" s="435"/>
      <c r="U661" s="435"/>
      <c r="V661" s="438"/>
      <c r="W661" s="435"/>
      <c r="X661" s="435"/>
      <c r="Y661" s="11"/>
      <c r="Z661" s="5"/>
      <c r="AA661" s="5"/>
      <c r="AB661" s="5"/>
      <c r="AC661" s="372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366"/>
    </row>
    <row r="662" spans="1:128" ht="37.5">
      <c r="A662" s="15">
        <v>42</v>
      </c>
      <c r="B662" s="16">
        <v>30</v>
      </c>
      <c r="C662" s="68" t="s">
        <v>512</v>
      </c>
      <c r="D662" s="16">
        <v>1964</v>
      </c>
      <c r="E662" s="16" t="s">
        <v>37</v>
      </c>
      <c r="F662" s="14" t="s">
        <v>306</v>
      </c>
      <c r="G662" s="16" t="s">
        <v>38</v>
      </c>
      <c r="H662" s="16">
        <v>5</v>
      </c>
      <c r="I662" s="21">
        <v>4117.2</v>
      </c>
      <c r="J662" s="21">
        <v>2559</v>
      </c>
      <c r="K662" s="69" t="s">
        <v>234</v>
      </c>
      <c r="L662" s="32">
        <f>P662*I662</f>
        <v>4455633.84</v>
      </c>
      <c r="M662" s="32">
        <f t="shared" ref="M662:M669" si="86">I662*Q662</f>
        <v>95354.351999999999</v>
      </c>
      <c r="N662" s="32">
        <f t="shared" si="82"/>
        <v>4550988.1919999998</v>
      </c>
      <c r="O662" s="32">
        <f>N662</f>
        <v>4550988.1919999998</v>
      </c>
      <c r="P662" s="32">
        <v>1082.2</v>
      </c>
      <c r="Q662" s="59">
        <v>23.16</v>
      </c>
      <c r="R662" s="14" t="s">
        <v>41</v>
      </c>
      <c r="S662" s="14" t="s">
        <v>270</v>
      </c>
      <c r="Z662" s="5"/>
      <c r="AA662" s="5"/>
      <c r="AB662" s="5"/>
    </row>
    <row r="663" spans="1:128" ht="37.5">
      <c r="A663" s="15">
        <v>43</v>
      </c>
      <c r="B663" s="16">
        <v>31</v>
      </c>
      <c r="C663" s="68" t="s">
        <v>513</v>
      </c>
      <c r="D663" s="16">
        <v>1964</v>
      </c>
      <c r="E663" s="16" t="s">
        <v>37</v>
      </c>
      <c r="F663" s="14" t="s">
        <v>306</v>
      </c>
      <c r="G663" s="16" t="s">
        <v>38</v>
      </c>
      <c r="H663" s="16">
        <v>4</v>
      </c>
      <c r="I663" s="21">
        <v>2465.4</v>
      </c>
      <c r="J663" s="21">
        <v>1579.4</v>
      </c>
      <c r="K663" s="69" t="s">
        <v>234</v>
      </c>
      <c r="L663" s="32">
        <f>P663*I663</f>
        <v>2668055.8800000004</v>
      </c>
      <c r="M663" s="32">
        <f t="shared" si="86"/>
        <v>57098.664000000004</v>
      </c>
      <c r="N663" s="32">
        <f t="shared" si="82"/>
        <v>2725154.5440000002</v>
      </c>
      <c r="O663" s="32">
        <f t="shared" ref="O663:O679" si="87">N663</f>
        <v>2725154.5440000002</v>
      </c>
      <c r="P663" s="32">
        <v>1082.2</v>
      </c>
      <c r="Q663" s="59">
        <v>23.16</v>
      </c>
      <c r="R663" s="14" t="s">
        <v>41</v>
      </c>
      <c r="S663" s="14" t="s">
        <v>270</v>
      </c>
      <c r="Z663" s="5"/>
      <c r="AA663" s="5"/>
      <c r="AB663" s="5"/>
    </row>
    <row r="664" spans="1:128" ht="37.5">
      <c r="A664" s="15">
        <v>44</v>
      </c>
      <c r="B664" s="16">
        <v>32</v>
      </c>
      <c r="C664" s="68" t="s">
        <v>514</v>
      </c>
      <c r="D664" s="16">
        <v>1964</v>
      </c>
      <c r="E664" s="16" t="s">
        <v>37</v>
      </c>
      <c r="F664" s="14" t="s">
        <v>306</v>
      </c>
      <c r="G664" s="16" t="s">
        <v>38</v>
      </c>
      <c r="H664" s="16">
        <v>5</v>
      </c>
      <c r="I664" s="21">
        <v>3891.9</v>
      </c>
      <c r="J664" s="21">
        <v>2444.6</v>
      </c>
      <c r="K664" s="69" t="s">
        <v>234</v>
      </c>
      <c r="L664" s="32">
        <f>P664*I664</f>
        <v>4211814.1800000006</v>
      </c>
      <c r="M664" s="32">
        <f t="shared" si="86"/>
        <v>90136.40400000001</v>
      </c>
      <c r="N664" s="32">
        <f t="shared" si="82"/>
        <v>4301950.5840000007</v>
      </c>
      <c r="O664" s="32">
        <f t="shared" si="87"/>
        <v>4301950.5840000007</v>
      </c>
      <c r="P664" s="32">
        <v>1082.2</v>
      </c>
      <c r="Q664" s="59">
        <v>23.16</v>
      </c>
      <c r="R664" s="14" t="s">
        <v>41</v>
      </c>
      <c r="S664" s="14" t="s">
        <v>270</v>
      </c>
      <c r="Z664" s="5"/>
      <c r="AA664" s="5"/>
      <c r="AB664" s="5"/>
    </row>
    <row r="665" spans="1:128" ht="37.5">
      <c r="A665" s="15">
        <v>45</v>
      </c>
      <c r="B665" s="16">
        <v>33</v>
      </c>
      <c r="C665" s="68" t="s">
        <v>515</v>
      </c>
      <c r="D665" s="16">
        <v>1962</v>
      </c>
      <c r="E665" s="16" t="s">
        <v>37</v>
      </c>
      <c r="F665" s="14" t="s">
        <v>306</v>
      </c>
      <c r="G665" s="16" t="s">
        <v>38</v>
      </c>
      <c r="H665" s="16">
        <v>5</v>
      </c>
      <c r="I665" s="21">
        <v>2516</v>
      </c>
      <c r="J665" s="21">
        <v>2169.4</v>
      </c>
      <c r="K665" s="69" t="s">
        <v>234</v>
      </c>
      <c r="L665" s="32">
        <f>P665*I665</f>
        <v>2722815.2</v>
      </c>
      <c r="M665" s="32">
        <f t="shared" si="86"/>
        <v>58270.559999999998</v>
      </c>
      <c r="N665" s="32">
        <f t="shared" si="82"/>
        <v>2781085.7600000002</v>
      </c>
      <c r="O665" s="32">
        <f t="shared" si="87"/>
        <v>2781085.7600000002</v>
      </c>
      <c r="P665" s="32">
        <v>1082.2</v>
      </c>
      <c r="Q665" s="59">
        <v>23.16</v>
      </c>
      <c r="R665" s="14" t="s">
        <v>41</v>
      </c>
      <c r="S665" s="14" t="s">
        <v>270</v>
      </c>
      <c r="Z665" s="5"/>
      <c r="AA665" s="5"/>
      <c r="AB665" s="5"/>
    </row>
    <row r="666" spans="1:128" ht="37.5">
      <c r="A666" s="15">
        <v>46</v>
      </c>
      <c r="B666" s="16">
        <v>34</v>
      </c>
      <c r="C666" s="68" t="s">
        <v>516</v>
      </c>
      <c r="D666" s="16">
        <v>1962</v>
      </c>
      <c r="E666" s="16" t="s">
        <v>37</v>
      </c>
      <c r="F666" s="14" t="s">
        <v>306</v>
      </c>
      <c r="G666" s="16" t="s">
        <v>38</v>
      </c>
      <c r="H666" s="16">
        <v>3</v>
      </c>
      <c r="I666" s="21">
        <v>2718.9</v>
      </c>
      <c r="J666" s="21">
        <v>1494.5</v>
      </c>
      <c r="K666" s="69" t="s">
        <v>234</v>
      </c>
      <c r="L666" s="32">
        <f>P666*I666</f>
        <v>2942393.58</v>
      </c>
      <c r="M666" s="32">
        <f t="shared" si="86"/>
        <v>62969.724000000002</v>
      </c>
      <c r="N666" s="32">
        <f t="shared" si="82"/>
        <v>3005363.304</v>
      </c>
      <c r="O666" s="32">
        <f t="shared" si="87"/>
        <v>3005363.304</v>
      </c>
      <c r="P666" s="32">
        <v>1082.2</v>
      </c>
      <c r="Q666" s="59">
        <v>23.16</v>
      </c>
      <c r="R666" s="14" t="s">
        <v>41</v>
      </c>
      <c r="S666" s="14" t="s">
        <v>270</v>
      </c>
      <c r="Z666" s="5"/>
      <c r="AA666" s="5"/>
      <c r="AB666" s="5"/>
    </row>
    <row r="667" spans="1:128" ht="37.5">
      <c r="A667" s="15">
        <v>47</v>
      </c>
      <c r="B667" s="16">
        <v>35</v>
      </c>
      <c r="C667" s="22" t="s">
        <v>517</v>
      </c>
      <c r="D667" s="16">
        <v>1955</v>
      </c>
      <c r="E667" s="16" t="s">
        <v>37</v>
      </c>
      <c r="F667" s="14" t="s">
        <v>306</v>
      </c>
      <c r="G667" s="14" t="s">
        <v>38</v>
      </c>
      <c r="H667" s="14">
        <v>4</v>
      </c>
      <c r="I667" s="21">
        <f>J667*1.8</f>
        <v>3924.5400000000004</v>
      </c>
      <c r="J667" s="21">
        <v>2180.3000000000002</v>
      </c>
      <c r="K667" s="22" t="s">
        <v>46</v>
      </c>
      <c r="L667" s="51">
        <f>I667*P667</f>
        <v>627926.4</v>
      </c>
      <c r="M667" s="32">
        <f t="shared" si="86"/>
        <v>61065.842400000009</v>
      </c>
      <c r="N667" s="32">
        <f t="shared" si="82"/>
        <v>688992.24239999999</v>
      </c>
      <c r="O667" s="32">
        <f t="shared" si="87"/>
        <v>688992.24239999999</v>
      </c>
      <c r="P667" s="32">
        <v>160</v>
      </c>
      <c r="Q667" s="59">
        <v>15.56</v>
      </c>
      <c r="R667" s="14" t="s">
        <v>41</v>
      </c>
      <c r="S667" s="14" t="s">
        <v>270</v>
      </c>
      <c r="Z667" s="5"/>
      <c r="AA667" s="5"/>
      <c r="AB667" s="5"/>
    </row>
    <row r="668" spans="1:128" ht="37.5">
      <c r="A668" s="15">
        <v>48</v>
      </c>
      <c r="B668" s="16">
        <v>36</v>
      </c>
      <c r="C668" s="22" t="s">
        <v>518</v>
      </c>
      <c r="D668" s="16">
        <v>1958</v>
      </c>
      <c r="E668" s="16" t="s">
        <v>37</v>
      </c>
      <c r="F668" s="14" t="s">
        <v>306</v>
      </c>
      <c r="G668" s="14" t="s">
        <v>38</v>
      </c>
      <c r="H668" s="14">
        <v>4</v>
      </c>
      <c r="I668" s="21">
        <f>J668*1.8</f>
        <v>6465.2400000000007</v>
      </c>
      <c r="J668" s="21">
        <v>3591.8</v>
      </c>
      <c r="K668" s="22" t="s">
        <v>46</v>
      </c>
      <c r="L668" s="51">
        <f>I668*P668</f>
        <v>1034438.4000000001</v>
      </c>
      <c r="M668" s="32">
        <f t="shared" si="86"/>
        <v>100599.13440000001</v>
      </c>
      <c r="N668" s="32">
        <f t="shared" si="82"/>
        <v>1135037.5344000002</v>
      </c>
      <c r="O668" s="32">
        <f t="shared" si="87"/>
        <v>1135037.5344000002</v>
      </c>
      <c r="P668" s="32">
        <v>160</v>
      </c>
      <c r="Q668" s="59">
        <v>15.56</v>
      </c>
      <c r="R668" s="14" t="s">
        <v>41</v>
      </c>
      <c r="S668" s="14" t="s">
        <v>270</v>
      </c>
      <c r="Z668" s="5"/>
      <c r="AA668" s="5"/>
      <c r="AB668" s="5"/>
    </row>
    <row r="669" spans="1:128" ht="37.5">
      <c r="A669" s="15">
        <v>49</v>
      </c>
      <c r="B669" s="16">
        <v>37</v>
      </c>
      <c r="C669" s="22" t="s">
        <v>519</v>
      </c>
      <c r="D669" s="16">
        <v>1955</v>
      </c>
      <c r="E669" s="16" t="s">
        <v>37</v>
      </c>
      <c r="F669" s="14" t="s">
        <v>306</v>
      </c>
      <c r="G669" s="14" t="s">
        <v>38</v>
      </c>
      <c r="H669" s="14">
        <v>4</v>
      </c>
      <c r="I669" s="21">
        <f>J669*1.8</f>
        <v>3534.3</v>
      </c>
      <c r="J669" s="21">
        <v>1963.5</v>
      </c>
      <c r="K669" s="22" t="s">
        <v>46</v>
      </c>
      <c r="L669" s="51">
        <f>I669*P669</f>
        <v>565488</v>
      </c>
      <c r="M669" s="32">
        <f t="shared" si="86"/>
        <v>54993.708000000006</v>
      </c>
      <c r="N669" s="32">
        <f t="shared" si="82"/>
        <v>620481.70799999998</v>
      </c>
      <c r="O669" s="32">
        <f t="shared" si="87"/>
        <v>620481.70799999998</v>
      </c>
      <c r="P669" s="32">
        <v>160</v>
      </c>
      <c r="Q669" s="59">
        <v>15.56</v>
      </c>
      <c r="R669" s="14" t="s">
        <v>41</v>
      </c>
      <c r="S669" s="14" t="s">
        <v>270</v>
      </c>
      <c r="Z669" s="5"/>
      <c r="AA669" s="5"/>
      <c r="AB669" s="5"/>
    </row>
    <row r="670" spans="1:128" s="29" customFormat="1" ht="37.5">
      <c r="A670" s="15">
        <v>50</v>
      </c>
      <c r="B670" s="16">
        <v>38</v>
      </c>
      <c r="C670" s="22" t="s">
        <v>520</v>
      </c>
      <c r="D670" s="16">
        <v>1955</v>
      </c>
      <c r="E670" s="16" t="s">
        <v>37</v>
      </c>
      <c r="F670" s="14" t="s">
        <v>323</v>
      </c>
      <c r="G670" s="16" t="s">
        <v>38</v>
      </c>
      <c r="H670" s="16">
        <v>2</v>
      </c>
      <c r="I670" s="21">
        <v>1525.5</v>
      </c>
      <c r="J670" s="21">
        <v>866</v>
      </c>
      <c r="K670" s="22" t="s">
        <v>234</v>
      </c>
      <c r="L670" s="21">
        <f>P670*I670</f>
        <v>2288250</v>
      </c>
      <c r="M670" s="21">
        <f>Q670*I670</f>
        <v>62179.38</v>
      </c>
      <c r="N670" s="21">
        <f t="shared" si="82"/>
        <v>2350429.38</v>
      </c>
      <c r="O670" s="32">
        <f t="shared" si="87"/>
        <v>2350429.38</v>
      </c>
      <c r="P670" s="21">
        <v>1500</v>
      </c>
      <c r="Q670" s="361">
        <v>40.76</v>
      </c>
      <c r="R670" s="14" t="s">
        <v>41</v>
      </c>
      <c r="S670" s="14" t="s">
        <v>270</v>
      </c>
      <c r="T670" s="435"/>
      <c r="U670" s="435"/>
      <c r="V670" s="438"/>
      <c r="W670" s="435"/>
      <c r="X670" s="435"/>
      <c r="Y670" s="11"/>
      <c r="Z670" s="5"/>
      <c r="AA670" s="5"/>
      <c r="AB670" s="5"/>
      <c r="AC670" s="372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366"/>
    </row>
    <row r="671" spans="1:128" s="29" customFormat="1" ht="37.5">
      <c r="A671" s="15">
        <v>51</v>
      </c>
      <c r="B671" s="16">
        <v>39</v>
      </c>
      <c r="C671" s="22" t="s">
        <v>521</v>
      </c>
      <c r="D671" s="16">
        <v>1962</v>
      </c>
      <c r="E671" s="16" t="s">
        <v>37</v>
      </c>
      <c r="F671" s="14" t="s">
        <v>306</v>
      </c>
      <c r="G671" s="16" t="s">
        <v>38</v>
      </c>
      <c r="H671" s="16">
        <v>4</v>
      </c>
      <c r="I671" s="21">
        <v>3173.2</v>
      </c>
      <c r="J671" s="21">
        <v>1927.9</v>
      </c>
      <c r="K671" s="69" t="s">
        <v>234</v>
      </c>
      <c r="L671" s="21">
        <f>P671*I671</f>
        <v>3434037.04</v>
      </c>
      <c r="M671" s="21">
        <f t="shared" ref="M671:M680" si="88">I671*Q671</f>
        <v>73491.311999999991</v>
      </c>
      <c r="N671" s="21">
        <f t="shared" si="82"/>
        <v>3507528.352</v>
      </c>
      <c r="O671" s="32">
        <f t="shared" si="87"/>
        <v>3507528.352</v>
      </c>
      <c r="P671" s="32">
        <v>1082.2</v>
      </c>
      <c r="Q671" s="59">
        <v>23.16</v>
      </c>
      <c r="R671" s="14" t="s">
        <v>41</v>
      </c>
      <c r="S671" s="14" t="s">
        <v>270</v>
      </c>
      <c r="T671" s="435"/>
      <c r="U671" s="435"/>
      <c r="V671" s="438"/>
      <c r="W671" s="435"/>
      <c r="X671" s="435"/>
      <c r="Y671" s="11"/>
      <c r="Z671" s="5"/>
      <c r="AA671" s="5"/>
      <c r="AB671" s="5"/>
      <c r="AC671" s="372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366"/>
    </row>
    <row r="672" spans="1:128" s="29" customFormat="1" ht="37.5">
      <c r="A672" s="15">
        <v>52</v>
      </c>
      <c r="B672" s="16">
        <v>40</v>
      </c>
      <c r="C672" s="22" t="s">
        <v>522</v>
      </c>
      <c r="D672" s="16">
        <v>1974</v>
      </c>
      <c r="E672" s="16" t="s">
        <v>37</v>
      </c>
      <c r="F672" s="14" t="s">
        <v>306</v>
      </c>
      <c r="G672" s="16" t="s">
        <v>38</v>
      </c>
      <c r="H672" s="16">
        <v>5</v>
      </c>
      <c r="I672" s="21">
        <v>5767.7</v>
      </c>
      <c r="J672" s="21">
        <v>3853.4</v>
      </c>
      <c r="K672" s="69" t="s">
        <v>234</v>
      </c>
      <c r="L672" s="21">
        <f>P672*I672</f>
        <v>6241804.9400000004</v>
      </c>
      <c r="M672" s="21">
        <f t="shared" si="88"/>
        <v>133579.932</v>
      </c>
      <c r="N672" s="21">
        <f t="shared" si="82"/>
        <v>6375384.8720000004</v>
      </c>
      <c r="O672" s="32">
        <f t="shared" si="87"/>
        <v>6375384.8720000004</v>
      </c>
      <c r="P672" s="32">
        <v>1082.2</v>
      </c>
      <c r="Q672" s="59">
        <v>23.16</v>
      </c>
      <c r="R672" s="14" t="s">
        <v>41</v>
      </c>
      <c r="S672" s="14" t="s">
        <v>270</v>
      </c>
      <c r="T672" s="435"/>
      <c r="U672" s="435"/>
      <c r="V672" s="438"/>
      <c r="W672" s="435"/>
      <c r="X672" s="435"/>
      <c r="Y672" s="11"/>
      <c r="Z672" s="5"/>
      <c r="AA672" s="5"/>
      <c r="AB672" s="5"/>
      <c r="AC672" s="372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366"/>
    </row>
    <row r="673" spans="1:128" ht="37.5">
      <c r="A673" s="15">
        <v>53</v>
      </c>
      <c r="B673" s="16">
        <v>41</v>
      </c>
      <c r="C673" s="22" t="s">
        <v>523</v>
      </c>
      <c r="D673" s="16">
        <v>1927</v>
      </c>
      <c r="E673" s="16" t="s">
        <v>37</v>
      </c>
      <c r="F673" s="14" t="s">
        <v>323</v>
      </c>
      <c r="G673" s="16" t="s">
        <v>67</v>
      </c>
      <c r="H673" s="16">
        <v>2</v>
      </c>
      <c r="I673" s="21">
        <v>653.29999999999995</v>
      </c>
      <c r="J673" s="21">
        <v>324.89999999999998</v>
      </c>
      <c r="K673" s="22" t="s">
        <v>46</v>
      </c>
      <c r="L673" s="51">
        <f>I673*P673</f>
        <v>158013.671</v>
      </c>
      <c r="M673" s="32">
        <f t="shared" si="88"/>
        <v>10361.338</v>
      </c>
      <c r="N673" s="32">
        <f t="shared" si="82"/>
        <v>168375.00899999999</v>
      </c>
      <c r="O673" s="32">
        <f t="shared" si="87"/>
        <v>168375.00899999999</v>
      </c>
      <c r="P673" s="21">
        <v>241.87</v>
      </c>
      <c r="Q673" s="59">
        <v>15.86</v>
      </c>
      <c r="R673" s="14" t="s">
        <v>41</v>
      </c>
      <c r="S673" s="14" t="s">
        <v>270</v>
      </c>
      <c r="Z673" s="5"/>
      <c r="AA673" s="5"/>
      <c r="AB673" s="5"/>
    </row>
    <row r="674" spans="1:128" ht="37.5">
      <c r="A674" s="15">
        <v>54</v>
      </c>
      <c r="B674" s="16">
        <v>42</v>
      </c>
      <c r="C674" s="22" t="s">
        <v>524</v>
      </c>
      <c r="D674" s="16">
        <v>1939</v>
      </c>
      <c r="E674" s="16" t="s">
        <v>37</v>
      </c>
      <c r="F674" s="14" t="s">
        <v>323</v>
      </c>
      <c r="G674" s="16" t="s">
        <v>67</v>
      </c>
      <c r="H674" s="16">
        <v>2</v>
      </c>
      <c r="I674" s="21">
        <v>839</v>
      </c>
      <c r="J674" s="21">
        <v>465</v>
      </c>
      <c r="K674" s="22" t="s">
        <v>46</v>
      </c>
      <c r="L674" s="51">
        <f>I674*P674</f>
        <v>202928.93</v>
      </c>
      <c r="M674" s="32">
        <f t="shared" si="88"/>
        <v>13306.539999999999</v>
      </c>
      <c r="N674" s="32">
        <f t="shared" si="82"/>
        <v>216235.47</v>
      </c>
      <c r="O674" s="32">
        <f t="shared" si="87"/>
        <v>216235.47</v>
      </c>
      <c r="P674" s="21">
        <v>241.87</v>
      </c>
      <c r="Q674" s="59">
        <v>15.86</v>
      </c>
      <c r="R674" s="14" t="s">
        <v>41</v>
      </c>
      <c r="S674" s="14" t="s">
        <v>270</v>
      </c>
      <c r="Z674" s="5"/>
      <c r="AA674" s="5"/>
      <c r="AB674" s="5"/>
    </row>
    <row r="675" spans="1:128" s="11" customFormat="1" ht="56.25">
      <c r="A675" s="15">
        <v>55</v>
      </c>
      <c r="B675" s="16">
        <v>43</v>
      </c>
      <c r="C675" s="68" t="s">
        <v>525</v>
      </c>
      <c r="D675" s="16">
        <v>1994</v>
      </c>
      <c r="E675" s="16" t="s">
        <v>37</v>
      </c>
      <c r="F675" s="14" t="s">
        <v>467</v>
      </c>
      <c r="G675" s="16" t="s">
        <v>87</v>
      </c>
      <c r="H675" s="16">
        <v>10</v>
      </c>
      <c r="I675" s="21">
        <f>J675*1.8</f>
        <v>4115.34</v>
      </c>
      <c r="J675" s="21">
        <v>2286.3000000000002</v>
      </c>
      <c r="K675" s="22" t="s">
        <v>179</v>
      </c>
      <c r="L675" s="51">
        <f>I675*P675</f>
        <v>3099715.2414000002</v>
      </c>
      <c r="M675" s="32">
        <f t="shared" si="88"/>
        <v>66339.280800000008</v>
      </c>
      <c r="N675" s="32">
        <f t="shared" si="82"/>
        <v>3166054.5222</v>
      </c>
      <c r="O675" s="32">
        <f t="shared" si="87"/>
        <v>3166054.5222</v>
      </c>
      <c r="P675" s="32">
        <v>753.21</v>
      </c>
      <c r="Q675" s="59">
        <v>16.12</v>
      </c>
      <c r="R675" s="14" t="s">
        <v>41</v>
      </c>
      <c r="S675" s="14" t="s">
        <v>270</v>
      </c>
      <c r="T675" s="435"/>
      <c r="U675" s="435"/>
      <c r="V675" s="438"/>
      <c r="W675" s="435"/>
      <c r="X675" s="435"/>
      <c r="Z675" s="5"/>
      <c r="AA675" s="5"/>
      <c r="AB675" s="5"/>
      <c r="AC675" s="372"/>
    </row>
    <row r="676" spans="1:128" s="11" customFormat="1" ht="56.25">
      <c r="A676" s="15">
        <v>56</v>
      </c>
      <c r="B676" s="16">
        <v>44</v>
      </c>
      <c r="C676" s="68" t="s">
        <v>527</v>
      </c>
      <c r="D676" s="16">
        <v>1994</v>
      </c>
      <c r="E676" s="16" t="s">
        <v>37</v>
      </c>
      <c r="F676" s="14" t="s">
        <v>467</v>
      </c>
      <c r="G676" s="16" t="s">
        <v>87</v>
      </c>
      <c r="H676" s="16">
        <v>10</v>
      </c>
      <c r="I676" s="21">
        <f>J676*1.8</f>
        <v>3951.3599999999997</v>
      </c>
      <c r="J676" s="21">
        <v>2195.1999999999998</v>
      </c>
      <c r="K676" s="22" t="s">
        <v>179</v>
      </c>
      <c r="L676" s="51">
        <f>I676*P676</f>
        <v>2976203.8655999997</v>
      </c>
      <c r="M676" s="32">
        <f t="shared" si="88"/>
        <v>63695.923199999997</v>
      </c>
      <c r="N676" s="32">
        <f t="shared" si="82"/>
        <v>3039899.7887999997</v>
      </c>
      <c r="O676" s="32">
        <f>N676</f>
        <v>3039899.7887999997</v>
      </c>
      <c r="P676" s="32">
        <v>753.21</v>
      </c>
      <c r="Q676" s="59">
        <v>16.12</v>
      </c>
      <c r="R676" s="14" t="s">
        <v>41</v>
      </c>
      <c r="S676" s="14" t="s">
        <v>270</v>
      </c>
      <c r="T676" s="435"/>
      <c r="U676" s="435"/>
      <c r="V676" s="438"/>
      <c r="W676" s="435"/>
      <c r="X676" s="435"/>
      <c r="Z676" s="5"/>
      <c r="AA676" s="5"/>
      <c r="AB676" s="5"/>
      <c r="AC676" s="372"/>
    </row>
    <row r="677" spans="1:128" s="29" customFormat="1" ht="37.5">
      <c r="A677" s="15">
        <v>57</v>
      </c>
      <c r="B677" s="16">
        <v>45</v>
      </c>
      <c r="C677" s="68" t="s">
        <v>528</v>
      </c>
      <c r="D677" s="16">
        <v>1965</v>
      </c>
      <c r="E677" s="16" t="s">
        <v>37</v>
      </c>
      <c r="F677" s="14" t="s">
        <v>287</v>
      </c>
      <c r="G677" s="16" t="s">
        <v>38</v>
      </c>
      <c r="H677" s="16">
        <v>4</v>
      </c>
      <c r="I677" s="21">
        <v>3365.63</v>
      </c>
      <c r="J677" s="21">
        <v>1978.9</v>
      </c>
      <c r="K677" s="68" t="s">
        <v>234</v>
      </c>
      <c r="L677" s="21">
        <f>P677*I677</f>
        <v>3815984.9503000001</v>
      </c>
      <c r="M677" s="21">
        <f t="shared" si="88"/>
        <v>83635.905500000008</v>
      </c>
      <c r="N677" s="21">
        <f t="shared" si="82"/>
        <v>3899620.8558</v>
      </c>
      <c r="O677" s="32">
        <f t="shared" si="87"/>
        <v>3899620.8558</v>
      </c>
      <c r="P677" s="21">
        <v>1133.81</v>
      </c>
      <c r="Q677" s="361">
        <v>24.85</v>
      </c>
      <c r="R677" s="14" t="s">
        <v>41</v>
      </c>
      <c r="S677" s="14" t="s">
        <v>270</v>
      </c>
      <c r="T677" s="435"/>
      <c r="U677" s="435"/>
      <c r="V677" s="438"/>
      <c r="W677" s="435"/>
      <c r="X677" s="435"/>
      <c r="Y677" s="11"/>
      <c r="Z677" s="5"/>
      <c r="AA677" s="5"/>
      <c r="AB677" s="5"/>
      <c r="AC677" s="372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366"/>
    </row>
    <row r="678" spans="1:128" s="29" customFormat="1" ht="37.5">
      <c r="A678" s="15">
        <v>58</v>
      </c>
      <c r="B678" s="16">
        <v>46</v>
      </c>
      <c r="C678" s="68" t="s">
        <v>529</v>
      </c>
      <c r="D678" s="16">
        <v>1984</v>
      </c>
      <c r="E678" s="16" t="s">
        <v>37</v>
      </c>
      <c r="F678" s="14" t="s">
        <v>306</v>
      </c>
      <c r="G678" s="16" t="s">
        <v>87</v>
      </c>
      <c r="H678" s="16">
        <v>5</v>
      </c>
      <c r="I678" s="21">
        <v>6935.98</v>
      </c>
      <c r="J678" s="21">
        <v>4130.46</v>
      </c>
      <c r="K678" s="68" t="s">
        <v>234</v>
      </c>
      <c r="L678" s="21">
        <f>P678*I678</f>
        <v>7315447.4657999994</v>
      </c>
      <c r="M678" s="21">
        <f t="shared" si="88"/>
        <v>156545.0686</v>
      </c>
      <c r="N678" s="21">
        <f t="shared" si="82"/>
        <v>7471992.5343999993</v>
      </c>
      <c r="O678" s="32">
        <f t="shared" si="87"/>
        <v>7471992.5343999993</v>
      </c>
      <c r="P678" s="21">
        <v>1054.71</v>
      </c>
      <c r="Q678" s="361">
        <v>22.57</v>
      </c>
      <c r="R678" s="14" t="s">
        <v>41</v>
      </c>
      <c r="S678" s="14" t="s">
        <v>270</v>
      </c>
      <c r="T678" s="435"/>
      <c r="U678" s="435"/>
      <c r="V678" s="438"/>
      <c r="W678" s="435"/>
      <c r="X678" s="435"/>
      <c r="Y678" s="11"/>
      <c r="Z678" s="5"/>
      <c r="AA678" s="5"/>
      <c r="AB678" s="5"/>
      <c r="AC678" s="372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366"/>
    </row>
    <row r="679" spans="1:128" ht="56.25">
      <c r="A679" s="15">
        <v>59</v>
      </c>
      <c r="B679" s="16">
        <v>47</v>
      </c>
      <c r="C679" s="22" t="s">
        <v>530</v>
      </c>
      <c r="D679" s="16" t="s">
        <v>531</v>
      </c>
      <c r="E679" s="16" t="s">
        <v>37</v>
      </c>
      <c r="F679" s="14" t="s">
        <v>474</v>
      </c>
      <c r="G679" s="16" t="s">
        <v>87</v>
      </c>
      <c r="H679" s="16" t="s">
        <v>532</v>
      </c>
      <c r="I679" s="21">
        <f>J679*1.8</f>
        <v>18730.710000000003</v>
      </c>
      <c r="J679" s="21">
        <v>10405.950000000001</v>
      </c>
      <c r="K679" s="22" t="s">
        <v>179</v>
      </c>
      <c r="L679" s="21">
        <f>I679*P679</f>
        <v>15043944.350700002</v>
      </c>
      <c r="M679" s="21">
        <f t="shared" si="88"/>
        <v>321980.90490000008</v>
      </c>
      <c r="N679" s="32">
        <f t="shared" si="82"/>
        <v>15365925.255600002</v>
      </c>
      <c r="O679" s="32">
        <f t="shared" si="87"/>
        <v>15365925.255600002</v>
      </c>
      <c r="P679" s="21">
        <v>803.17</v>
      </c>
      <c r="Q679" s="361">
        <v>17.190000000000001</v>
      </c>
      <c r="R679" s="14" t="s">
        <v>41</v>
      </c>
      <c r="S679" s="14" t="s">
        <v>270</v>
      </c>
      <c r="Z679" s="5"/>
      <c r="AA679" s="5"/>
      <c r="AB679" s="5"/>
    </row>
    <row r="680" spans="1:128" s="109" customFormat="1" ht="37.5">
      <c r="A680" s="15">
        <v>60</v>
      </c>
      <c r="B680" s="16">
        <v>48</v>
      </c>
      <c r="C680" s="68" t="s">
        <v>533</v>
      </c>
      <c r="D680" s="16">
        <v>1977</v>
      </c>
      <c r="E680" s="16" t="s">
        <v>37</v>
      </c>
      <c r="F680" s="14" t="s">
        <v>306</v>
      </c>
      <c r="G680" s="16" t="s">
        <v>87</v>
      </c>
      <c r="H680" s="16">
        <v>5</v>
      </c>
      <c r="I680" s="21">
        <v>5956.5</v>
      </c>
      <c r="J680" s="21">
        <v>3780</v>
      </c>
      <c r="K680" s="68" t="s">
        <v>234</v>
      </c>
      <c r="L680" s="21">
        <f>P680*I680</f>
        <v>6282380.1150000002</v>
      </c>
      <c r="M680" s="21">
        <f t="shared" si="88"/>
        <v>134438.20499999999</v>
      </c>
      <c r="N680" s="21">
        <f t="shared" si="82"/>
        <v>6416818.3200000003</v>
      </c>
      <c r="O680" s="621">
        <f>N680+N681+N682+N683+N684+N685</f>
        <v>11596769.415000003</v>
      </c>
      <c r="P680" s="21">
        <v>1054.71</v>
      </c>
      <c r="Q680" s="361">
        <v>22.57</v>
      </c>
      <c r="R680" s="14" t="s">
        <v>41</v>
      </c>
      <c r="S680" s="14" t="s">
        <v>270</v>
      </c>
      <c r="T680" s="435"/>
      <c r="U680" s="435"/>
      <c r="V680" s="438"/>
      <c r="W680" s="435"/>
      <c r="X680" s="435"/>
      <c r="Y680" s="1"/>
      <c r="Z680" s="5"/>
      <c r="AA680" s="5"/>
      <c r="AB680" s="5"/>
      <c r="AC680" s="440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369"/>
    </row>
    <row r="681" spans="1:128" s="109" customFormat="1" ht="37.5">
      <c r="A681" s="15">
        <v>61</v>
      </c>
      <c r="B681" s="16"/>
      <c r="C681" s="68"/>
      <c r="D681" s="16"/>
      <c r="E681" s="16"/>
      <c r="F681" s="14"/>
      <c r="G681" s="16"/>
      <c r="H681" s="16"/>
      <c r="I681" s="21"/>
      <c r="J681" s="21"/>
      <c r="K681" s="68" t="s">
        <v>46</v>
      </c>
      <c r="L681" s="21">
        <f>P681*I680</f>
        <v>915633.18</v>
      </c>
      <c r="M681" s="21">
        <f>I680*Q681</f>
        <v>92385.315000000002</v>
      </c>
      <c r="N681" s="21">
        <f t="shared" ref="N681:N745" si="89">L681+M681</f>
        <v>1008018.4950000001</v>
      </c>
      <c r="O681" s="628"/>
      <c r="P681" s="21">
        <v>153.72</v>
      </c>
      <c r="Q681" s="361">
        <v>15.51</v>
      </c>
      <c r="R681" s="14" t="s">
        <v>41</v>
      </c>
      <c r="S681" s="14" t="s">
        <v>270</v>
      </c>
      <c r="T681" s="435"/>
      <c r="U681" s="435"/>
      <c r="V681" s="438"/>
      <c r="W681" s="435"/>
      <c r="X681" s="435"/>
      <c r="Y681" s="1"/>
      <c r="Z681" s="5"/>
      <c r="AA681" s="5"/>
      <c r="AB681" s="5"/>
      <c r="AC681" s="440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369"/>
    </row>
    <row r="682" spans="1:128" ht="37.5">
      <c r="A682" s="15">
        <v>62</v>
      </c>
      <c r="B682" s="16"/>
      <c r="C682" s="22"/>
      <c r="D682" s="16"/>
      <c r="E682" s="16"/>
      <c r="F682" s="14"/>
      <c r="G682" s="16"/>
      <c r="H682" s="16"/>
      <c r="I682" s="21"/>
      <c r="J682" s="21"/>
      <c r="K682" s="68" t="s">
        <v>49</v>
      </c>
      <c r="L682" s="21">
        <f>P682*I680</f>
        <v>2470577.5049999999</v>
      </c>
      <c r="M682" s="21">
        <f>I680*Q682</f>
        <v>97329.21</v>
      </c>
      <c r="N682" s="21">
        <f t="shared" si="89"/>
        <v>2567906.7149999999</v>
      </c>
      <c r="O682" s="628"/>
      <c r="P682" s="21">
        <v>414.77</v>
      </c>
      <c r="Q682" s="361">
        <v>16.34</v>
      </c>
      <c r="R682" s="14" t="s">
        <v>41</v>
      </c>
      <c r="S682" s="14" t="s">
        <v>270</v>
      </c>
      <c r="Z682" s="5"/>
      <c r="AA682" s="5"/>
      <c r="AB682" s="5"/>
    </row>
    <row r="683" spans="1:128" ht="56.25">
      <c r="A683" s="15">
        <v>63</v>
      </c>
      <c r="B683" s="16"/>
      <c r="C683" s="22"/>
      <c r="D683" s="16"/>
      <c r="E683" s="16"/>
      <c r="F683" s="14"/>
      <c r="G683" s="16"/>
      <c r="H683" s="16"/>
      <c r="I683" s="21"/>
      <c r="J683" s="21"/>
      <c r="K683" s="68" t="s">
        <v>88</v>
      </c>
      <c r="L683" s="21">
        <f>P683*I680</f>
        <v>833790.87</v>
      </c>
      <c r="M683" s="21">
        <f>I680*Q683</f>
        <v>87679.680000000008</v>
      </c>
      <c r="N683" s="21">
        <f t="shared" si="89"/>
        <v>921470.55</v>
      </c>
      <c r="O683" s="628"/>
      <c r="P683" s="21">
        <v>139.97999999999999</v>
      </c>
      <c r="Q683" s="361">
        <v>14.72</v>
      </c>
      <c r="R683" s="14" t="s">
        <v>41</v>
      </c>
      <c r="S683" s="14" t="s">
        <v>270</v>
      </c>
      <c r="Z683" s="5"/>
      <c r="AA683" s="5"/>
      <c r="AB683" s="5"/>
    </row>
    <row r="684" spans="1:128" ht="56.25">
      <c r="A684" s="15">
        <v>64</v>
      </c>
      <c r="B684" s="16"/>
      <c r="C684" s="22"/>
      <c r="D684" s="16"/>
      <c r="E684" s="16"/>
      <c r="F684" s="14"/>
      <c r="G684" s="16"/>
      <c r="H684" s="16"/>
      <c r="I684" s="21"/>
      <c r="J684" s="21"/>
      <c r="K684" s="68" t="s">
        <v>39</v>
      </c>
      <c r="L684" s="21">
        <f>P684*I680</f>
        <v>331479.22499999998</v>
      </c>
      <c r="M684" s="21">
        <f>I680*Q684</f>
        <v>76957.98</v>
      </c>
      <c r="N684" s="21">
        <f t="shared" si="89"/>
        <v>408437.20499999996</v>
      </c>
      <c r="O684" s="628"/>
      <c r="P684" s="21">
        <v>55.65</v>
      </c>
      <c r="Q684" s="361">
        <v>12.92</v>
      </c>
      <c r="R684" s="14" t="s">
        <v>41</v>
      </c>
      <c r="S684" s="14" t="s">
        <v>270</v>
      </c>
      <c r="Z684" s="5"/>
      <c r="AA684" s="5"/>
      <c r="AB684" s="5"/>
    </row>
    <row r="685" spans="1:128" ht="56.25">
      <c r="A685" s="15">
        <v>65</v>
      </c>
      <c r="B685" s="16"/>
      <c r="C685" s="22"/>
      <c r="D685" s="16"/>
      <c r="E685" s="16"/>
      <c r="F685" s="14"/>
      <c r="G685" s="16"/>
      <c r="H685" s="16"/>
      <c r="I685" s="21"/>
      <c r="J685" s="21"/>
      <c r="K685" s="68" t="s">
        <v>42</v>
      </c>
      <c r="L685" s="21">
        <f>P685*I680</f>
        <v>206214.03</v>
      </c>
      <c r="M685" s="21">
        <f>I680*Q685</f>
        <v>67904.100000000006</v>
      </c>
      <c r="N685" s="21">
        <f t="shared" si="89"/>
        <v>274118.13</v>
      </c>
      <c r="O685" s="622"/>
      <c r="P685" s="21">
        <v>34.619999999999997</v>
      </c>
      <c r="Q685" s="361">
        <v>11.4</v>
      </c>
      <c r="R685" s="14" t="s">
        <v>41</v>
      </c>
      <c r="S685" s="14" t="s">
        <v>270</v>
      </c>
      <c r="Z685" s="5"/>
      <c r="AA685" s="5"/>
      <c r="AB685" s="5"/>
    </row>
    <row r="686" spans="1:128" ht="37.5">
      <c r="A686" s="15">
        <v>66</v>
      </c>
      <c r="B686" s="16">
        <v>49</v>
      </c>
      <c r="C686" s="22" t="s">
        <v>534</v>
      </c>
      <c r="D686" s="16">
        <v>1980</v>
      </c>
      <c r="E686" s="16" t="s">
        <v>37</v>
      </c>
      <c r="F686" s="14" t="s">
        <v>306</v>
      </c>
      <c r="G686" s="16" t="s">
        <v>38</v>
      </c>
      <c r="H686" s="16">
        <v>5</v>
      </c>
      <c r="I686" s="21">
        <f>J686*1.8</f>
        <v>5756.2920000000004</v>
      </c>
      <c r="J686" s="21">
        <v>3197.94</v>
      </c>
      <c r="K686" s="22" t="s">
        <v>46</v>
      </c>
      <c r="L686" s="51">
        <f>P686*I686</f>
        <v>921006.72000000009</v>
      </c>
      <c r="M686" s="32">
        <f>I686*Q686</f>
        <v>89567.903520000007</v>
      </c>
      <c r="N686" s="32">
        <f t="shared" si="89"/>
        <v>1010574.6235200001</v>
      </c>
      <c r="O686" s="32">
        <f>N686</f>
        <v>1010574.6235200001</v>
      </c>
      <c r="P686" s="32">
        <v>160</v>
      </c>
      <c r="Q686" s="59">
        <v>15.56</v>
      </c>
      <c r="R686" s="14" t="s">
        <v>41</v>
      </c>
      <c r="S686" s="14" t="s">
        <v>270</v>
      </c>
      <c r="Z686" s="5"/>
      <c r="AA686" s="5"/>
      <c r="AB686" s="5"/>
    </row>
    <row r="687" spans="1:128" ht="37.5">
      <c r="A687" s="15">
        <v>67</v>
      </c>
      <c r="B687" s="16">
        <v>50</v>
      </c>
      <c r="C687" s="22" t="s">
        <v>535</v>
      </c>
      <c r="D687" s="16">
        <v>1981</v>
      </c>
      <c r="E687" s="16" t="s">
        <v>37</v>
      </c>
      <c r="F687" s="14" t="s">
        <v>306</v>
      </c>
      <c r="G687" s="62" t="s">
        <v>38</v>
      </c>
      <c r="H687" s="60">
        <v>5</v>
      </c>
      <c r="I687" s="21">
        <v>5090.6000000000004</v>
      </c>
      <c r="J687" s="21">
        <v>3230.6</v>
      </c>
      <c r="K687" s="22" t="s">
        <v>46</v>
      </c>
      <c r="L687" s="51">
        <f>I687*P687</f>
        <v>814496</v>
      </c>
      <c r="M687" s="32">
        <f>I687*Q687</f>
        <v>79209.736000000004</v>
      </c>
      <c r="N687" s="32">
        <f t="shared" si="89"/>
        <v>893705.73600000003</v>
      </c>
      <c r="O687" s="32">
        <f>N687</f>
        <v>893705.73600000003</v>
      </c>
      <c r="P687" s="32">
        <v>160</v>
      </c>
      <c r="Q687" s="59">
        <v>15.56</v>
      </c>
      <c r="R687" s="14" t="s">
        <v>41</v>
      </c>
      <c r="S687" s="14" t="s">
        <v>270</v>
      </c>
      <c r="Z687" s="5"/>
      <c r="AA687" s="5"/>
      <c r="AB687" s="5"/>
    </row>
    <row r="688" spans="1:128" ht="37.5">
      <c r="A688" s="15">
        <v>68</v>
      </c>
      <c r="B688" s="16">
        <v>51</v>
      </c>
      <c r="C688" s="22" t="s">
        <v>536</v>
      </c>
      <c r="D688" s="16">
        <v>1983</v>
      </c>
      <c r="E688" s="16" t="s">
        <v>37</v>
      </c>
      <c r="F688" s="14" t="s">
        <v>306</v>
      </c>
      <c r="G688" s="16" t="s">
        <v>38</v>
      </c>
      <c r="H688" s="16">
        <v>5</v>
      </c>
      <c r="I688" s="21">
        <f>J688*1.8</f>
        <v>7017.4440000000004</v>
      </c>
      <c r="J688" s="21">
        <v>3898.58</v>
      </c>
      <c r="K688" s="22" t="s">
        <v>46</v>
      </c>
      <c r="L688" s="51">
        <f>P688*I688</f>
        <v>1122791.04</v>
      </c>
      <c r="M688" s="32">
        <f>Q688*I688</f>
        <v>109191.42864000001</v>
      </c>
      <c r="N688" s="32">
        <f t="shared" si="89"/>
        <v>1231982.4686400001</v>
      </c>
      <c r="O688" s="632">
        <f>N688+N689</f>
        <v>2493718.8998400001</v>
      </c>
      <c r="P688" s="32">
        <v>160</v>
      </c>
      <c r="Q688" s="59">
        <v>15.56</v>
      </c>
      <c r="R688" s="14" t="s">
        <v>41</v>
      </c>
      <c r="S688" s="14" t="s">
        <v>270</v>
      </c>
      <c r="Z688" s="5"/>
      <c r="AA688" s="5"/>
      <c r="AB688" s="5"/>
    </row>
    <row r="689" spans="1:128">
      <c r="A689" s="15">
        <v>69</v>
      </c>
      <c r="B689" s="16"/>
      <c r="C689" s="22"/>
      <c r="D689" s="16"/>
      <c r="E689" s="16"/>
      <c r="F689" s="14"/>
      <c r="G689" s="16"/>
      <c r="H689" s="16"/>
      <c r="I689" s="21"/>
      <c r="J689" s="21"/>
      <c r="K689" s="22" t="s">
        <v>108</v>
      </c>
      <c r="L689" s="51">
        <f>P689*I688</f>
        <v>1235210.49288</v>
      </c>
      <c r="M689" s="32">
        <f>Q689*I688</f>
        <v>26525.938320000001</v>
      </c>
      <c r="N689" s="32">
        <f t="shared" si="89"/>
        <v>1261736.4312</v>
      </c>
      <c r="O689" s="633"/>
      <c r="P689" s="32">
        <v>176.02</v>
      </c>
      <c r="Q689" s="59">
        <v>3.78</v>
      </c>
      <c r="R689" s="14" t="s">
        <v>41</v>
      </c>
      <c r="S689" s="14" t="s">
        <v>270</v>
      </c>
      <c r="Z689" s="5"/>
      <c r="AA689" s="5"/>
      <c r="AB689" s="5"/>
    </row>
    <row r="690" spans="1:128" s="5" customFormat="1" ht="56.25">
      <c r="A690" s="15">
        <v>70</v>
      </c>
      <c r="B690" s="16">
        <v>52</v>
      </c>
      <c r="C690" s="22" t="s">
        <v>537</v>
      </c>
      <c r="D690" s="16">
        <v>1990</v>
      </c>
      <c r="E690" s="16" t="s">
        <v>37</v>
      </c>
      <c r="F690" s="32" t="s">
        <v>467</v>
      </c>
      <c r="G690" s="16" t="s">
        <v>87</v>
      </c>
      <c r="H690" s="16">
        <v>10</v>
      </c>
      <c r="I690" s="21">
        <v>5841.4</v>
      </c>
      <c r="J690" s="21">
        <v>3909.6</v>
      </c>
      <c r="K690" s="22" t="s">
        <v>179</v>
      </c>
      <c r="L690" s="51">
        <f>I690*P690</f>
        <v>4399800.8940000003</v>
      </c>
      <c r="M690" s="32">
        <f>I690*Q690</f>
        <v>94163.368000000002</v>
      </c>
      <c r="N690" s="32">
        <f t="shared" si="89"/>
        <v>4493964.2620000001</v>
      </c>
      <c r="O690" s="32">
        <f>N690</f>
        <v>4493964.2620000001</v>
      </c>
      <c r="P690" s="21">
        <v>753.21</v>
      </c>
      <c r="Q690" s="361">
        <v>16.12</v>
      </c>
      <c r="R690" s="14" t="s">
        <v>41</v>
      </c>
      <c r="S690" s="14" t="s">
        <v>270</v>
      </c>
      <c r="T690" s="435"/>
      <c r="U690" s="435"/>
      <c r="V690" s="438"/>
      <c r="W690" s="435"/>
      <c r="X690" s="435"/>
      <c r="Y690" s="1"/>
      <c r="AC690" s="440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128" s="29" customFormat="1" ht="37.5">
      <c r="A691" s="15">
        <v>71</v>
      </c>
      <c r="B691" s="16">
        <v>53</v>
      </c>
      <c r="C691" s="68" t="s">
        <v>538</v>
      </c>
      <c r="D691" s="16">
        <v>1985</v>
      </c>
      <c r="E691" s="16" t="s">
        <v>37</v>
      </c>
      <c r="F691" s="14" t="s">
        <v>306</v>
      </c>
      <c r="G691" s="16" t="s">
        <v>38</v>
      </c>
      <c r="H691" s="16">
        <v>5</v>
      </c>
      <c r="I691" s="21">
        <v>7995.9</v>
      </c>
      <c r="J691" s="21">
        <v>2544.4</v>
      </c>
      <c r="K691" s="35" t="s">
        <v>52</v>
      </c>
      <c r="L691" s="21">
        <f>P691*I691</f>
        <v>8653162.9800000004</v>
      </c>
      <c r="M691" s="21">
        <f>Q691*I691</f>
        <v>185185.04399999999</v>
      </c>
      <c r="N691" s="21">
        <f t="shared" si="89"/>
        <v>8838348.0240000002</v>
      </c>
      <c r="O691" s="621">
        <f>N691+N692+N693+N694+N696+N695</f>
        <v>15983564.223000001</v>
      </c>
      <c r="P691" s="21">
        <v>1082.2</v>
      </c>
      <c r="Q691" s="361">
        <v>23.16</v>
      </c>
      <c r="R691" s="14" t="s">
        <v>41</v>
      </c>
      <c r="S691" s="14" t="s">
        <v>270</v>
      </c>
      <c r="T691" s="435"/>
      <c r="U691" s="435"/>
      <c r="V691" s="438"/>
      <c r="W691" s="435"/>
      <c r="X691" s="435"/>
      <c r="Y691" s="11"/>
      <c r="Z691" s="5"/>
      <c r="AA691" s="5"/>
      <c r="AB691" s="5"/>
      <c r="AC691" s="372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366"/>
    </row>
    <row r="692" spans="1:128" s="29" customFormat="1" ht="37.5">
      <c r="A692" s="15">
        <v>72</v>
      </c>
      <c r="B692" s="16"/>
      <c r="C692" s="68"/>
      <c r="D692" s="16"/>
      <c r="E692" s="16"/>
      <c r="F692" s="14"/>
      <c r="G692" s="16"/>
      <c r="H692" s="16"/>
      <c r="I692" s="21"/>
      <c r="J692" s="21"/>
      <c r="K692" s="22" t="s">
        <v>49</v>
      </c>
      <c r="L692" s="21">
        <f>P692*I691</f>
        <v>3406253.4</v>
      </c>
      <c r="M692" s="21">
        <f>Q692*I691</f>
        <v>132572.02199999997</v>
      </c>
      <c r="N692" s="21">
        <f t="shared" si="89"/>
        <v>3538825.4219999998</v>
      </c>
      <c r="O692" s="628"/>
      <c r="P692" s="21">
        <v>426</v>
      </c>
      <c r="Q692" s="361">
        <v>16.579999999999998</v>
      </c>
      <c r="R692" s="14" t="s">
        <v>41</v>
      </c>
      <c r="S692" s="14" t="s">
        <v>270</v>
      </c>
      <c r="T692" s="435"/>
      <c r="U692" s="435"/>
      <c r="V692" s="438"/>
      <c r="W692" s="435"/>
      <c r="X692" s="435"/>
      <c r="Y692" s="11"/>
      <c r="Z692" s="5"/>
      <c r="AA692" s="5"/>
      <c r="AB692" s="5"/>
      <c r="AC692" s="372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366"/>
    </row>
    <row r="693" spans="1:128" s="29" customFormat="1" ht="56.25">
      <c r="A693" s="15">
        <v>73</v>
      </c>
      <c r="B693" s="16"/>
      <c r="C693" s="68"/>
      <c r="D693" s="68"/>
      <c r="E693" s="68"/>
      <c r="F693" s="14"/>
      <c r="G693" s="68"/>
      <c r="H693" s="68"/>
      <c r="I693" s="368"/>
      <c r="J693" s="368"/>
      <c r="K693" s="22" t="s">
        <v>88</v>
      </c>
      <c r="L693" s="21">
        <f>P693*I691</f>
        <v>1148770.9529999997</v>
      </c>
      <c r="M693" s="21">
        <f>Q693*I691</f>
        <v>118339.32</v>
      </c>
      <c r="N693" s="21">
        <f t="shared" si="89"/>
        <v>1267110.2729999998</v>
      </c>
      <c r="O693" s="628"/>
      <c r="P693" s="21">
        <v>143.66999999999999</v>
      </c>
      <c r="Q693" s="361">
        <v>14.8</v>
      </c>
      <c r="R693" s="14" t="s">
        <v>41</v>
      </c>
      <c r="S693" s="14" t="s">
        <v>270</v>
      </c>
      <c r="T693" s="435"/>
      <c r="U693" s="435"/>
      <c r="V693" s="438"/>
      <c r="W693" s="435"/>
      <c r="X693" s="435"/>
      <c r="Y693" s="11"/>
      <c r="Z693" s="5"/>
      <c r="AA693" s="5"/>
      <c r="AB693" s="5"/>
      <c r="AC693" s="372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366"/>
    </row>
    <row r="694" spans="1:128" s="29" customFormat="1" ht="56.25">
      <c r="A694" s="15">
        <v>74</v>
      </c>
      <c r="B694" s="16"/>
      <c r="C694" s="68"/>
      <c r="D694" s="68"/>
      <c r="E694" s="68"/>
      <c r="F694" s="14"/>
      <c r="G694" s="68"/>
      <c r="H694" s="68"/>
      <c r="I694" s="368"/>
      <c r="J694" s="368"/>
      <c r="K694" s="22" t="s">
        <v>39</v>
      </c>
      <c r="L694" s="21">
        <f>P694*I691</f>
        <v>456645.84899999999</v>
      </c>
      <c r="M694" s="21">
        <f>I691*Q694</f>
        <v>103546.90499999998</v>
      </c>
      <c r="N694" s="21">
        <f t="shared" si="89"/>
        <v>560192.75399999996</v>
      </c>
      <c r="O694" s="628"/>
      <c r="P694" s="21">
        <v>57.11</v>
      </c>
      <c r="Q694" s="361">
        <v>12.95</v>
      </c>
      <c r="R694" s="14" t="s">
        <v>41</v>
      </c>
      <c r="S694" s="14" t="s">
        <v>270</v>
      </c>
      <c r="T694" s="435"/>
      <c r="U694" s="435"/>
      <c r="V694" s="438"/>
      <c r="W694" s="435"/>
      <c r="X694" s="435"/>
      <c r="Y694" s="11"/>
      <c r="Z694" s="5"/>
      <c r="AA694" s="5"/>
      <c r="AB694" s="5"/>
      <c r="AC694" s="372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366"/>
    </row>
    <row r="695" spans="1:128" s="29" customFormat="1" ht="56.25">
      <c r="A695" s="15">
        <v>75</v>
      </c>
      <c r="B695" s="16"/>
      <c r="C695" s="68"/>
      <c r="D695" s="68"/>
      <c r="E695" s="68"/>
      <c r="F695" s="14"/>
      <c r="G695" s="68"/>
      <c r="H695" s="68"/>
      <c r="I695" s="368"/>
      <c r="J695" s="368"/>
      <c r="K695" s="22" t="s">
        <v>42</v>
      </c>
      <c r="L695" s="21">
        <f>I691*P695</f>
        <v>284094.32699999999</v>
      </c>
      <c r="M695" s="21">
        <f>Q695*I691</f>
        <v>91233.218999999997</v>
      </c>
      <c r="N695" s="21">
        <f t="shared" si="89"/>
        <v>375327.54599999997</v>
      </c>
      <c r="O695" s="628"/>
      <c r="P695" s="21">
        <v>35.53</v>
      </c>
      <c r="Q695" s="361">
        <v>11.41</v>
      </c>
      <c r="R695" s="14" t="s">
        <v>41</v>
      </c>
      <c r="S695" s="14" t="s">
        <v>270</v>
      </c>
      <c r="T695" s="435"/>
      <c r="U695" s="435"/>
      <c r="V695" s="438"/>
      <c r="W695" s="435"/>
      <c r="X695" s="435"/>
      <c r="Y695" s="11"/>
      <c r="Z695" s="5"/>
      <c r="AA695" s="5"/>
      <c r="AB695" s="5"/>
      <c r="AC695" s="372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366"/>
    </row>
    <row r="696" spans="1:128" s="29" customFormat="1" ht="37.5">
      <c r="A696" s="15">
        <v>76</v>
      </c>
      <c r="B696" s="16"/>
      <c r="C696" s="68"/>
      <c r="D696" s="68"/>
      <c r="E696" s="68"/>
      <c r="F696" s="14"/>
      <c r="G696" s="68"/>
      <c r="H696" s="68"/>
      <c r="I696" s="368"/>
      <c r="J696" s="368"/>
      <c r="K696" s="22" t="s">
        <v>46</v>
      </c>
      <c r="L696" s="21">
        <f>P696*I691</f>
        <v>1279344</v>
      </c>
      <c r="M696" s="21">
        <f>I691*Q696</f>
        <v>124416.204</v>
      </c>
      <c r="N696" s="21">
        <f t="shared" si="89"/>
        <v>1403760.2039999999</v>
      </c>
      <c r="O696" s="622"/>
      <c r="P696" s="21">
        <v>160</v>
      </c>
      <c r="Q696" s="361">
        <v>15.56</v>
      </c>
      <c r="R696" s="14" t="s">
        <v>41</v>
      </c>
      <c r="S696" s="14" t="s">
        <v>270</v>
      </c>
      <c r="T696" s="435"/>
      <c r="U696" s="435"/>
      <c r="V696" s="438"/>
      <c r="W696" s="435"/>
      <c r="X696" s="435"/>
      <c r="Y696" s="11"/>
      <c r="Z696" s="5"/>
      <c r="AA696" s="5"/>
      <c r="AB696" s="5"/>
      <c r="AC696" s="372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366"/>
    </row>
    <row r="697" spans="1:128" s="5" customFormat="1" ht="37.5">
      <c r="A697" s="15">
        <v>77</v>
      </c>
      <c r="B697" s="16">
        <v>54</v>
      </c>
      <c r="C697" s="22" t="s">
        <v>540</v>
      </c>
      <c r="D697" s="16">
        <v>1956</v>
      </c>
      <c r="E697" s="16" t="s">
        <v>37</v>
      </c>
      <c r="F697" s="14" t="s">
        <v>323</v>
      </c>
      <c r="G697" s="16" t="s">
        <v>67</v>
      </c>
      <c r="H697" s="16">
        <v>2</v>
      </c>
      <c r="I697" s="21">
        <v>996.7</v>
      </c>
      <c r="J697" s="21">
        <v>620</v>
      </c>
      <c r="K697" s="22" t="s">
        <v>46</v>
      </c>
      <c r="L697" s="51">
        <f>I697*P697</f>
        <v>241071.82900000003</v>
      </c>
      <c r="M697" s="32">
        <f>I697*Q697</f>
        <v>15807.662</v>
      </c>
      <c r="N697" s="32">
        <f t="shared" si="89"/>
        <v>256879.49100000004</v>
      </c>
      <c r="O697" s="32">
        <f>N697</f>
        <v>256879.49100000004</v>
      </c>
      <c r="P697" s="21">
        <v>241.87</v>
      </c>
      <c r="Q697" s="59">
        <v>15.86</v>
      </c>
      <c r="R697" s="14" t="s">
        <v>41</v>
      </c>
      <c r="S697" s="14" t="s">
        <v>270</v>
      </c>
      <c r="T697" s="435"/>
      <c r="U697" s="435"/>
      <c r="V697" s="438"/>
      <c r="W697" s="435"/>
      <c r="X697" s="435"/>
      <c r="Y697" s="1"/>
      <c r="AC697" s="440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128" s="5" customFormat="1" ht="37.5">
      <c r="A698" s="15">
        <v>78</v>
      </c>
      <c r="B698" s="16">
        <v>55</v>
      </c>
      <c r="C698" s="22" t="s">
        <v>541</v>
      </c>
      <c r="D698" s="16">
        <v>1964</v>
      </c>
      <c r="E698" s="16" t="s">
        <v>37</v>
      </c>
      <c r="F698" s="14" t="s">
        <v>323</v>
      </c>
      <c r="G698" s="16" t="s">
        <v>67</v>
      </c>
      <c r="H698" s="16">
        <v>2</v>
      </c>
      <c r="I698" s="21">
        <v>833.3</v>
      </c>
      <c r="J698" s="21">
        <v>496.2</v>
      </c>
      <c r="K698" s="22" t="s">
        <v>46</v>
      </c>
      <c r="L698" s="51">
        <f>I698*P698</f>
        <v>201550.27099999998</v>
      </c>
      <c r="M698" s="32">
        <v>7235.33</v>
      </c>
      <c r="N698" s="32">
        <f t="shared" si="89"/>
        <v>208785.60099999997</v>
      </c>
      <c r="O698" s="32">
        <f t="shared" ref="O698:O705" si="90">N698</f>
        <v>208785.60099999997</v>
      </c>
      <c r="P698" s="21">
        <v>241.87</v>
      </c>
      <c r="Q698" s="59">
        <v>15.86</v>
      </c>
      <c r="R698" s="14" t="s">
        <v>41</v>
      </c>
      <c r="S698" s="14" t="s">
        <v>270</v>
      </c>
      <c r="T698" s="435"/>
      <c r="U698" s="435"/>
      <c r="V698" s="438"/>
      <c r="W698" s="435"/>
      <c r="X698" s="435"/>
      <c r="Y698" s="1"/>
      <c r="AC698" s="440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128" s="5" customFormat="1" ht="37.5">
      <c r="A699" s="15">
        <v>79</v>
      </c>
      <c r="B699" s="16">
        <v>56</v>
      </c>
      <c r="C699" s="22" t="s">
        <v>542</v>
      </c>
      <c r="D699" s="16" t="s">
        <v>37</v>
      </c>
      <c r="E699" s="16" t="s">
        <v>37</v>
      </c>
      <c r="F699" s="14" t="s">
        <v>323</v>
      </c>
      <c r="G699" s="16" t="s">
        <v>67</v>
      </c>
      <c r="H699" s="16">
        <v>2</v>
      </c>
      <c r="I699" s="21">
        <v>912.4</v>
      </c>
      <c r="J699" s="21">
        <v>496.2</v>
      </c>
      <c r="K699" s="22" t="s">
        <v>46</v>
      </c>
      <c r="L699" s="51">
        <f>I699*P699</f>
        <v>220682.18799999999</v>
      </c>
      <c r="M699" s="32">
        <f>I699*Q699</f>
        <v>14470.663999999999</v>
      </c>
      <c r="N699" s="32">
        <f t="shared" si="89"/>
        <v>235152.85199999998</v>
      </c>
      <c r="O699" s="32">
        <f t="shared" si="90"/>
        <v>235152.85199999998</v>
      </c>
      <c r="P699" s="21">
        <v>241.87</v>
      </c>
      <c r="Q699" s="59">
        <v>15.86</v>
      </c>
      <c r="R699" s="14" t="s">
        <v>41</v>
      </c>
      <c r="S699" s="14" t="s">
        <v>270</v>
      </c>
      <c r="T699" s="435"/>
      <c r="U699" s="435"/>
      <c r="V699" s="438"/>
      <c r="W699" s="435"/>
      <c r="X699" s="435"/>
      <c r="Y699" s="1"/>
      <c r="AC699" s="440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128" s="5" customFormat="1" ht="37.5">
      <c r="A700" s="15">
        <v>80</v>
      </c>
      <c r="B700" s="16">
        <v>57</v>
      </c>
      <c r="C700" s="22" t="s">
        <v>543</v>
      </c>
      <c r="D700" s="16">
        <v>1976</v>
      </c>
      <c r="E700" s="16" t="s">
        <v>37</v>
      </c>
      <c r="F700" s="14" t="s">
        <v>323</v>
      </c>
      <c r="G700" s="16" t="s">
        <v>67</v>
      </c>
      <c r="H700" s="16">
        <v>2</v>
      </c>
      <c r="I700" s="21">
        <v>1025.4000000000001</v>
      </c>
      <c r="J700" s="21">
        <v>515.4</v>
      </c>
      <c r="K700" s="22" t="s">
        <v>46</v>
      </c>
      <c r="L700" s="51">
        <f>I700*P700</f>
        <v>248013.49800000002</v>
      </c>
      <c r="M700" s="32">
        <f>I700*Q700</f>
        <v>16262.844000000001</v>
      </c>
      <c r="N700" s="32">
        <f t="shared" si="89"/>
        <v>264276.342</v>
      </c>
      <c r="O700" s="632">
        <f>N700+N701</f>
        <v>1843617.9300000002</v>
      </c>
      <c r="P700" s="21">
        <v>241.87</v>
      </c>
      <c r="Q700" s="59">
        <v>15.86</v>
      </c>
      <c r="R700" s="14" t="s">
        <v>41</v>
      </c>
      <c r="S700" s="14" t="s">
        <v>270</v>
      </c>
      <c r="T700" s="435"/>
      <c r="U700" s="435"/>
      <c r="V700" s="438"/>
      <c r="W700" s="435"/>
      <c r="X700" s="435"/>
      <c r="Y700" s="1"/>
      <c r="AC700" s="440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128" s="5" customFormat="1">
      <c r="A701" s="15">
        <v>81</v>
      </c>
      <c r="B701" s="16"/>
      <c r="C701" s="22"/>
      <c r="D701" s="16"/>
      <c r="E701" s="16"/>
      <c r="F701" s="14"/>
      <c r="G701" s="16"/>
      <c r="H701" s="16"/>
      <c r="I701" s="21"/>
      <c r="J701" s="21"/>
      <c r="K701" s="35" t="s">
        <v>52</v>
      </c>
      <c r="L701" s="115">
        <f>P701*I700</f>
        <v>1538100.0000000002</v>
      </c>
      <c r="M701" s="115">
        <f>Q701*I700</f>
        <v>41241.588000000003</v>
      </c>
      <c r="N701" s="115">
        <f>L701+M701</f>
        <v>1579341.5880000002</v>
      </c>
      <c r="O701" s="633"/>
      <c r="P701" s="115">
        <v>1500</v>
      </c>
      <c r="Q701" s="498">
        <v>40.22</v>
      </c>
      <c r="R701" s="14" t="s">
        <v>41</v>
      </c>
      <c r="S701" s="14" t="s">
        <v>270</v>
      </c>
      <c r="T701" s="438" t="s">
        <v>1190</v>
      </c>
      <c r="U701" s="435"/>
      <c r="V701" s="438"/>
      <c r="W701" s="435"/>
      <c r="X701" s="435"/>
      <c r="Y701" s="1"/>
      <c r="AC701" s="440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128" s="5" customFormat="1" ht="37.5">
      <c r="A702" s="15">
        <v>82</v>
      </c>
      <c r="B702" s="16">
        <v>58</v>
      </c>
      <c r="C702" s="22" t="s">
        <v>544</v>
      </c>
      <c r="D702" s="16">
        <v>1937</v>
      </c>
      <c r="E702" s="16" t="s">
        <v>37</v>
      </c>
      <c r="F702" s="14" t="s">
        <v>323</v>
      </c>
      <c r="G702" s="16" t="s">
        <v>67</v>
      </c>
      <c r="H702" s="16">
        <v>2</v>
      </c>
      <c r="I702" s="21">
        <v>1052.0999999999999</v>
      </c>
      <c r="J702" s="21">
        <v>576.4</v>
      </c>
      <c r="K702" s="22" t="s">
        <v>46</v>
      </c>
      <c r="L702" s="51">
        <f>I702*P702</f>
        <v>254471.427</v>
      </c>
      <c r="M702" s="32">
        <f>I702*Q702</f>
        <v>16686.305999999997</v>
      </c>
      <c r="N702" s="32">
        <f t="shared" si="89"/>
        <v>271157.73300000001</v>
      </c>
      <c r="O702" s="32">
        <f t="shared" si="90"/>
        <v>271157.73300000001</v>
      </c>
      <c r="P702" s="21">
        <v>241.87</v>
      </c>
      <c r="Q702" s="59">
        <v>15.86</v>
      </c>
      <c r="R702" s="14" t="s">
        <v>41</v>
      </c>
      <c r="S702" s="14" t="s">
        <v>270</v>
      </c>
      <c r="T702" s="435"/>
      <c r="U702" s="435"/>
      <c r="V702" s="438"/>
      <c r="W702" s="435"/>
      <c r="X702" s="435"/>
      <c r="Y702" s="1"/>
      <c r="AC702" s="440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128" s="5" customFormat="1" ht="37.5">
      <c r="A703" s="15">
        <v>83</v>
      </c>
      <c r="B703" s="16">
        <v>59</v>
      </c>
      <c r="C703" s="22" t="s">
        <v>545</v>
      </c>
      <c r="D703" s="16">
        <v>1959</v>
      </c>
      <c r="E703" s="16" t="s">
        <v>37</v>
      </c>
      <c r="F703" s="14" t="s">
        <v>306</v>
      </c>
      <c r="G703" s="16" t="s">
        <v>38</v>
      </c>
      <c r="H703" s="16">
        <v>4</v>
      </c>
      <c r="I703" s="21">
        <v>1923</v>
      </c>
      <c r="J703" s="21">
        <v>1302.7</v>
      </c>
      <c r="K703" s="22" t="s">
        <v>46</v>
      </c>
      <c r="L703" s="51">
        <f>P703*I703</f>
        <v>307680</v>
      </c>
      <c r="M703" s="32">
        <f>Q703*I703</f>
        <v>29921.88</v>
      </c>
      <c r="N703" s="32">
        <f t="shared" si="89"/>
        <v>337601.88</v>
      </c>
      <c r="O703" s="32">
        <f t="shared" si="90"/>
        <v>337601.88</v>
      </c>
      <c r="P703" s="32">
        <v>160</v>
      </c>
      <c r="Q703" s="59">
        <v>15.56</v>
      </c>
      <c r="R703" s="14" t="s">
        <v>41</v>
      </c>
      <c r="S703" s="14" t="s">
        <v>270</v>
      </c>
      <c r="T703" s="435"/>
      <c r="U703" s="435"/>
      <c r="V703" s="438"/>
      <c r="W703" s="435"/>
      <c r="X703" s="435"/>
      <c r="Y703" s="1"/>
      <c r="AC703" s="44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128" s="5" customFormat="1" ht="37.5">
      <c r="A704" s="15">
        <v>84</v>
      </c>
      <c r="B704" s="16">
        <v>60</v>
      </c>
      <c r="C704" s="22" t="s">
        <v>546</v>
      </c>
      <c r="D704" s="16">
        <v>1979</v>
      </c>
      <c r="E704" s="16" t="s">
        <v>37</v>
      </c>
      <c r="F704" s="14" t="s">
        <v>306</v>
      </c>
      <c r="G704" s="14" t="s">
        <v>38</v>
      </c>
      <c r="H704" s="16">
        <v>5</v>
      </c>
      <c r="I704" s="21">
        <f>J704*1.8</f>
        <v>5602.2659999999996</v>
      </c>
      <c r="J704" s="21">
        <v>3112.37</v>
      </c>
      <c r="K704" s="22" t="s">
        <v>46</v>
      </c>
      <c r="L704" s="51">
        <f>I704*P704</f>
        <v>896362.55999999994</v>
      </c>
      <c r="M704" s="32">
        <f>I704*Q704</f>
        <v>87171.258959999992</v>
      </c>
      <c r="N704" s="32">
        <f t="shared" si="89"/>
        <v>983533.81895999995</v>
      </c>
      <c r="O704" s="32">
        <f t="shared" si="90"/>
        <v>983533.81895999995</v>
      </c>
      <c r="P704" s="32">
        <v>160</v>
      </c>
      <c r="Q704" s="59">
        <v>15.56</v>
      </c>
      <c r="R704" s="14" t="s">
        <v>41</v>
      </c>
      <c r="S704" s="14" t="s">
        <v>270</v>
      </c>
      <c r="T704" s="435"/>
      <c r="U704" s="435"/>
      <c r="V704" s="438"/>
      <c r="W704" s="435"/>
      <c r="X704" s="435"/>
      <c r="Y704" s="1"/>
      <c r="AC704" s="440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128" s="5" customFormat="1" ht="37.5">
      <c r="A705" s="15">
        <v>85</v>
      </c>
      <c r="B705" s="16">
        <v>61</v>
      </c>
      <c r="C705" s="22" t="s">
        <v>547</v>
      </c>
      <c r="D705" s="16">
        <v>1984</v>
      </c>
      <c r="E705" s="16" t="s">
        <v>37</v>
      </c>
      <c r="F705" s="14" t="s">
        <v>306</v>
      </c>
      <c r="G705" s="14" t="s">
        <v>38</v>
      </c>
      <c r="H705" s="16">
        <v>5</v>
      </c>
      <c r="I705" s="82">
        <v>12109.7</v>
      </c>
      <c r="J705" s="21">
        <v>1131.3</v>
      </c>
      <c r="K705" s="22" t="s">
        <v>46</v>
      </c>
      <c r="L705" s="51">
        <f>I705*P705</f>
        <v>1937552</v>
      </c>
      <c r="M705" s="32">
        <v>148742.71</v>
      </c>
      <c r="N705" s="32">
        <f t="shared" si="89"/>
        <v>2086294.71</v>
      </c>
      <c r="O705" s="32">
        <f t="shared" si="90"/>
        <v>2086294.71</v>
      </c>
      <c r="P705" s="32">
        <v>160</v>
      </c>
      <c r="Q705" s="59">
        <v>15.56</v>
      </c>
      <c r="R705" s="14" t="s">
        <v>41</v>
      </c>
      <c r="S705" s="14" t="s">
        <v>270</v>
      </c>
      <c r="T705" s="435" t="s">
        <v>1132</v>
      </c>
      <c r="U705" s="435"/>
      <c r="V705" s="438"/>
      <c r="W705" s="435"/>
      <c r="X705" s="435"/>
      <c r="Y705" s="1"/>
      <c r="AC705" s="44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128" s="5" customFormat="1" ht="37.5">
      <c r="A706" s="15">
        <v>86</v>
      </c>
      <c r="B706" s="16">
        <v>62</v>
      </c>
      <c r="C706" s="22" t="s">
        <v>548</v>
      </c>
      <c r="D706" s="16">
        <v>1978</v>
      </c>
      <c r="E706" s="16" t="s">
        <v>37</v>
      </c>
      <c r="F706" s="14" t="s">
        <v>306</v>
      </c>
      <c r="G706" s="14" t="s">
        <v>38</v>
      </c>
      <c r="H706" s="16">
        <v>5</v>
      </c>
      <c r="I706" s="21">
        <f>J706*1.8</f>
        <v>5512.482</v>
      </c>
      <c r="J706" s="21">
        <v>3062.49</v>
      </c>
      <c r="K706" s="22" t="s">
        <v>46</v>
      </c>
      <c r="L706" s="51">
        <f>I706*P706</f>
        <v>881997.12</v>
      </c>
      <c r="M706" s="32">
        <f>I706*Q706</f>
        <v>85774.219920000003</v>
      </c>
      <c r="N706" s="32">
        <f t="shared" si="89"/>
        <v>967771.33991999994</v>
      </c>
      <c r="O706" s="632">
        <f>N706+N707</f>
        <v>7061048.4434399996</v>
      </c>
      <c r="P706" s="32">
        <v>160</v>
      </c>
      <c r="Q706" s="59">
        <v>15.56</v>
      </c>
      <c r="R706" s="14" t="s">
        <v>41</v>
      </c>
      <c r="S706" s="14" t="s">
        <v>270</v>
      </c>
      <c r="T706" s="435" t="s">
        <v>1135</v>
      </c>
      <c r="U706" s="435"/>
      <c r="V706" s="438"/>
      <c r="W706" s="435"/>
      <c r="X706" s="435"/>
      <c r="Y706" s="1"/>
      <c r="AC706" s="440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128" s="5" customFormat="1">
      <c r="A707" s="15">
        <v>87</v>
      </c>
      <c r="B707" s="16"/>
      <c r="C707" s="22"/>
      <c r="D707" s="16"/>
      <c r="E707" s="254"/>
      <c r="F707" s="14"/>
      <c r="G707" s="14"/>
      <c r="H707" s="16"/>
      <c r="I707" s="21"/>
      <c r="J707" s="21"/>
      <c r="K707" s="22" t="s">
        <v>234</v>
      </c>
      <c r="L707" s="51">
        <f>I706*P707</f>
        <v>5965608.0203999998</v>
      </c>
      <c r="M707" s="32">
        <f>I706*Q707</f>
        <v>127669.08312</v>
      </c>
      <c r="N707" s="32">
        <f t="shared" si="89"/>
        <v>6093277.1035199994</v>
      </c>
      <c r="O707" s="633"/>
      <c r="P707" s="32">
        <v>1082.2</v>
      </c>
      <c r="Q707" s="59">
        <v>23.16</v>
      </c>
      <c r="R707" s="14" t="s">
        <v>41</v>
      </c>
      <c r="S707" s="14" t="s">
        <v>270</v>
      </c>
      <c r="T707" s="435"/>
      <c r="U707" s="435"/>
      <c r="V707" s="438"/>
      <c r="W707" s="435"/>
      <c r="X707" s="435"/>
      <c r="Y707" s="1"/>
      <c r="AC707" s="44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128" s="7" customFormat="1" ht="37.5">
      <c r="A708" s="15">
        <v>88</v>
      </c>
      <c r="B708" s="16">
        <v>63</v>
      </c>
      <c r="C708" s="22" t="s">
        <v>549</v>
      </c>
      <c r="D708" s="16">
        <v>1964</v>
      </c>
      <c r="E708" s="16" t="s">
        <v>37</v>
      </c>
      <c r="F708" s="14" t="s">
        <v>306</v>
      </c>
      <c r="G708" s="62" t="s">
        <v>38</v>
      </c>
      <c r="H708" s="60">
        <v>4</v>
      </c>
      <c r="I708" s="21">
        <v>2183.6999999999998</v>
      </c>
      <c r="J708" s="21">
        <v>1261.9000000000001</v>
      </c>
      <c r="K708" s="22" t="s">
        <v>46</v>
      </c>
      <c r="L708" s="51">
        <f>P708*I708</f>
        <v>349392</v>
      </c>
      <c r="M708" s="32">
        <f>I708*Q708</f>
        <v>33978.371999999996</v>
      </c>
      <c r="N708" s="32">
        <f t="shared" si="89"/>
        <v>383370.37199999997</v>
      </c>
      <c r="O708" s="32">
        <f>N708</f>
        <v>383370.37199999997</v>
      </c>
      <c r="P708" s="32">
        <v>160</v>
      </c>
      <c r="Q708" s="59">
        <v>15.56</v>
      </c>
      <c r="R708" s="14" t="s">
        <v>41</v>
      </c>
      <c r="S708" s="14" t="s">
        <v>270</v>
      </c>
      <c r="T708" s="435"/>
      <c r="U708" s="435"/>
      <c r="V708" s="438"/>
      <c r="W708" s="435"/>
      <c r="X708" s="435"/>
      <c r="Y708" s="1"/>
      <c r="Z708" s="5"/>
      <c r="AA708" s="5"/>
      <c r="AB708" s="5"/>
      <c r="AC708" s="440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128" s="7" customFormat="1" ht="37.5">
      <c r="A709" s="15">
        <v>89</v>
      </c>
      <c r="B709" s="16">
        <v>64</v>
      </c>
      <c r="C709" s="22" t="s">
        <v>550</v>
      </c>
      <c r="D709" s="16">
        <v>1980</v>
      </c>
      <c r="E709" s="16" t="s">
        <v>37</v>
      </c>
      <c r="F709" s="14" t="s">
        <v>306</v>
      </c>
      <c r="G709" s="14" t="s">
        <v>551</v>
      </c>
      <c r="H709" s="16">
        <v>5</v>
      </c>
      <c r="I709" s="21">
        <v>6101.7</v>
      </c>
      <c r="J709" s="21">
        <v>3261.62</v>
      </c>
      <c r="K709" s="22" t="s">
        <v>46</v>
      </c>
      <c r="L709" s="51">
        <f>P709*I709</f>
        <v>976272</v>
      </c>
      <c r="M709" s="32">
        <f>I709*Q709</f>
        <v>94942.452000000005</v>
      </c>
      <c r="N709" s="32">
        <f t="shared" si="89"/>
        <v>1071214.452</v>
      </c>
      <c r="O709" s="32">
        <f t="shared" ref="O709:O727" si="91">N709</f>
        <v>1071214.452</v>
      </c>
      <c r="P709" s="32">
        <v>160</v>
      </c>
      <c r="Q709" s="59">
        <v>15.56</v>
      </c>
      <c r="R709" s="14" t="s">
        <v>41</v>
      </c>
      <c r="S709" s="14" t="s">
        <v>270</v>
      </c>
      <c r="T709" s="435"/>
      <c r="U709" s="435"/>
      <c r="V709" s="438"/>
      <c r="W709" s="435"/>
      <c r="X709" s="435"/>
      <c r="Y709" s="1"/>
      <c r="Z709" s="5"/>
      <c r="AA709" s="5"/>
      <c r="AB709" s="5"/>
      <c r="AC709" s="44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128" s="7" customFormat="1" ht="37.5">
      <c r="A710" s="15">
        <v>90</v>
      </c>
      <c r="B710" s="16">
        <v>65</v>
      </c>
      <c r="C710" s="22" t="s">
        <v>552</v>
      </c>
      <c r="D710" s="16">
        <v>1963</v>
      </c>
      <c r="E710" s="16" t="s">
        <v>37</v>
      </c>
      <c r="F710" s="14" t="s">
        <v>306</v>
      </c>
      <c r="G710" s="62" t="s">
        <v>38</v>
      </c>
      <c r="H710" s="60">
        <v>4</v>
      </c>
      <c r="I710" s="21">
        <v>2171</v>
      </c>
      <c r="J710" s="21">
        <v>806.3</v>
      </c>
      <c r="K710" s="22" t="s">
        <v>46</v>
      </c>
      <c r="L710" s="51">
        <f>P710*I710</f>
        <v>347360</v>
      </c>
      <c r="M710" s="32">
        <f>I710*Q710</f>
        <v>33780.76</v>
      </c>
      <c r="N710" s="32">
        <f t="shared" si="89"/>
        <v>381140.76</v>
      </c>
      <c r="O710" s="32">
        <f t="shared" si="91"/>
        <v>381140.76</v>
      </c>
      <c r="P710" s="32">
        <v>160</v>
      </c>
      <c r="Q710" s="59">
        <v>15.56</v>
      </c>
      <c r="R710" s="14" t="s">
        <v>41</v>
      </c>
      <c r="S710" s="14" t="s">
        <v>270</v>
      </c>
      <c r="T710" s="435"/>
      <c r="U710" s="435"/>
      <c r="V710" s="438"/>
      <c r="W710" s="435"/>
      <c r="X710" s="435"/>
      <c r="Y710" s="1"/>
      <c r="Z710" s="5"/>
      <c r="AA710" s="5"/>
      <c r="AB710" s="5"/>
      <c r="AC710" s="440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128" s="7" customFormat="1" ht="37.5">
      <c r="A711" s="15">
        <v>91</v>
      </c>
      <c r="B711" s="16">
        <v>66</v>
      </c>
      <c r="C711" s="22" t="s">
        <v>553</v>
      </c>
      <c r="D711" s="16">
        <v>1978</v>
      </c>
      <c r="E711" s="16" t="s">
        <v>37</v>
      </c>
      <c r="F711" s="14" t="s">
        <v>306</v>
      </c>
      <c r="G711" s="14" t="s">
        <v>551</v>
      </c>
      <c r="H711" s="16">
        <v>5</v>
      </c>
      <c r="I711" s="21">
        <f>J711*1.8</f>
        <v>6064.6140000000005</v>
      </c>
      <c r="J711" s="21">
        <v>3369.23</v>
      </c>
      <c r="K711" s="22" t="s">
        <v>46</v>
      </c>
      <c r="L711" s="51">
        <f>I711*P711</f>
        <v>970338.24000000011</v>
      </c>
      <c r="M711" s="32">
        <f>I711*Q711</f>
        <v>94365.393840000004</v>
      </c>
      <c r="N711" s="32">
        <f t="shared" si="89"/>
        <v>1064703.63384</v>
      </c>
      <c r="O711" s="32">
        <f t="shared" si="91"/>
        <v>1064703.63384</v>
      </c>
      <c r="P711" s="32">
        <v>160</v>
      </c>
      <c r="Q711" s="59">
        <v>15.56</v>
      </c>
      <c r="R711" s="14" t="s">
        <v>41</v>
      </c>
      <c r="S711" s="14" t="s">
        <v>270</v>
      </c>
      <c r="T711" s="435"/>
      <c r="U711" s="435"/>
      <c r="V711" s="438"/>
      <c r="W711" s="435"/>
      <c r="X711" s="435"/>
      <c r="Y711" s="1"/>
      <c r="Z711" s="5"/>
      <c r="AA711" s="5"/>
      <c r="AB711" s="5"/>
      <c r="AC711" s="440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128" s="7" customFormat="1" ht="37.5">
      <c r="A712" s="15">
        <v>92</v>
      </c>
      <c r="B712" s="16">
        <v>67</v>
      </c>
      <c r="C712" s="22" t="s">
        <v>554</v>
      </c>
      <c r="D712" s="16">
        <v>1951</v>
      </c>
      <c r="E712" s="16" t="s">
        <v>37</v>
      </c>
      <c r="F712" s="21" t="s">
        <v>306</v>
      </c>
      <c r="G712" s="21" t="s">
        <v>38</v>
      </c>
      <c r="H712" s="16">
        <v>3</v>
      </c>
      <c r="I712" s="21">
        <v>1315</v>
      </c>
      <c r="J712" s="21">
        <v>763.9</v>
      </c>
      <c r="K712" s="22" t="s">
        <v>46</v>
      </c>
      <c r="L712" s="21">
        <f>I712*P712</f>
        <v>210400</v>
      </c>
      <c r="M712" s="21">
        <f>I712*Q712</f>
        <v>20461.400000000001</v>
      </c>
      <c r="N712" s="32">
        <f t="shared" si="89"/>
        <v>230861.4</v>
      </c>
      <c r="O712" s="32">
        <f t="shared" si="91"/>
        <v>230861.4</v>
      </c>
      <c r="P712" s="32">
        <v>160</v>
      </c>
      <c r="Q712" s="59">
        <v>15.56</v>
      </c>
      <c r="R712" s="14" t="s">
        <v>41</v>
      </c>
      <c r="S712" s="14" t="s">
        <v>270</v>
      </c>
      <c r="T712" s="435"/>
      <c r="U712" s="435"/>
      <c r="V712" s="438"/>
      <c r="W712" s="435"/>
      <c r="X712" s="435"/>
      <c r="Y712" s="1"/>
      <c r="Z712" s="5"/>
      <c r="AA712" s="5"/>
      <c r="AB712" s="5"/>
      <c r="AC712" s="440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128" s="29" customFormat="1" ht="56.25">
      <c r="A713" s="15">
        <v>93</v>
      </c>
      <c r="B713" s="16">
        <v>68</v>
      </c>
      <c r="C713" s="22" t="s">
        <v>555</v>
      </c>
      <c r="D713" s="16">
        <v>1989</v>
      </c>
      <c r="E713" s="16" t="s">
        <v>37</v>
      </c>
      <c r="F713" s="14" t="s">
        <v>467</v>
      </c>
      <c r="G713" s="16" t="s">
        <v>87</v>
      </c>
      <c r="H713" s="16">
        <v>10</v>
      </c>
      <c r="I713" s="21">
        <v>2954.6</v>
      </c>
      <c r="J713" s="21">
        <v>1395.5</v>
      </c>
      <c r="K713" s="22" t="s">
        <v>179</v>
      </c>
      <c r="L713" s="21">
        <f>P713*I713</f>
        <v>2225434.2659999998</v>
      </c>
      <c r="M713" s="21">
        <f>Q713*I713</f>
        <v>47628.152000000002</v>
      </c>
      <c r="N713" s="21">
        <f t="shared" si="89"/>
        <v>2273062.4179999996</v>
      </c>
      <c r="O713" s="32">
        <f t="shared" si="91"/>
        <v>2273062.4179999996</v>
      </c>
      <c r="P713" s="21">
        <v>753.21</v>
      </c>
      <c r="Q713" s="361">
        <v>16.12</v>
      </c>
      <c r="R713" s="14" t="s">
        <v>41</v>
      </c>
      <c r="S713" s="14" t="s">
        <v>270</v>
      </c>
      <c r="T713" s="435"/>
      <c r="U713" s="435"/>
      <c r="V713" s="438"/>
      <c r="W713" s="435"/>
      <c r="X713" s="435"/>
      <c r="Y713" s="11"/>
      <c r="Z713" s="5"/>
      <c r="AA713" s="5"/>
      <c r="AB713" s="5"/>
      <c r="AC713" s="372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366"/>
    </row>
    <row r="714" spans="1:128" s="29" customFormat="1" ht="56.25">
      <c r="A714" s="15">
        <v>94</v>
      </c>
      <c r="B714" s="16">
        <v>69</v>
      </c>
      <c r="C714" s="22" t="s">
        <v>556</v>
      </c>
      <c r="D714" s="16">
        <v>1988</v>
      </c>
      <c r="E714" s="16" t="s">
        <v>37</v>
      </c>
      <c r="F714" s="14" t="s">
        <v>467</v>
      </c>
      <c r="G714" s="16" t="s">
        <v>87</v>
      </c>
      <c r="H714" s="16">
        <v>10</v>
      </c>
      <c r="I714" s="21">
        <v>2954.9</v>
      </c>
      <c r="J714" s="21">
        <v>2289</v>
      </c>
      <c r="K714" s="22" t="s">
        <v>179</v>
      </c>
      <c r="L714" s="21">
        <f>I714*P714</f>
        <v>2225660.2290000003</v>
      </c>
      <c r="M714" s="21">
        <f>Q714*I714</f>
        <v>47632.988000000005</v>
      </c>
      <c r="N714" s="21">
        <f t="shared" si="89"/>
        <v>2273293.2170000002</v>
      </c>
      <c r="O714" s="32">
        <f t="shared" si="91"/>
        <v>2273293.2170000002</v>
      </c>
      <c r="P714" s="16">
        <v>753.21</v>
      </c>
      <c r="Q714" s="361">
        <v>16.12</v>
      </c>
      <c r="R714" s="14" t="s">
        <v>41</v>
      </c>
      <c r="S714" s="14" t="s">
        <v>270</v>
      </c>
      <c r="T714" s="435"/>
      <c r="U714" s="435"/>
      <c r="V714" s="438"/>
      <c r="W714" s="435"/>
      <c r="X714" s="435"/>
      <c r="Y714" s="11"/>
      <c r="Z714" s="5"/>
      <c r="AA714" s="5"/>
      <c r="AB714" s="5"/>
      <c r="AC714" s="372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366"/>
    </row>
    <row r="715" spans="1:128" s="29" customFormat="1" ht="56.25">
      <c r="A715" s="15">
        <v>95</v>
      </c>
      <c r="B715" s="16">
        <v>70</v>
      </c>
      <c r="C715" s="22" t="s">
        <v>557</v>
      </c>
      <c r="D715" s="16">
        <v>1988</v>
      </c>
      <c r="E715" s="16" t="s">
        <v>37</v>
      </c>
      <c r="F715" s="14" t="s">
        <v>467</v>
      </c>
      <c r="G715" s="16" t="s">
        <v>87</v>
      </c>
      <c r="H715" s="16">
        <v>10</v>
      </c>
      <c r="I715" s="21">
        <v>2938.8</v>
      </c>
      <c r="J715" s="21">
        <v>2277</v>
      </c>
      <c r="K715" s="22" t="s">
        <v>179</v>
      </c>
      <c r="L715" s="21">
        <f>I715*P715</f>
        <v>2213533.5480000004</v>
      </c>
      <c r="M715" s="21">
        <f>Q715*I715</f>
        <v>47373.456000000006</v>
      </c>
      <c r="N715" s="21">
        <f t="shared" si="89"/>
        <v>2260907.0040000007</v>
      </c>
      <c r="O715" s="32">
        <f t="shared" si="91"/>
        <v>2260907.0040000007</v>
      </c>
      <c r="P715" s="16">
        <v>753.21</v>
      </c>
      <c r="Q715" s="361">
        <v>16.12</v>
      </c>
      <c r="R715" s="14" t="s">
        <v>41</v>
      </c>
      <c r="S715" s="14" t="s">
        <v>270</v>
      </c>
      <c r="T715" s="435"/>
      <c r="U715" s="435"/>
      <c r="V715" s="438"/>
      <c r="W715" s="435"/>
      <c r="X715" s="435"/>
      <c r="Y715" s="11"/>
      <c r="Z715" s="5"/>
      <c r="AA715" s="5"/>
      <c r="AB715" s="5"/>
      <c r="AC715" s="372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366"/>
    </row>
    <row r="716" spans="1:128" s="29" customFormat="1" ht="56.25">
      <c r="A716" s="15">
        <v>96</v>
      </c>
      <c r="B716" s="16">
        <v>71</v>
      </c>
      <c r="C716" s="22" t="s">
        <v>558</v>
      </c>
      <c r="D716" s="16">
        <v>1993</v>
      </c>
      <c r="E716" s="16" t="s">
        <v>37</v>
      </c>
      <c r="F716" s="14" t="s">
        <v>467</v>
      </c>
      <c r="G716" s="16" t="s">
        <v>87</v>
      </c>
      <c r="H716" s="16">
        <v>10</v>
      </c>
      <c r="I716" s="21">
        <v>5760.8</v>
      </c>
      <c r="J716" s="21">
        <v>3898</v>
      </c>
      <c r="K716" s="22" t="s">
        <v>179</v>
      </c>
      <c r="L716" s="21">
        <f>I716*P716</f>
        <v>4339092.1680000005</v>
      </c>
      <c r="M716" s="21">
        <f>Q716*I716</f>
        <v>92864.096000000005</v>
      </c>
      <c r="N716" s="21">
        <f t="shared" si="89"/>
        <v>4431956.2640000004</v>
      </c>
      <c r="O716" s="32">
        <f t="shared" si="91"/>
        <v>4431956.2640000004</v>
      </c>
      <c r="P716" s="21">
        <v>753.21</v>
      </c>
      <c r="Q716" s="361">
        <v>16.12</v>
      </c>
      <c r="R716" s="14" t="s">
        <v>41</v>
      </c>
      <c r="S716" s="14" t="s">
        <v>270</v>
      </c>
      <c r="T716" s="435"/>
      <c r="U716" s="435"/>
      <c r="V716" s="438"/>
      <c r="W716" s="435"/>
      <c r="X716" s="435"/>
      <c r="Y716" s="11"/>
      <c r="Z716" s="5"/>
      <c r="AA716" s="5"/>
      <c r="AB716" s="5"/>
      <c r="AC716" s="372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366"/>
    </row>
    <row r="717" spans="1:128" s="29" customFormat="1" ht="37.5">
      <c r="A717" s="15">
        <v>97</v>
      </c>
      <c r="B717" s="16">
        <v>72</v>
      </c>
      <c r="C717" s="22" t="s">
        <v>559</v>
      </c>
      <c r="D717" s="16">
        <v>1973</v>
      </c>
      <c r="E717" s="16" t="s">
        <v>37</v>
      </c>
      <c r="F717" s="14" t="s">
        <v>306</v>
      </c>
      <c r="G717" s="16" t="s">
        <v>87</v>
      </c>
      <c r="H717" s="16">
        <v>5</v>
      </c>
      <c r="I717" s="21">
        <v>4061.4</v>
      </c>
      <c r="J717" s="21">
        <v>2568.4</v>
      </c>
      <c r="K717" s="22" t="s">
        <v>234</v>
      </c>
      <c r="L717" s="21">
        <f>P717*I717</f>
        <v>4283599.1940000001</v>
      </c>
      <c r="M717" s="21">
        <f t="shared" ref="M717:M722" si="92">I717*Q717</f>
        <v>91665.79800000001</v>
      </c>
      <c r="N717" s="21">
        <f t="shared" si="89"/>
        <v>4375264.9920000006</v>
      </c>
      <c r="O717" s="32">
        <f t="shared" si="91"/>
        <v>4375264.9920000006</v>
      </c>
      <c r="P717" s="21">
        <v>1054.71</v>
      </c>
      <c r="Q717" s="361">
        <v>22.57</v>
      </c>
      <c r="R717" s="14" t="s">
        <v>41</v>
      </c>
      <c r="S717" s="14" t="s">
        <v>270</v>
      </c>
      <c r="T717" s="435"/>
      <c r="U717" s="435"/>
      <c r="V717" s="438"/>
      <c r="W717" s="435"/>
      <c r="X717" s="435"/>
      <c r="Y717" s="11"/>
      <c r="Z717" s="5"/>
      <c r="AA717" s="5"/>
      <c r="AB717" s="5"/>
      <c r="AC717" s="372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366"/>
    </row>
    <row r="718" spans="1:128" s="29" customFormat="1" ht="37.5">
      <c r="A718" s="15">
        <v>98</v>
      </c>
      <c r="B718" s="16">
        <v>73</v>
      </c>
      <c r="C718" s="22" t="s">
        <v>560</v>
      </c>
      <c r="D718" s="16">
        <v>1973</v>
      </c>
      <c r="E718" s="16" t="s">
        <v>37</v>
      </c>
      <c r="F718" s="14" t="s">
        <v>306</v>
      </c>
      <c r="G718" s="16" t="s">
        <v>87</v>
      </c>
      <c r="H718" s="16">
        <v>5</v>
      </c>
      <c r="I718" s="21">
        <v>3763.3</v>
      </c>
      <c r="J718" s="21">
        <v>2555.8000000000002</v>
      </c>
      <c r="K718" s="22" t="s">
        <v>234</v>
      </c>
      <c r="L718" s="21">
        <f>P718*I718</f>
        <v>3969190.1430000002</v>
      </c>
      <c r="M718" s="21">
        <f t="shared" si="92"/>
        <v>84937.681000000011</v>
      </c>
      <c r="N718" s="21">
        <f t="shared" si="89"/>
        <v>4054127.824</v>
      </c>
      <c r="O718" s="32">
        <f t="shared" si="91"/>
        <v>4054127.824</v>
      </c>
      <c r="P718" s="21">
        <v>1054.71</v>
      </c>
      <c r="Q718" s="361">
        <v>22.57</v>
      </c>
      <c r="R718" s="14" t="s">
        <v>41</v>
      </c>
      <c r="S718" s="14" t="s">
        <v>270</v>
      </c>
      <c r="T718" s="435"/>
      <c r="U718" s="435"/>
      <c r="V718" s="438"/>
      <c r="W718" s="435"/>
      <c r="X718" s="435"/>
      <c r="Y718" s="11"/>
      <c r="Z718" s="5"/>
      <c r="AA718" s="5"/>
      <c r="AB718" s="5"/>
      <c r="AC718" s="372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366"/>
    </row>
    <row r="719" spans="1:128" s="29" customFormat="1" ht="37.5">
      <c r="A719" s="15">
        <v>99</v>
      </c>
      <c r="B719" s="16">
        <v>74</v>
      </c>
      <c r="C719" s="22" t="s">
        <v>561</v>
      </c>
      <c r="D719" s="16">
        <v>1972</v>
      </c>
      <c r="E719" s="16" t="s">
        <v>37</v>
      </c>
      <c r="F719" s="14" t="s">
        <v>306</v>
      </c>
      <c r="G719" s="16" t="s">
        <v>87</v>
      </c>
      <c r="H719" s="16">
        <v>5</v>
      </c>
      <c r="I719" s="21">
        <v>3873.4</v>
      </c>
      <c r="J719" s="21">
        <v>2555.8000000000002</v>
      </c>
      <c r="K719" s="22" t="s">
        <v>234</v>
      </c>
      <c r="L719" s="21">
        <f>P719*I719</f>
        <v>4085313.7140000002</v>
      </c>
      <c r="M719" s="21">
        <f t="shared" si="92"/>
        <v>87422.638000000006</v>
      </c>
      <c r="N719" s="21">
        <f t="shared" si="89"/>
        <v>4172736.352</v>
      </c>
      <c r="O719" s="32">
        <f t="shared" si="91"/>
        <v>4172736.352</v>
      </c>
      <c r="P719" s="21">
        <v>1054.71</v>
      </c>
      <c r="Q719" s="361">
        <v>22.57</v>
      </c>
      <c r="R719" s="14" t="s">
        <v>41</v>
      </c>
      <c r="S719" s="14" t="s">
        <v>270</v>
      </c>
      <c r="T719" s="435"/>
      <c r="U719" s="435"/>
      <c r="V719" s="438"/>
      <c r="W719" s="435"/>
      <c r="X719" s="435"/>
      <c r="Y719" s="11"/>
      <c r="Z719" s="5"/>
      <c r="AA719" s="5"/>
      <c r="AB719" s="5"/>
      <c r="AC719" s="372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366"/>
    </row>
    <row r="720" spans="1:128" s="371" customFormat="1" ht="56.25">
      <c r="A720" s="15">
        <v>100</v>
      </c>
      <c r="B720" s="16">
        <v>75</v>
      </c>
      <c r="C720" s="22" t="s">
        <v>562</v>
      </c>
      <c r="D720" s="16">
        <v>1986</v>
      </c>
      <c r="E720" s="16" t="s">
        <v>37</v>
      </c>
      <c r="F720" s="14" t="s">
        <v>474</v>
      </c>
      <c r="G720" s="16" t="s">
        <v>87</v>
      </c>
      <c r="H720" s="16">
        <v>9</v>
      </c>
      <c r="I720" s="21">
        <v>13762</v>
      </c>
      <c r="J720" s="21">
        <v>8073.7</v>
      </c>
      <c r="K720" s="22" t="s">
        <v>179</v>
      </c>
      <c r="L720" s="21">
        <f>P720*I720</f>
        <v>11053225.539999999</v>
      </c>
      <c r="M720" s="21">
        <f t="shared" si="92"/>
        <v>236568.78000000003</v>
      </c>
      <c r="N720" s="21">
        <f t="shared" si="89"/>
        <v>11289794.319999998</v>
      </c>
      <c r="O720" s="32">
        <f t="shared" si="91"/>
        <v>11289794.319999998</v>
      </c>
      <c r="P720" s="16">
        <v>803.17</v>
      </c>
      <c r="Q720" s="361">
        <v>17.190000000000001</v>
      </c>
      <c r="R720" s="14" t="s">
        <v>41</v>
      </c>
      <c r="S720" s="14" t="s">
        <v>270</v>
      </c>
      <c r="T720" s="435"/>
      <c r="U720" s="435"/>
      <c r="V720" s="438"/>
      <c r="W720" s="435"/>
      <c r="X720" s="435"/>
      <c r="Y720" s="11"/>
      <c r="Z720" s="5"/>
      <c r="AA720" s="5"/>
      <c r="AB720" s="5"/>
      <c r="AC720" s="372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370"/>
    </row>
    <row r="721" spans="1:128" s="29" customFormat="1" ht="37.5">
      <c r="A721" s="15">
        <v>101</v>
      </c>
      <c r="B721" s="16">
        <v>76</v>
      </c>
      <c r="C721" s="22" t="s">
        <v>563</v>
      </c>
      <c r="D721" s="16">
        <v>1962</v>
      </c>
      <c r="E721" s="16" t="s">
        <v>37</v>
      </c>
      <c r="F721" s="14" t="s">
        <v>287</v>
      </c>
      <c r="G721" s="16" t="s">
        <v>38</v>
      </c>
      <c r="H721" s="16">
        <v>3</v>
      </c>
      <c r="I721" s="21">
        <v>1406.5</v>
      </c>
      <c r="J721" s="21">
        <v>951.3</v>
      </c>
      <c r="K721" s="22" t="s">
        <v>234</v>
      </c>
      <c r="L721" s="21">
        <f>P721*I721</f>
        <v>1594703.7649999999</v>
      </c>
      <c r="M721" s="21">
        <f t="shared" si="92"/>
        <v>34951.525000000001</v>
      </c>
      <c r="N721" s="21">
        <f t="shared" si="89"/>
        <v>1629655.2899999998</v>
      </c>
      <c r="O721" s="32">
        <f t="shared" si="91"/>
        <v>1629655.2899999998</v>
      </c>
      <c r="P721" s="21">
        <v>1133.81</v>
      </c>
      <c r="Q721" s="361">
        <v>24.85</v>
      </c>
      <c r="R721" s="14" t="s">
        <v>41</v>
      </c>
      <c r="S721" s="14" t="s">
        <v>270</v>
      </c>
      <c r="T721" s="435"/>
      <c r="U721" s="435"/>
      <c r="V721" s="438"/>
      <c r="W721" s="435"/>
      <c r="X721" s="435"/>
      <c r="Y721" s="11"/>
      <c r="Z721" s="5"/>
      <c r="AA721" s="5"/>
      <c r="AB721" s="5"/>
      <c r="AC721" s="372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366"/>
    </row>
    <row r="722" spans="1:128" s="7" customFormat="1" ht="37.5">
      <c r="A722" s="15">
        <v>102</v>
      </c>
      <c r="B722" s="16">
        <v>77</v>
      </c>
      <c r="C722" s="22" t="s">
        <v>564</v>
      </c>
      <c r="D722" s="16">
        <v>1958</v>
      </c>
      <c r="E722" s="16" t="s">
        <v>37</v>
      </c>
      <c r="F722" s="21" t="s">
        <v>306</v>
      </c>
      <c r="G722" s="21" t="s">
        <v>38</v>
      </c>
      <c r="H722" s="16">
        <v>3</v>
      </c>
      <c r="I722" s="21">
        <v>1381.6</v>
      </c>
      <c r="J722" s="21">
        <v>680.3</v>
      </c>
      <c r="K722" s="22" t="s">
        <v>46</v>
      </c>
      <c r="L722" s="21">
        <f>I722*P722</f>
        <v>221056</v>
      </c>
      <c r="M722" s="21">
        <f t="shared" si="92"/>
        <v>21497.696</v>
      </c>
      <c r="N722" s="32">
        <f t="shared" si="89"/>
        <v>242553.696</v>
      </c>
      <c r="O722" s="32">
        <f t="shared" si="91"/>
        <v>242553.696</v>
      </c>
      <c r="P722" s="32">
        <v>160</v>
      </c>
      <c r="Q722" s="59">
        <v>15.56</v>
      </c>
      <c r="R722" s="14" t="s">
        <v>41</v>
      </c>
      <c r="S722" s="14" t="s">
        <v>270</v>
      </c>
      <c r="T722" s="435"/>
      <c r="U722" s="435"/>
      <c r="V722" s="438"/>
      <c r="W722" s="435"/>
      <c r="X722" s="435"/>
      <c r="Y722" s="1"/>
      <c r="Z722" s="5"/>
      <c r="AA722" s="5"/>
      <c r="AB722" s="5"/>
      <c r="AC722" s="440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128" s="7" customFormat="1" ht="37.5">
      <c r="A723" s="15">
        <v>103</v>
      </c>
      <c r="B723" s="16">
        <v>78</v>
      </c>
      <c r="C723" s="22" t="s">
        <v>565</v>
      </c>
      <c r="D723" s="16">
        <v>1952</v>
      </c>
      <c r="E723" s="16" t="s">
        <v>37</v>
      </c>
      <c r="F723" s="21" t="s">
        <v>306</v>
      </c>
      <c r="G723" s="21" t="s">
        <v>38</v>
      </c>
      <c r="H723" s="16">
        <v>3</v>
      </c>
      <c r="I723" s="21">
        <v>3692.7</v>
      </c>
      <c r="J723" s="21">
        <v>1615.5</v>
      </c>
      <c r="K723" s="22" t="s">
        <v>46</v>
      </c>
      <c r="L723" s="21">
        <f t="shared" ref="L723:L728" si="93">P723*I723</f>
        <v>590832</v>
      </c>
      <c r="M723" s="21">
        <f>Q723*I723</f>
        <v>57458.411999999997</v>
      </c>
      <c r="N723" s="32">
        <f t="shared" si="89"/>
        <v>648290.41200000001</v>
      </c>
      <c r="O723" s="32">
        <f t="shared" si="91"/>
        <v>648290.41200000001</v>
      </c>
      <c r="P723" s="32">
        <v>160</v>
      </c>
      <c r="Q723" s="59">
        <v>15.56</v>
      </c>
      <c r="R723" s="14" t="s">
        <v>41</v>
      </c>
      <c r="S723" s="14" t="s">
        <v>270</v>
      </c>
      <c r="T723" s="435"/>
      <c r="U723" s="435"/>
      <c r="V723" s="438"/>
      <c r="W723" s="435"/>
      <c r="X723" s="435"/>
      <c r="Y723" s="1"/>
      <c r="Z723" s="5"/>
      <c r="AA723" s="5"/>
      <c r="AB723" s="5"/>
      <c r="AC723" s="440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128" s="7" customFormat="1" ht="37.5">
      <c r="A724" s="15">
        <v>104</v>
      </c>
      <c r="B724" s="16">
        <v>79</v>
      </c>
      <c r="C724" s="22" t="s">
        <v>566</v>
      </c>
      <c r="D724" s="16">
        <v>1956</v>
      </c>
      <c r="E724" s="16" t="s">
        <v>37</v>
      </c>
      <c r="F724" s="21" t="s">
        <v>306</v>
      </c>
      <c r="G724" s="21" t="s">
        <v>38</v>
      </c>
      <c r="H724" s="16">
        <v>3</v>
      </c>
      <c r="I724" s="21">
        <f>J724*1.8</f>
        <v>3513.5280000000002</v>
      </c>
      <c r="J724" s="21">
        <v>1951.96</v>
      </c>
      <c r="K724" s="22" t="s">
        <v>46</v>
      </c>
      <c r="L724" s="21">
        <f t="shared" si="93"/>
        <v>562164.47999999998</v>
      </c>
      <c r="M724" s="21">
        <f>Q724*I724</f>
        <v>54670.495680000007</v>
      </c>
      <c r="N724" s="32">
        <f t="shared" si="89"/>
        <v>616834.97568000003</v>
      </c>
      <c r="O724" s="32">
        <f t="shared" si="91"/>
        <v>616834.97568000003</v>
      </c>
      <c r="P724" s="32">
        <v>160</v>
      </c>
      <c r="Q724" s="59">
        <v>15.56</v>
      </c>
      <c r="R724" s="14" t="s">
        <v>41</v>
      </c>
      <c r="S724" s="14" t="s">
        <v>270</v>
      </c>
      <c r="T724" s="435"/>
      <c r="U724" s="435"/>
      <c r="V724" s="438"/>
      <c r="W724" s="435"/>
      <c r="X724" s="435"/>
      <c r="Y724" s="1"/>
      <c r="Z724" s="5"/>
      <c r="AA724" s="5"/>
      <c r="AB724" s="5"/>
      <c r="AC724" s="440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128" s="7" customFormat="1" ht="37.5">
      <c r="A725" s="15">
        <v>105</v>
      </c>
      <c r="B725" s="16">
        <v>80</v>
      </c>
      <c r="C725" s="22" t="s">
        <v>567</v>
      </c>
      <c r="D725" s="16">
        <v>1956</v>
      </c>
      <c r="E725" s="16" t="s">
        <v>37</v>
      </c>
      <c r="F725" s="21" t="s">
        <v>306</v>
      </c>
      <c r="G725" s="21" t="s">
        <v>38</v>
      </c>
      <c r="H725" s="16">
        <v>3</v>
      </c>
      <c r="I725" s="21">
        <v>3957.7</v>
      </c>
      <c r="J725" s="21">
        <v>1620.8</v>
      </c>
      <c r="K725" s="22" t="s">
        <v>46</v>
      </c>
      <c r="L725" s="21">
        <f t="shared" si="93"/>
        <v>633232</v>
      </c>
      <c r="M725" s="21">
        <f>Q725*I725</f>
        <v>61581.811999999998</v>
      </c>
      <c r="N725" s="32">
        <f t="shared" si="89"/>
        <v>694813.81200000003</v>
      </c>
      <c r="O725" s="32">
        <f t="shared" si="91"/>
        <v>694813.81200000003</v>
      </c>
      <c r="P725" s="32">
        <v>160</v>
      </c>
      <c r="Q725" s="59">
        <v>15.56</v>
      </c>
      <c r="R725" s="14" t="s">
        <v>41</v>
      </c>
      <c r="S725" s="14" t="s">
        <v>270</v>
      </c>
      <c r="T725" s="435"/>
      <c r="U725" s="435"/>
      <c r="V725" s="438"/>
      <c r="W725" s="435"/>
      <c r="X725" s="435"/>
      <c r="Y725" s="1"/>
      <c r="Z725" s="5"/>
      <c r="AA725" s="5"/>
      <c r="AB725" s="5"/>
      <c r="AC725" s="440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128" s="109" customFormat="1" ht="37.5">
      <c r="A726" s="15">
        <v>106</v>
      </c>
      <c r="B726" s="16">
        <v>81</v>
      </c>
      <c r="C726" s="22" t="s">
        <v>568</v>
      </c>
      <c r="D726" s="16">
        <v>1978</v>
      </c>
      <c r="E726" s="16" t="s">
        <v>37</v>
      </c>
      <c r="F726" s="21" t="s">
        <v>306</v>
      </c>
      <c r="G726" s="16" t="s">
        <v>38</v>
      </c>
      <c r="H726" s="16">
        <v>5</v>
      </c>
      <c r="I726" s="21">
        <v>8188.1</v>
      </c>
      <c r="J726" s="21">
        <v>4849.3</v>
      </c>
      <c r="K726" s="68" t="s">
        <v>234</v>
      </c>
      <c r="L726" s="21">
        <f t="shared" si="93"/>
        <v>8861161.8200000003</v>
      </c>
      <c r="M726" s="21">
        <f>Q726*I726</f>
        <v>189636.39600000001</v>
      </c>
      <c r="N726" s="21">
        <f t="shared" si="89"/>
        <v>9050798.216</v>
      </c>
      <c r="O726" s="32">
        <f t="shared" si="91"/>
        <v>9050798.216</v>
      </c>
      <c r="P726" s="32">
        <v>1082.2</v>
      </c>
      <c r="Q726" s="59">
        <v>23.16</v>
      </c>
      <c r="R726" s="14" t="s">
        <v>41</v>
      </c>
      <c r="S726" s="14" t="s">
        <v>270</v>
      </c>
      <c r="T726" s="435"/>
      <c r="U726" s="435"/>
      <c r="V726" s="438"/>
      <c r="W726" s="435"/>
      <c r="X726" s="435"/>
      <c r="Y726" s="1"/>
      <c r="Z726" s="5"/>
      <c r="AA726" s="5"/>
      <c r="AB726" s="5"/>
      <c r="AC726" s="440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369"/>
    </row>
    <row r="727" spans="1:128" s="374" customFormat="1" ht="56.25">
      <c r="A727" s="15">
        <v>107</v>
      </c>
      <c r="B727" s="16">
        <v>82</v>
      </c>
      <c r="C727" s="69" t="s">
        <v>569</v>
      </c>
      <c r="D727" s="17">
        <v>1986</v>
      </c>
      <c r="E727" s="16" t="s">
        <v>37</v>
      </c>
      <c r="F727" s="32" t="s">
        <v>474</v>
      </c>
      <c r="G727" s="21" t="s">
        <v>87</v>
      </c>
      <c r="H727" s="17">
        <v>9</v>
      </c>
      <c r="I727" s="21">
        <v>10941.8</v>
      </c>
      <c r="J727" s="21">
        <v>8110.4</v>
      </c>
      <c r="K727" s="22" t="s">
        <v>179</v>
      </c>
      <c r="L727" s="21">
        <f t="shared" si="93"/>
        <v>8788125.5059999991</v>
      </c>
      <c r="M727" s="21">
        <f>I727*Q727</f>
        <v>188089.54200000002</v>
      </c>
      <c r="N727" s="21">
        <f t="shared" si="89"/>
        <v>8976215.0479999986</v>
      </c>
      <c r="O727" s="32">
        <f t="shared" si="91"/>
        <v>8976215.0479999986</v>
      </c>
      <c r="P727" s="21">
        <v>803.17</v>
      </c>
      <c r="Q727" s="361">
        <v>17.190000000000001</v>
      </c>
      <c r="R727" s="14" t="s">
        <v>41</v>
      </c>
      <c r="S727" s="14" t="s">
        <v>270</v>
      </c>
      <c r="T727" s="435"/>
      <c r="U727" s="435"/>
      <c r="V727" s="438"/>
      <c r="W727" s="435"/>
      <c r="X727" s="435"/>
      <c r="Y727" s="372"/>
      <c r="Z727" s="5"/>
      <c r="AA727" s="5"/>
      <c r="AB727" s="5"/>
      <c r="AC727" s="372"/>
      <c r="AD727" s="372"/>
      <c r="AE727" s="372"/>
      <c r="AF727" s="372"/>
      <c r="AG727" s="372"/>
      <c r="AH727" s="372"/>
      <c r="AI727" s="372"/>
      <c r="AJ727" s="372"/>
      <c r="AK727" s="372"/>
      <c r="AL727" s="372"/>
      <c r="AM727" s="372"/>
      <c r="AN727" s="372"/>
      <c r="AO727" s="372"/>
      <c r="AP727" s="372"/>
      <c r="AQ727" s="372"/>
      <c r="AR727" s="372"/>
      <c r="AS727" s="372"/>
      <c r="AT727" s="372"/>
      <c r="AU727" s="372"/>
      <c r="AV727" s="372"/>
      <c r="AW727" s="372"/>
      <c r="AX727" s="372"/>
      <c r="AY727" s="372"/>
      <c r="AZ727" s="372"/>
      <c r="BA727" s="372"/>
      <c r="BB727" s="372"/>
      <c r="BC727" s="372"/>
      <c r="BD727" s="372"/>
      <c r="BE727" s="372"/>
      <c r="BF727" s="372"/>
      <c r="BG727" s="372"/>
      <c r="BH727" s="372"/>
      <c r="BI727" s="372"/>
      <c r="BJ727" s="372"/>
      <c r="BK727" s="372"/>
      <c r="BL727" s="372"/>
      <c r="BM727" s="372"/>
      <c r="BN727" s="372"/>
      <c r="BO727" s="372"/>
      <c r="BP727" s="372"/>
      <c r="BQ727" s="372"/>
      <c r="BR727" s="372"/>
      <c r="BS727" s="372"/>
      <c r="BT727" s="372"/>
      <c r="BU727" s="372"/>
      <c r="BV727" s="372"/>
      <c r="BW727" s="372"/>
      <c r="BX727" s="372"/>
      <c r="BY727" s="372"/>
      <c r="BZ727" s="372"/>
      <c r="CA727" s="372"/>
      <c r="CB727" s="372"/>
      <c r="CC727" s="372"/>
      <c r="CD727" s="372"/>
      <c r="CE727" s="372"/>
      <c r="CF727" s="372"/>
      <c r="CG727" s="372"/>
      <c r="CH727" s="372"/>
      <c r="CI727" s="372"/>
      <c r="CJ727" s="372"/>
      <c r="CK727" s="372"/>
      <c r="CL727" s="372"/>
      <c r="CM727" s="372"/>
      <c r="CN727" s="372"/>
      <c r="CO727" s="372"/>
      <c r="CP727" s="372"/>
      <c r="CQ727" s="372"/>
      <c r="CR727" s="372"/>
      <c r="CS727" s="372"/>
      <c r="CT727" s="372"/>
      <c r="CU727" s="372"/>
      <c r="CV727" s="372"/>
      <c r="CW727" s="372"/>
      <c r="CX727" s="372"/>
      <c r="CY727" s="372"/>
      <c r="CZ727" s="372"/>
      <c r="DA727" s="372"/>
      <c r="DB727" s="372"/>
      <c r="DC727" s="372"/>
      <c r="DD727" s="372"/>
      <c r="DE727" s="372"/>
      <c r="DF727" s="372"/>
      <c r="DG727" s="372"/>
      <c r="DH727" s="372"/>
      <c r="DI727" s="372"/>
      <c r="DJ727" s="372"/>
      <c r="DK727" s="372"/>
      <c r="DL727" s="372"/>
      <c r="DM727" s="372"/>
      <c r="DN727" s="372"/>
      <c r="DO727" s="372"/>
      <c r="DP727" s="372"/>
      <c r="DQ727" s="372"/>
      <c r="DR727" s="372"/>
      <c r="DS727" s="372"/>
      <c r="DT727" s="372"/>
      <c r="DU727" s="372"/>
      <c r="DV727" s="372"/>
      <c r="DW727" s="372"/>
      <c r="DX727" s="373"/>
    </row>
    <row r="728" spans="1:128" ht="37.5">
      <c r="A728" s="15">
        <v>108</v>
      </c>
      <c r="B728" s="16">
        <v>83</v>
      </c>
      <c r="C728" s="68" t="s">
        <v>570</v>
      </c>
      <c r="D728" s="16">
        <v>1976</v>
      </c>
      <c r="E728" s="16" t="s">
        <v>37</v>
      </c>
      <c r="F728" s="21" t="s">
        <v>306</v>
      </c>
      <c r="G728" s="16" t="s">
        <v>87</v>
      </c>
      <c r="H728" s="16">
        <v>5</v>
      </c>
      <c r="I728" s="21">
        <v>6024.1</v>
      </c>
      <c r="J728" s="21">
        <v>3794.12</v>
      </c>
      <c r="K728" s="68" t="s">
        <v>234</v>
      </c>
      <c r="L728" s="21">
        <f t="shared" si="93"/>
        <v>6353678.5110000009</v>
      </c>
      <c r="M728" s="21">
        <f>I728*Q728</f>
        <v>135963.93700000001</v>
      </c>
      <c r="N728" s="21">
        <f t="shared" si="89"/>
        <v>6489642.4480000008</v>
      </c>
      <c r="O728" s="621">
        <f>N728+N729+N730+N731+N732+N733</f>
        <v>11728380.531000001</v>
      </c>
      <c r="P728" s="21">
        <v>1054.71</v>
      </c>
      <c r="Q728" s="361">
        <v>22.57</v>
      </c>
      <c r="R728" s="14" t="s">
        <v>41</v>
      </c>
      <c r="S728" s="14" t="s">
        <v>270</v>
      </c>
      <c r="Z728" s="5"/>
      <c r="AA728" s="5"/>
      <c r="AB728" s="5"/>
    </row>
    <row r="729" spans="1:128" ht="37.5">
      <c r="A729" s="15">
        <v>109</v>
      </c>
      <c r="B729" s="16"/>
      <c r="C729" s="68"/>
      <c r="D729" s="68"/>
      <c r="E729" s="68"/>
      <c r="F729" s="14"/>
      <c r="G729" s="68"/>
      <c r="H729" s="68"/>
      <c r="I729" s="368"/>
      <c r="J729" s="368"/>
      <c r="K729" s="68" t="s">
        <v>46</v>
      </c>
      <c r="L729" s="21">
        <f>P729*I728</f>
        <v>926024.652</v>
      </c>
      <c r="M729" s="21">
        <f>Q729*I728</f>
        <v>93433.790999999997</v>
      </c>
      <c r="N729" s="21">
        <f t="shared" si="89"/>
        <v>1019458.443</v>
      </c>
      <c r="O729" s="628"/>
      <c r="P729" s="21">
        <v>153.72</v>
      </c>
      <c r="Q729" s="361">
        <v>15.51</v>
      </c>
      <c r="R729" s="14" t="s">
        <v>41</v>
      </c>
      <c r="S729" s="14" t="s">
        <v>270</v>
      </c>
      <c r="Z729" s="5"/>
      <c r="AA729" s="5"/>
      <c r="AB729" s="5"/>
    </row>
    <row r="730" spans="1:128" ht="37.5">
      <c r="A730" s="15">
        <v>110</v>
      </c>
      <c r="B730" s="16"/>
      <c r="C730" s="68"/>
      <c r="D730" s="68"/>
      <c r="E730" s="68"/>
      <c r="F730" s="14"/>
      <c r="G730" s="68"/>
      <c r="H730" s="68"/>
      <c r="I730" s="368"/>
      <c r="J730" s="368"/>
      <c r="K730" s="68" t="s">
        <v>49</v>
      </c>
      <c r="L730" s="21">
        <f>P730*I728</f>
        <v>2498615.9569999999</v>
      </c>
      <c r="M730" s="21">
        <f>I728*Q730</f>
        <v>98433.794000000009</v>
      </c>
      <c r="N730" s="21">
        <f t="shared" si="89"/>
        <v>2597049.7510000002</v>
      </c>
      <c r="O730" s="628"/>
      <c r="P730" s="21">
        <v>414.77</v>
      </c>
      <c r="Q730" s="361">
        <v>16.34</v>
      </c>
      <c r="R730" s="14" t="s">
        <v>41</v>
      </c>
      <c r="S730" s="14" t="s">
        <v>270</v>
      </c>
      <c r="Z730" s="5"/>
      <c r="AA730" s="5"/>
      <c r="AB730" s="5"/>
    </row>
    <row r="731" spans="1:128" ht="56.25">
      <c r="A731" s="15">
        <v>111</v>
      </c>
      <c r="B731" s="16"/>
      <c r="C731" s="68"/>
      <c r="D731" s="68"/>
      <c r="E731" s="68"/>
      <c r="F731" s="14"/>
      <c r="G731" s="68"/>
      <c r="H731" s="68"/>
      <c r="I731" s="368"/>
      <c r="J731" s="368"/>
      <c r="K731" s="68" t="s">
        <v>88</v>
      </c>
      <c r="L731" s="21">
        <f>P731*I728</f>
        <v>843253.51800000004</v>
      </c>
      <c r="M731" s="21">
        <f>Q731*I728</f>
        <v>88674.752000000008</v>
      </c>
      <c r="N731" s="21">
        <f t="shared" si="89"/>
        <v>931928.27</v>
      </c>
      <c r="O731" s="628"/>
      <c r="P731" s="21">
        <v>139.97999999999999</v>
      </c>
      <c r="Q731" s="361">
        <v>14.72</v>
      </c>
      <c r="R731" s="14" t="s">
        <v>41</v>
      </c>
      <c r="S731" s="14" t="s">
        <v>270</v>
      </c>
      <c r="Z731" s="5"/>
      <c r="AA731" s="5"/>
      <c r="AB731" s="5"/>
    </row>
    <row r="732" spans="1:128" ht="56.25">
      <c r="A732" s="15">
        <v>112</v>
      </c>
      <c r="B732" s="16"/>
      <c r="C732" s="68"/>
      <c r="D732" s="68"/>
      <c r="E732" s="68"/>
      <c r="F732" s="14"/>
      <c r="G732" s="68"/>
      <c r="H732" s="68"/>
      <c r="I732" s="368"/>
      <c r="J732" s="368"/>
      <c r="K732" s="68" t="s">
        <v>39</v>
      </c>
      <c r="L732" s="21">
        <f>P732*I728</f>
        <v>335241.16500000004</v>
      </c>
      <c r="M732" s="21">
        <f>I728*Q732</f>
        <v>77831.372000000003</v>
      </c>
      <c r="N732" s="21">
        <f t="shared" si="89"/>
        <v>413072.53700000001</v>
      </c>
      <c r="O732" s="628"/>
      <c r="P732" s="21">
        <v>55.65</v>
      </c>
      <c r="Q732" s="361">
        <v>12.92</v>
      </c>
      <c r="R732" s="14" t="s">
        <v>41</v>
      </c>
      <c r="S732" s="14" t="s">
        <v>270</v>
      </c>
      <c r="Z732" s="5"/>
      <c r="AA732" s="5"/>
      <c r="AB732" s="5"/>
    </row>
    <row r="733" spans="1:128" ht="56.25">
      <c r="A733" s="15">
        <v>113</v>
      </c>
      <c r="B733" s="16"/>
      <c r="C733" s="68"/>
      <c r="D733" s="68"/>
      <c r="E733" s="68"/>
      <c r="F733" s="14"/>
      <c r="G733" s="68"/>
      <c r="H733" s="68"/>
      <c r="I733" s="368"/>
      <c r="J733" s="368"/>
      <c r="K733" s="68" t="s">
        <v>42</v>
      </c>
      <c r="L733" s="21">
        <f>I728*P733</f>
        <v>208554.342</v>
      </c>
      <c r="M733" s="21">
        <f>Q733*I728</f>
        <v>68674.740000000005</v>
      </c>
      <c r="N733" s="21">
        <f t="shared" si="89"/>
        <v>277229.08199999999</v>
      </c>
      <c r="O733" s="622"/>
      <c r="P733" s="21">
        <v>34.619999999999997</v>
      </c>
      <c r="Q733" s="361">
        <v>11.4</v>
      </c>
      <c r="R733" s="14" t="s">
        <v>41</v>
      </c>
      <c r="S733" s="14" t="s">
        <v>270</v>
      </c>
      <c r="Z733" s="5"/>
      <c r="AA733" s="5"/>
      <c r="AB733" s="5"/>
    </row>
    <row r="734" spans="1:128" s="7" customFormat="1" ht="37.5">
      <c r="A734" s="15">
        <v>114</v>
      </c>
      <c r="B734" s="16">
        <v>84</v>
      </c>
      <c r="C734" s="22" t="s">
        <v>571</v>
      </c>
      <c r="D734" s="16"/>
      <c r="E734" s="16" t="s">
        <v>37</v>
      </c>
      <c r="F734" s="21" t="s">
        <v>323</v>
      </c>
      <c r="G734" s="21" t="s">
        <v>67</v>
      </c>
      <c r="H734" s="16">
        <v>2</v>
      </c>
      <c r="I734" s="21">
        <f>J734*1.8</f>
        <v>494.96400000000006</v>
      </c>
      <c r="J734" s="21">
        <v>274.98</v>
      </c>
      <c r="K734" s="22" t="s">
        <v>46</v>
      </c>
      <c r="L734" s="21">
        <f>P734*I734</f>
        <v>119716.94268000002</v>
      </c>
      <c r="M734" s="21">
        <f>I734*Q734</f>
        <v>7850.1290400000007</v>
      </c>
      <c r="N734" s="32">
        <f t="shared" si="89"/>
        <v>127567.07172000002</v>
      </c>
      <c r="O734" s="32">
        <f>N734</f>
        <v>127567.07172000002</v>
      </c>
      <c r="P734" s="21">
        <v>241.87</v>
      </c>
      <c r="Q734" s="361">
        <v>15.86</v>
      </c>
      <c r="R734" s="14" t="s">
        <v>41</v>
      </c>
      <c r="S734" s="14" t="s">
        <v>270</v>
      </c>
      <c r="T734" s="435"/>
      <c r="U734" s="435"/>
      <c r="V734" s="438"/>
      <c r="W734" s="435"/>
      <c r="X734" s="435"/>
      <c r="Y734" s="1"/>
      <c r="Z734" s="5"/>
      <c r="AA734" s="5"/>
      <c r="AB734" s="5"/>
      <c r="AC734" s="440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128" s="7" customFormat="1" ht="37.5">
      <c r="A735" s="15">
        <v>115</v>
      </c>
      <c r="B735" s="16">
        <v>85</v>
      </c>
      <c r="C735" s="22" t="s">
        <v>227</v>
      </c>
      <c r="D735" s="16">
        <v>1960</v>
      </c>
      <c r="E735" s="16" t="s">
        <v>37</v>
      </c>
      <c r="F735" s="21" t="s">
        <v>287</v>
      </c>
      <c r="G735" s="21" t="s">
        <v>38</v>
      </c>
      <c r="H735" s="16">
        <v>4</v>
      </c>
      <c r="I735" s="21">
        <v>2236.9</v>
      </c>
      <c r="J735" s="21">
        <v>1501.6</v>
      </c>
      <c r="K735" s="22" t="s">
        <v>46</v>
      </c>
      <c r="L735" s="21">
        <f>P735*I735</f>
        <v>407115.8</v>
      </c>
      <c r="M735" s="21">
        <f>I735*Q735</f>
        <v>38564.155999999995</v>
      </c>
      <c r="N735" s="32">
        <f t="shared" si="89"/>
        <v>445679.95600000001</v>
      </c>
      <c r="O735" s="32">
        <f t="shared" ref="O735:O745" si="94">N735</f>
        <v>445679.95600000001</v>
      </c>
      <c r="P735" s="32">
        <v>182</v>
      </c>
      <c r="Q735" s="59">
        <v>17.239999999999998</v>
      </c>
      <c r="R735" s="14" t="s">
        <v>41</v>
      </c>
      <c r="S735" s="14" t="s">
        <v>270</v>
      </c>
      <c r="T735" s="435"/>
      <c r="U735" s="435"/>
      <c r="V735" s="438"/>
      <c r="W735" s="435"/>
      <c r="X735" s="435"/>
      <c r="Y735" s="1"/>
      <c r="Z735" s="5"/>
      <c r="AA735" s="5"/>
      <c r="AB735" s="5"/>
      <c r="AC735" s="440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128" s="7" customFormat="1" ht="37.5">
      <c r="A736" s="15">
        <v>116</v>
      </c>
      <c r="B736" s="16">
        <v>86</v>
      </c>
      <c r="C736" s="22" t="s">
        <v>572</v>
      </c>
      <c r="D736" s="16">
        <v>1941</v>
      </c>
      <c r="E736" s="16" t="s">
        <v>37</v>
      </c>
      <c r="F736" s="21" t="s">
        <v>306</v>
      </c>
      <c r="G736" s="16" t="s">
        <v>38</v>
      </c>
      <c r="H736" s="16">
        <v>4</v>
      </c>
      <c r="I736" s="21">
        <v>3803.9</v>
      </c>
      <c r="J736" s="21">
        <v>1706.8</v>
      </c>
      <c r="K736" s="22" t="s">
        <v>46</v>
      </c>
      <c r="L736" s="52">
        <f>P736*I736</f>
        <v>608624</v>
      </c>
      <c r="M736" s="32">
        <f>Q736*I736</f>
        <v>59188.684000000001</v>
      </c>
      <c r="N736" s="32">
        <f t="shared" si="89"/>
        <v>667812.68400000001</v>
      </c>
      <c r="O736" s="32">
        <f t="shared" si="94"/>
        <v>667812.68400000001</v>
      </c>
      <c r="P736" s="32">
        <v>160</v>
      </c>
      <c r="Q736" s="59">
        <v>15.56</v>
      </c>
      <c r="R736" s="14" t="s">
        <v>41</v>
      </c>
      <c r="S736" s="14" t="s">
        <v>270</v>
      </c>
      <c r="T736" s="435"/>
      <c r="U736" s="435"/>
      <c r="V736" s="438"/>
      <c r="W736" s="435"/>
      <c r="X736" s="435"/>
      <c r="Y736" s="1"/>
      <c r="Z736" s="5"/>
      <c r="AA736" s="5"/>
      <c r="AB736" s="5"/>
      <c r="AC736" s="440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128" s="7" customFormat="1" ht="37.5">
      <c r="A737" s="15">
        <v>117</v>
      </c>
      <c r="B737" s="16">
        <v>87</v>
      </c>
      <c r="C737" s="22" t="s">
        <v>573</v>
      </c>
      <c r="D737" s="16">
        <v>1973</v>
      </c>
      <c r="E737" s="16" t="s">
        <v>37</v>
      </c>
      <c r="F737" s="21" t="s">
        <v>306</v>
      </c>
      <c r="G737" s="16" t="s">
        <v>574</v>
      </c>
      <c r="H737" s="16">
        <v>5</v>
      </c>
      <c r="I737" s="21">
        <v>7793.4</v>
      </c>
      <c r="J737" s="21">
        <v>4031.5</v>
      </c>
      <c r="K737" s="22" t="s">
        <v>46</v>
      </c>
      <c r="L737" s="52">
        <f>I737*P737</f>
        <v>1246944</v>
      </c>
      <c r="M737" s="32">
        <f>I737*Q737</f>
        <v>121265.304</v>
      </c>
      <c r="N737" s="32">
        <f t="shared" si="89"/>
        <v>1368209.304</v>
      </c>
      <c r="O737" s="632">
        <f>N737+N738</f>
        <v>9982721.9279999994</v>
      </c>
      <c r="P737" s="32">
        <v>160</v>
      </c>
      <c r="Q737" s="59">
        <v>15.56</v>
      </c>
      <c r="R737" s="14" t="s">
        <v>41</v>
      </c>
      <c r="S737" s="14" t="s">
        <v>270</v>
      </c>
      <c r="T737" s="435"/>
      <c r="U737" s="435"/>
      <c r="V737" s="438"/>
      <c r="W737" s="435"/>
      <c r="X737" s="435"/>
      <c r="Y737" s="1"/>
      <c r="Z737" s="5"/>
      <c r="AA737" s="5"/>
      <c r="AB737" s="5"/>
      <c r="AC737" s="44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128" s="7" customFormat="1">
      <c r="A738" s="15">
        <v>118</v>
      </c>
      <c r="B738" s="16"/>
      <c r="C738" s="22"/>
      <c r="D738" s="16"/>
      <c r="E738" s="16"/>
      <c r="F738" s="21"/>
      <c r="G738" s="16"/>
      <c r="H738" s="16"/>
      <c r="I738" s="21"/>
      <c r="J738" s="21"/>
      <c r="K738" s="22" t="s">
        <v>234</v>
      </c>
      <c r="L738" s="52">
        <f>I737*P738</f>
        <v>8434017.4800000004</v>
      </c>
      <c r="M738" s="32">
        <f>I737*Q738</f>
        <v>180495.144</v>
      </c>
      <c r="N738" s="32">
        <f t="shared" si="89"/>
        <v>8614512.6239999998</v>
      </c>
      <c r="O738" s="633"/>
      <c r="P738" s="32">
        <v>1082.2</v>
      </c>
      <c r="Q738" s="59">
        <v>23.16</v>
      </c>
      <c r="R738" s="14" t="s">
        <v>41</v>
      </c>
      <c r="S738" s="14" t="s">
        <v>270</v>
      </c>
      <c r="T738" s="435"/>
      <c r="U738" s="435"/>
      <c r="V738" s="438"/>
      <c r="W738" s="435"/>
      <c r="X738" s="435"/>
      <c r="Y738" s="1"/>
      <c r="Z738" s="5"/>
      <c r="AA738" s="5"/>
      <c r="AB738" s="5"/>
      <c r="AC738" s="440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128" s="7" customFormat="1" ht="37.5">
      <c r="A739" s="15">
        <v>119</v>
      </c>
      <c r="B739" s="16">
        <v>88</v>
      </c>
      <c r="C739" s="22" t="s">
        <v>575</v>
      </c>
      <c r="D739" s="16">
        <v>1933</v>
      </c>
      <c r="E739" s="16" t="s">
        <v>37</v>
      </c>
      <c r="F739" s="21" t="s">
        <v>289</v>
      </c>
      <c r="G739" s="21" t="s">
        <v>67</v>
      </c>
      <c r="H739" s="16">
        <v>2</v>
      </c>
      <c r="I739" s="21">
        <v>858.73</v>
      </c>
      <c r="J739" s="21">
        <v>437.23</v>
      </c>
      <c r="K739" s="22" t="s">
        <v>46</v>
      </c>
      <c r="L739" s="21">
        <f t="shared" ref="L739:L750" si="95">P739*I739</f>
        <v>208018.75520000001</v>
      </c>
      <c r="M739" s="21">
        <f>Q739*I739</f>
        <v>14727.219499999999</v>
      </c>
      <c r="N739" s="32">
        <f t="shared" si="89"/>
        <v>222745.97470000002</v>
      </c>
      <c r="O739" s="32">
        <f t="shared" si="94"/>
        <v>222745.97470000002</v>
      </c>
      <c r="P739" s="32">
        <v>242.24</v>
      </c>
      <c r="Q739" s="59">
        <v>17.149999999999999</v>
      </c>
      <c r="R739" s="14" t="s">
        <v>41</v>
      </c>
      <c r="S739" s="14" t="s">
        <v>270</v>
      </c>
      <c r="T739" s="435"/>
      <c r="U739" s="435"/>
      <c r="V739" s="438"/>
      <c r="W739" s="435"/>
      <c r="X739" s="435"/>
      <c r="Y739" s="1"/>
      <c r="Z739" s="5"/>
      <c r="AA739" s="5"/>
      <c r="AB739" s="5"/>
      <c r="AC739" s="44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128" s="109" customFormat="1" ht="37.5">
      <c r="A740" s="15">
        <v>120</v>
      </c>
      <c r="B740" s="16">
        <v>89</v>
      </c>
      <c r="C740" s="22" t="s">
        <v>576</v>
      </c>
      <c r="D740" s="16">
        <v>1971</v>
      </c>
      <c r="E740" s="16" t="s">
        <v>37</v>
      </c>
      <c r="F740" s="14" t="s">
        <v>306</v>
      </c>
      <c r="G740" s="16" t="s">
        <v>38</v>
      </c>
      <c r="H740" s="16">
        <v>5</v>
      </c>
      <c r="I740" s="21">
        <v>6120.3</v>
      </c>
      <c r="J740" s="21">
        <v>3813.9</v>
      </c>
      <c r="K740" s="68" t="s">
        <v>49</v>
      </c>
      <c r="L740" s="21">
        <f t="shared" si="95"/>
        <v>2607247.8000000003</v>
      </c>
      <c r="M740" s="21">
        <f>I740*Q740</f>
        <v>101474.57399999999</v>
      </c>
      <c r="N740" s="21">
        <f t="shared" si="89"/>
        <v>2708722.3740000003</v>
      </c>
      <c r="O740" s="32">
        <f t="shared" si="94"/>
        <v>2708722.3740000003</v>
      </c>
      <c r="P740" s="21">
        <v>426</v>
      </c>
      <c r="Q740" s="361">
        <v>16.579999999999998</v>
      </c>
      <c r="R740" s="14" t="s">
        <v>41</v>
      </c>
      <c r="S740" s="14" t="s">
        <v>270</v>
      </c>
      <c r="T740" s="435"/>
      <c r="U740" s="435"/>
      <c r="V740" s="438"/>
      <c r="W740" s="435"/>
      <c r="X740" s="435"/>
      <c r="Y740" s="1"/>
      <c r="Z740" s="5"/>
      <c r="AA740" s="5"/>
      <c r="AB740" s="5"/>
      <c r="AC740" s="440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369"/>
    </row>
    <row r="741" spans="1:128" s="359" customFormat="1" ht="37.5">
      <c r="A741" s="15">
        <v>121</v>
      </c>
      <c r="B741" s="16">
        <v>90</v>
      </c>
      <c r="C741" s="22" t="s">
        <v>577</v>
      </c>
      <c r="D741" s="16">
        <v>1972</v>
      </c>
      <c r="E741" s="16" t="s">
        <v>37</v>
      </c>
      <c r="F741" s="14" t="s">
        <v>306</v>
      </c>
      <c r="G741" s="16" t="s">
        <v>38</v>
      </c>
      <c r="H741" s="16">
        <v>5</v>
      </c>
      <c r="I741" s="21">
        <v>5799.8</v>
      </c>
      <c r="J741" s="21">
        <v>3875</v>
      </c>
      <c r="K741" s="22" t="s">
        <v>234</v>
      </c>
      <c r="L741" s="21">
        <f t="shared" si="95"/>
        <v>6276543.5600000005</v>
      </c>
      <c r="M741" s="21">
        <f>Q741*I741</f>
        <v>134323.36800000002</v>
      </c>
      <c r="N741" s="21">
        <f t="shared" si="89"/>
        <v>6410866.9280000003</v>
      </c>
      <c r="O741" s="32">
        <f t="shared" si="94"/>
        <v>6410866.9280000003</v>
      </c>
      <c r="P741" s="32">
        <v>1082.2</v>
      </c>
      <c r="Q741" s="59">
        <v>23.16</v>
      </c>
      <c r="R741" s="14" t="s">
        <v>41</v>
      </c>
      <c r="S741" s="14" t="s">
        <v>270</v>
      </c>
      <c r="T741" s="435"/>
      <c r="U741" s="435"/>
      <c r="V741" s="438"/>
      <c r="W741" s="435"/>
      <c r="X741" s="435"/>
      <c r="Y741" s="55"/>
      <c r="Z741" s="5"/>
      <c r="AA741" s="5"/>
      <c r="AB741" s="5"/>
      <c r="AC741" s="43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365"/>
    </row>
    <row r="742" spans="1:128" s="359" customFormat="1" ht="37.5">
      <c r="A742" s="15">
        <v>122</v>
      </c>
      <c r="B742" s="16">
        <v>91</v>
      </c>
      <c r="C742" s="22" t="s">
        <v>578</v>
      </c>
      <c r="D742" s="16">
        <v>1981</v>
      </c>
      <c r="E742" s="16" t="s">
        <v>37</v>
      </c>
      <c r="F742" s="14" t="s">
        <v>306</v>
      </c>
      <c r="G742" s="16" t="s">
        <v>38</v>
      </c>
      <c r="H742" s="16">
        <v>5</v>
      </c>
      <c r="I742" s="21">
        <v>8589.9</v>
      </c>
      <c r="J742" s="21">
        <v>5957.3</v>
      </c>
      <c r="K742" s="22" t="s">
        <v>49</v>
      </c>
      <c r="L742" s="21">
        <f t="shared" si="95"/>
        <v>3659297.4</v>
      </c>
      <c r="M742" s="21">
        <f t="shared" ref="M742:M747" si="96">I742*Q742</f>
        <v>142420.54199999999</v>
      </c>
      <c r="N742" s="21">
        <f t="shared" si="89"/>
        <v>3801717.9419999998</v>
      </c>
      <c r="O742" s="32">
        <f t="shared" si="94"/>
        <v>3801717.9419999998</v>
      </c>
      <c r="P742" s="21">
        <v>426</v>
      </c>
      <c r="Q742" s="361">
        <v>16.579999999999998</v>
      </c>
      <c r="R742" s="14" t="s">
        <v>41</v>
      </c>
      <c r="S742" s="14" t="s">
        <v>270</v>
      </c>
      <c r="T742" s="435"/>
      <c r="U742" s="435"/>
      <c r="V742" s="438"/>
      <c r="W742" s="435"/>
      <c r="X742" s="435"/>
      <c r="Y742" s="55"/>
      <c r="Z742" s="5"/>
      <c r="AA742" s="5"/>
      <c r="AB742" s="5"/>
      <c r="AC742" s="43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365"/>
    </row>
    <row r="743" spans="1:128" s="109" customFormat="1" ht="56.25">
      <c r="A743" s="15">
        <v>123</v>
      </c>
      <c r="B743" s="16">
        <v>92</v>
      </c>
      <c r="C743" s="22" t="s">
        <v>579</v>
      </c>
      <c r="D743" s="16">
        <v>1982</v>
      </c>
      <c r="E743" s="16" t="s">
        <v>37</v>
      </c>
      <c r="F743" s="14" t="s">
        <v>474</v>
      </c>
      <c r="G743" s="16" t="s">
        <v>87</v>
      </c>
      <c r="H743" s="16">
        <v>9</v>
      </c>
      <c r="I743" s="21">
        <v>2754.36</v>
      </c>
      <c r="J743" s="21">
        <v>1301</v>
      </c>
      <c r="K743" s="22" t="s">
        <v>179</v>
      </c>
      <c r="L743" s="21">
        <f t="shared" si="95"/>
        <v>2212219.3212000001</v>
      </c>
      <c r="M743" s="21">
        <f t="shared" si="96"/>
        <v>47347.448400000008</v>
      </c>
      <c r="N743" s="21">
        <f t="shared" si="89"/>
        <v>2259566.7696000002</v>
      </c>
      <c r="O743" s="32">
        <f t="shared" si="94"/>
        <v>2259566.7696000002</v>
      </c>
      <c r="P743" s="16">
        <v>803.17</v>
      </c>
      <c r="Q743" s="361">
        <v>17.190000000000001</v>
      </c>
      <c r="R743" s="14" t="s">
        <v>41</v>
      </c>
      <c r="S743" s="14" t="s">
        <v>270</v>
      </c>
      <c r="T743" s="435"/>
      <c r="U743" s="435"/>
      <c r="V743" s="438"/>
      <c r="W743" s="435"/>
      <c r="X743" s="435"/>
      <c r="Y743" s="1"/>
      <c r="Z743" s="5"/>
      <c r="AA743" s="5"/>
      <c r="AB743" s="5"/>
      <c r="AC743" s="440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369"/>
    </row>
    <row r="744" spans="1:128" s="109" customFormat="1" ht="56.25">
      <c r="A744" s="15">
        <v>124</v>
      </c>
      <c r="B744" s="16">
        <v>93</v>
      </c>
      <c r="C744" s="22" t="s">
        <v>580</v>
      </c>
      <c r="D744" s="16">
        <v>1983</v>
      </c>
      <c r="E744" s="16" t="s">
        <v>37</v>
      </c>
      <c r="F744" s="14" t="s">
        <v>474</v>
      </c>
      <c r="G744" s="16" t="s">
        <v>87</v>
      </c>
      <c r="H744" s="16">
        <v>9</v>
      </c>
      <c r="I744" s="21">
        <v>2755</v>
      </c>
      <c r="J744" s="21">
        <v>1301</v>
      </c>
      <c r="K744" s="22" t="s">
        <v>179</v>
      </c>
      <c r="L744" s="21">
        <f t="shared" si="95"/>
        <v>2212733.35</v>
      </c>
      <c r="M744" s="21">
        <f t="shared" si="96"/>
        <v>47358.450000000004</v>
      </c>
      <c r="N744" s="21">
        <f t="shared" si="89"/>
        <v>2260091.8000000003</v>
      </c>
      <c r="O744" s="32">
        <f t="shared" si="94"/>
        <v>2260091.8000000003</v>
      </c>
      <c r="P744" s="16">
        <v>803.17</v>
      </c>
      <c r="Q744" s="361">
        <v>17.190000000000001</v>
      </c>
      <c r="R744" s="14" t="s">
        <v>41</v>
      </c>
      <c r="S744" s="14" t="s">
        <v>270</v>
      </c>
      <c r="T744" s="435"/>
      <c r="U744" s="435"/>
      <c r="V744" s="438"/>
      <c r="W744" s="435"/>
      <c r="X744" s="435"/>
      <c r="Y744" s="1"/>
      <c r="Z744" s="5"/>
      <c r="AA744" s="5"/>
      <c r="AB744" s="5"/>
      <c r="AC744" s="44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369"/>
    </row>
    <row r="745" spans="1:128" s="7" customFormat="1" ht="37.5">
      <c r="A745" s="15">
        <v>125</v>
      </c>
      <c r="B745" s="16">
        <v>94</v>
      </c>
      <c r="C745" s="22" t="s">
        <v>581</v>
      </c>
      <c r="D745" s="16">
        <v>1982</v>
      </c>
      <c r="E745" s="16" t="s">
        <v>37</v>
      </c>
      <c r="F745" s="21" t="s">
        <v>306</v>
      </c>
      <c r="G745" s="21" t="s">
        <v>38</v>
      </c>
      <c r="H745" s="16">
        <v>5</v>
      </c>
      <c r="I745" s="21">
        <f>J745*1.8</f>
        <v>5912.1</v>
      </c>
      <c r="J745" s="21">
        <v>3284.5</v>
      </c>
      <c r="K745" s="22" t="s">
        <v>46</v>
      </c>
      <c r="L745" s="21">
        <f t="shared" si="95"/>
        <v>945936</v>
      </c>
      <c r="M745" s="21">
        <f t="shared" si="96"/>
        <v>91992.276000000013</v>
      </c>
      <c r="N745" s="32">
        <f t="shared" si="89"/>
        <v>1037928.2760000001</v>
      </c>
      <c r="O745" s="32">
        <f t="shared" si="94"/>
        <v>1037928.2760000001</v>
      </c>
      <c r="P745" s="32">
        <v>160</v>
      </c>
      <c r="Q745" s="59">
        <v>15.56</v>
      </c>
      <c r="R745" s="14" t="s">
        <v>41</v>
      </c>
      <c r="S745" s="14" t="s">
        <v>270</v>
      </c>
      <c r="T745" s="435"/>
      <c r="U745" s="435"/>
      <c r="V745" s="438"/>
      <c r="W745" s="435"/>
      <c r="X745" s="435"/>
      <c r="Y745" s="1"/>
      <c r="Z745" s="5"/>
      <c r="AA745" s="5"/>
      <c r="AB745" s="5"/>
      <c r="AC745" s="440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128" s="7" customFormat="1" ht="37.5">
      <c r="A746" s="15">
        <v>126</v>
      </c>
      <c r="B746" s="16">
        <v>95</v>
      </c>
      <c r="C746" s="22" t="s">
        <v>582</v>
      </c>
      <c r="D746" s="16">
        <v>1973</v>
      </c>
      <c r="E746" s="16" t="s">
        <v>37</v>
      </c>
      <c r="F746" s="21" t="s">
        <v>285</v>
      </c>
      <c r="G746" s="21" t="s">
        <v>67</v>
      </c>
      <c r="H746" s="16">
        <v>2</v>
      </c>
      <c r="I746" s="21">
        <f>J746*1.8</f>
        <v>947.88000000000011</v>
      </c>
      <c r="J746" s="21">
        <v>526.6</v>
      </c>
      <c r="K746" s="22" t="s">
        <v>46</v>
      </c>
      <c r="L746" s="115">
        <f t="shared" si="95"/>
        <v>235301.73120000004</v>
      </c>
      <c r="M746" s="115">
        <f t="shared" si="96"/>
        <v>17175.585600000002</v>
      </c>
      <c r="N746" s="114">
        <f t="shared" ref="N746:N809" si="97">L746+M746</f>
        <v>252477.31680000003</v>
      </c>
      <c r="O746" s="114">
        <f>N746</f>
        <v>252477.31680000003</v>
      </c>
      <c r="P746" s="420">
        <v>248.24</v>
      </c>
      <c r="Q746" s="419">
        <v>18.12</v>
      </c>
      <c r="R746" s="14" t="s">
        <v>41</v>
      </c>
      <c r="S746" s="14" t="s">
        <v>270</v>
      </c>
      <c r="T746" s="435">
        <v>165879.00000000003</v>
      </c>
      <c r="U746" s="435">
        <v>15042.855600000001</v>
      </c>
      <c r="V746" s="438">
        <v>180921.85560000004</v>
      </c>
      <c r="W746" s="435">
        <v>175</v>
      </c>
      <c r="X746" s="435">
        <v>15.87</v>
      </c>
      <c r="Y746" s="1"/>
      <c r="Z746" s="5">
        <f t="shared" ref="Z746:Z757" si="98">L746-T746</f>
        <v>69422.731200000009</v>
      </c>
      <c r="AA746" s="5">
        <f t="shared" ref="AA746:AA757" si="99">M746-U746</f>
        <v>2132.7300000000014</v>
      </c>
      <c r="AB746" s="5">
        <f t="shared" ref="AB746:AB757" si="100">N746-V746</f>
        <v>71555.461199999991</v>
      </c>
      <c r="AC746" s="44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128" s="7" customFormat="1" ht="37.5">
      <c r="A747" s="15">
        <v>127</v>
      </c>
      <c r="B747" s="16">
        <v>96</v>
      </c>
      <c r="C747" s="22" t="s">
        <v>583</v>
      </c>
      <c r="D747" s="16">
        <v>1972</v>
      </c>
      <c r="E747" s="16" t="s">
        <v>37</v>
      </c>
      <c r="F747" s="21" t="s">
        <v>285</v>
      </c>
      <c r="G747" s="21" t="s">
        <v>67</v>
      </c>
      <c r="H747" s="16">
        <v>2</v>
      </c>
      <c r="I747" s="21">
        <v>912.3</v>
      </c>
      <c r="J747" s="21">
        <v>515.29999999999995</v>
      </c>
      <c r="K747" s="22" t="s">
        <v>46</v>
      </c>
      <c r="L747" s="115">
        <f t="shared" si="95"/>
        <v>226469.35199999998</v>
      </c>
      <c r="M747" s="115">
        <f t="shared" si="96"/>
        <v>16530.876</v>
      </c>
      <c r="N747" s="114">
        <f t="shared" si="97"/>
        <v>243000.22799999997</v>
      </c>
      <c r="O747" s="114">
        <f t="shared" ref="O747:O757" si="101">N747</f>
        <v>243000.22799999997</v>
      </c>
      <c r="P747" s="420">
        <v>248.24</v>
      </c>
      <c r="Q747" s="419">
        <v>18.12</v>
      </c>
      <c r="R747" s="14" t="s">
        <v>41</v>
      </c>
      <c r="S747" s="14" t="s">
        <v>270</v>
      </c>
      <c r="T747" s="435">
        <v>159652.5</v>
      </c>
      <c r="U747" s="435">
        <v>14478.200999999999</v>
      </c>
      <c r="V747" s="438">
        <v>174130.701</v>
      </c>
      <c r="W747" s="435">
        <v>175</v>
      </c>
      <c r="X747" s="435">
        <v>15.87</v>
      </c>
      <c r="Y747" s="1"/>
      <c r="Z747" s="5">
        <f t="shared" si="98"/>
        <v>66816.851999999984</v>
      </c>
      <c r="AA747" s="5">
        <f t="shared" si="99"/>
        <v>2052.6750000000011</v>
      </c>
      <c r="AB747" s="5">
        <f t="shared" si="100"/>
        <v>68869.526999999973</v>
      </c>
      <c r="AC747" s="440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128" s="7" customFormat="1" ht="37.5">
      <c r="A748" s="15">
        <v>128</v>
      </c>
      <c r="B748" s="16">
        <v>97</v>
      </c>
      <c r="C748" s="22" t="s">
        <v>585</v>
      </c>
      <c r="D748" s="14" t="s">
        <v>586</v>
      </c>
      <c r="E748" s="16" t="s">
        <v>37</v>
      </c>
      <c r="F748" s="21" t="s">
        <v>285</v>
      </c>
      <c r="G748" s="14" t="s">
        <v>67</v>
      </c>
      <c r="H748" s="14" t="s">
        <v>587</v>
      </c>
      <c r="I748" s="32">
        <f>J748*1.8</f>
        <v>930.96000000000015</v>
      </c>
      <c r="J748" s="32">
        <v>517.20000000000005</v>
      </c>
      <c r="K748" s="22" t="s">
        <v>108</v>
      </c>
      <c r="L748" s="115">
        <f t="shared" si="95"/>
        <v>631283.97600000014</v>
      </c>
      <c r="M748" s="115">
        <f>Q748*I748</f>
        <v>46082.520000000004</v>
      </c>
      <c r="N748" s="114">
        <f t="shared" si="97"/>
        <v>677366.49600000016</v>
      </c>
      <c r="O748" s="114">
        <f t="shared" si="101"/>
        <v>677366.49600000016</v>
      </c>
      <c r="P748" s="420">
        <v>678.1</v>
      </c>
      <c r="Q748" s="419">
        <v>49.5</v>
      </c>
      <c r="R748" s="14" t="s">
        <v>41</v>
      </c>
      <c r="S748" s="14" t="s">
        <v>270</v>
      </c>
      <c r="T748" s="435">
        <v>277798.46400000004</v>
      </c>
      <c r="U748" s="435">
        <v>5948.8344000000006</v>
      </c>
      <c r="V748" s="438">
        <v>283747.29840000003</v>
      </c>
      <c r="W748" s="435">
        <v>298.39999999999998</v>
      </c>
      <c r="X748" s="435">
        <v>6.39</v>
      </c>
      <c r="Y748" s="1"/>
      <c r="Z748" s="5">
        <f t="shared" si="98"/>
        <v>353485.5120000001</v>
      </c>
      <c r="AA748" s="5">
        <f t="shared" si="99"/>
        <v>40133.685600000004</v>
      </c>
      <c r="AB748" s="5">
        <f t="shared" si="100"/>
        <v>393619.19760000013</v>
      </c>
      <c r="AC748" s="440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128" s="7" customFormat="1" ht="37.5">
      <c r="A749" s="15">
        <v>129</v>
      </c>
      <c r="B749" s="16">
        <v>98</v>
      </c>
      <c r="C749" s="22" t="s">
        <v>588</v>
      </c>
      <c r="D749" s="14" t="s">
        <v>586</v>
      </c>
      <c r="E749" s="16" t="s">
        <v>37</v>
      </c>
      <c r="F749" s="21" t="s">
        <v>285</v>
      </c>
      <c r="G749" s="14" t="s">
        <v>67</v>
      </c>
      <c r="H749" s="14" t="s">
        <v>587</v>
      </c>
      <c r="I749" s="32">
        <f>J749*1.8</f>
        <v>920.88000000000011</v>
      </c>
      <c r="J749" s="21">
        <v>511.6</v>
      </c>
      <c r="K749" s="22" t="s">
        <v>108</v>
      </c>
      <c r="L749" s="115">
        <f t="shared" si="95"/>
        <v>624448.72800000012</v>
      </c>
      <c r="M749" s="115">
        <f>I749*Q749</f>
        <v>45583.560000000005</v>
      </c>
      <c r="N749" s="114">
        <f t="shared" si="97"/>
        <v>670032.28800000018</v>
      </c>
      <c r="O749" s="114">
        <f t="shared" si="101"/>
        <v>670032.28800000018</v>
      </c>
      <c r="P749" s="420">
        <v>678.1</v>
      </c>
      <c r="Q749" s="419">
        <v>49.5</v>
      </c>
      <c r="R749" s="14" t="s">
        <v>41</v>
      </c>
      <c r="S749" s="14" t="s">
        <v>270</v>
      </c>
      <c r="T749" s="435">
        <v>274790.592</v>
      </c>
      <c r="U749" s="435">
        <v>5884.4232000000002</v>
      </c>
      <c r="V749" s="438">
        <v>280675.01520000002</v>
      </c>
      <c r="W749" s="435">
        <v>298.39999999999998</v>
      </c>
      <c r="X749" s="435">
        <v>6.39</v>
      </c>
      <c r="Y749" s="1"/>
      <c r="Z749" s="5">
        <f t="shared" si="98"/>
        <v>349658.13600000012</v>
      </c>
      <c r="AA749" s="5">
        <f t="shared" si="99"/>
        <v>39699.136800000007</v>
      </c>
      <c r="AB749" s="5">
        <f t="shared" si="100"/>
        <v>389357.27280000015</v>
      </c>
      <c r="AC749" s="440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128" s="7" customFormat="1" ht="37.5">
      <c r="A750" s="15">
        <v>130</v>
      </c>
      <c r="B750" s="16">
        <v>99</v>
      </c>
      <c r="C750" s="22" t="s">
        <v>589</v>
      </c>
      <c r="D750" s="16">
        <v>1968</v>
      </c>
      <c r="E750" s="16" t="s">
        <v>37</v>
      </c>
      <c r="F750" s="21" t="s">
        <v>285</v>
      </c>
      <c r="G750" s="16" t="s">
        <v>67</v>
      </c>
      <c r="H750" s="16">
        <v>2</v>
      </c>
      <c r="I750" s="21">
        <v>851.8</v>
      </c>
      <c r="J750" s="21">
        <v>330.5</v>
      </c>
      <c r="K750" s="22" t="s">
        <v>108</v>
      </c>
      <c r="L750" s="477">
        <f t="shared" si="95"/>
        <v>577605.57999999996</v>
      </c>
      <c r="M750" s="114">
        <f>Q750*I750</f>
        <v>42164.1</v>
      </c>
      <c r="N750" s="114">
        <f t="shared" si="97"/>
        <v>619769.67999999993</v>
      </c>
      <c r="O750" s="114">
        <f t="shared" si="101"/>
        <v>619769.67999999993</v>
      </c>
      <c r="P750" s="420">
        <v>678.1</v>
      </c>
      <c r="Q750" s="419">
        <v>49.5</v>
      </c>
      <c r="R750" s="14" t="s">
        <v>41</v>
      </c>
      <c r="S750" s="14" t="s">
        <v>270</v>
      </c>
      <c r="T750" s="435">
        <v>254177.11999999997</v>
      </c>
      <c r="U750" s="435">
        <v>5443.0019999999995</v>
      </c>
      <c r="V750" s="438">
        <v>259620.12199999997</v>
      </c>
      <c r="W750" s="435">
        <v>298.39999999999998</v>
      </c>
      <c r="X750" s="435">
        <v>6.39</v>
      </c>
      <c r="Y750" s="1"/>
      <c r="Z750" s="5">
        <f t="shared" si="98"/>
        <v>323428.45999999996</v>
      </c>
      <c r="AA750" s="5">
        <f t="shared" si="99"/>
        <v>36721.097999999998</v>
      </c>
      <c r="AB750" s="5">
        <f t="shared" si="100"/>
        <v>360149.55799999996</v>
      </c>
      <c r="AC750" s="440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128" s="7" customFormat="1" ht="37.5">
      <c r="A751" s="15">
        <v>131</v>
      </c>
      <c r="B751" s="16"/>
      <c r="C751" s="22"/>
      <c r="D751" s="16"/>
      <c r="E751" s="16"/>
      <c r="F751" s="21"/>
      <c r="G751" s="16"/>
      <c r="H751" s="16"/>
      <c r="I751" s="21"/>
      <c r="J751" s="21"/>
      <c r="K751" s="22" t="s">
        <v>46</v>
      </c>
      <c r="L751" s="477">
        <f>I750*P751</f>
        <v>211450.83199999999</v>
      </c>
      <c r="M751" s="114">
        <f>I750*Q751</f>
        <v>15434.616</v>
      </c>
      <c r="N751" s="114">
        <f t="shared" si="97"/>
        <v>226885.448</v>
      </c>
      <c r="O751" s="114">
        <f t="shared" si="101"/>
        <v>226885.448</v>
      </c>
      <c r="P751" s="420">
        <v>248.24</v>
      </c>
      <c r="Q751" s="419">
        <v>18.12</v>
      </c>
      <c r="R751" s="14" t="s">
        <v>41</v>
      </c>
      <c r="S751" s="14" t="s">
        <v>270</v>
      </c>
      <c r="T751" s="435">
        <v>149065</v>
      </c>
      <c r="U751" s="435">
        <v>13518.065999999999</v>
      </c>
      <c r="V751" s="438">
        <v>162583.06599999999</v>
      </c>
      <c r="W751" s="435">
        <v>175</v>
      </c>
      <c r="X751" s="435">
        <v>15.87</v>
      </c>
      <c r="Y751" s="1"/>
      <c r="Z751" s="5">
        <f t="shared" si="98"/>
        <v>62385.831999999995</v>
      </c>
      <c r="AA751" s="5">
        <f t="shared" si="99"/>
        <v>1916.5500000000011</v>
      </c>
      <c r="AB751" s="5">
        <f t="shared" si="100"/>
        <v>64302.382000000012</v>
      </c>
      <c r="AC751" s="44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128" s="7" customFormat="1" ht="37.5">
      <c r="A752" s="15">
        <v>132</v>
      </c>
      <c r="B752" s="16">
        <v>100</v>
      </c>
      <c r="C752" s="22" t="s">
        <v>590</v>
      </c>
      <c r="D752" s="16" t="s">
        <v>591</v>
      </c>
      <c r="E752" s="16" t="s">
        <v>37</v>
      </c>
      <c r="F752" s="21" t="s">
        <v>285</v>
      </c>
      <c r="G752" s="16" t="s">
        <v>67</v>
      </c>
      <c r="H752" s="16" t="s">
        <v>587</v>
      </c>
      <c r="I752" s="21">
        <v>913.12</v>
      </c>
      <c r="J752" s="21">
        <v>516.20000000000005</v>
      </c>
      <c r="K752" s="22" t="s">
        <v>108</v>
      </c>
      <c r="L752" s="477">
        <f>I752*P752</f>
        <v>619186.67200000002</v>
      </c>
      <c r="M752" s="114">
        <f>I752*Q752</f>
        <v>45199.44</v>
      </c>
      <c r="N752" s="114">
        <f t="shared" si="97"/>
        <v>664386.11199999996</v>
      </c>
      <c r="O752" s="114">
        <f t="shared" si="101"/>
        <v>664386.11199999996</v>
      </c>
      <c r="P752" s="420">
        <v>678.1</v>
      </c>
      <c r="Q752" s="419">
        <v>49.5</v>
      </c>
      <c r="R752" s="14" t="s">
        <v>41</v>
      </c>
      <c r="S752" s="14" t="s">
        <v>270</v>
      </c>
      <c r="T752" s="435">
        <v>272475.00799999997</v>
      </c>
      <c r="U752" s="435">
        <v>5834.8368</v>
      </c>
      <c r="V752" s="438">
        <v>278309.84479999996</v>
      </c>
      <c r="W752" s="435">
        <v>298.39999999999998</v>
      </c>
      <c r="X752" s="435">
        <v>6.39</v>
      </c>
      <c r="Y752" s="1"/>
      <c r="Z752" s="5">
        <f t="shared" si="98"/>
        <v>346711.66400000005</v>
      </c>
      <c r="AA752" s="5">
        <f t="shared" si="99"/>
        <v>39364.603200000005</v>
      </c>
      <c r="AB752" s="5">
        <f t="shared" si="100"/>
        <v>386076.2672</v>
      </c>
      <c r="AC752" s="440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128" s="7" customFormat="1" ht="37.5">
      <c r="A753" s="15">
        <v>133</v>
      </c>
      <c r="B753" s="16">
        <v>101</v>
      </c>
      <c r="C753" s="22" t="s">
        <v>584</v>
      </c>
      <c r="D753" s="16">
        <v>1964</v>
      </c>
      <c r="E753" s="16" t="s">
        <v>37</v>
      </c>
      <c r="F753" s="21" t="s">
        <v>285</v>
      </c>
      <c r="G753" s="21" t="s">
        <v>67</v>
      </c>
      <c r="H753" s="16">
        <v>2</v>
      </c>
      <c r="I753" s="21">
        <v>902.7</v>
      </c>
      <c r="J753" s="21">
        <v>502.7</v>
      </c>
      <c r="K753" s="22" t="s">
        <v>108</v>
      </c>
      <c r="L753" s="115">
        <f>P753*I753</f>
        <v>612120.87</v>
      </c>
      <c r="M753" s="115">
        <f>I753*Q753</f>
        <v>44683.65</v>
      </c>
      <c r="N753" s="114">
        <f>L753+M753</f>
        <v>656804.52</v>
      </c>
      <c r="O753" s="114">
        <f>N753</f>
        <v>656804.52</v>
      </c>
      <c r="P753" s="420">
        <v>678.1</v>
      </c>
      <c r="Q753" s="419">
        <v>49.5</v>
      </c>
      <c r="R753" s="14" t="s">
        <v>41</v>
      </c>
      <c r="S753" s="14" t="s">
        <v>270</v>
      </c>
      <c r="T753" s="435">
        <v>269365.68</v>
      </c>
      <c r="U753" s="435">
        <v>5768.2529999999997</v>
      </c>
      <c r="V753" s="438">
        <v>275133.93300000002</v>
      </c>
      <c r="W753" s="435">
        <v>298.39999999999998</v>
      </c>
      <c r="X753" s="435">
        <v>6.39</v>
      </c>
      <c r="Y753" s="1"/>
      <c r="Z753" s="5">
        <f>L753-T753</f>
        <v>342755.19</v>
      </c>
      <c r="AA753" s="5">
        <f>M753-U753</f>
        <v>38915.397000000004</v>
      </c>
      <c r="AB753" s="5">
        <f>N753-V753</f>
        <v>381670.587</v>
      </c>
      <c r="AC753" s="44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128" s="7" customFormat="1" ht="37.5">
      <c r="A754" s="15">
        <v>134</v>
      </c>
      <c r="B754" s="16">
        <v>102</v>
      </c>
      <c r="C754" s="22" t="s">
        <v>592</v>
      </c>
      <c r="D754" s="16">
        <v>1964</v>
      </c>
      <c r="E754" s="16" t="s">
        <v>37</v>
      </c>
      <c r="F754" s="21" t="s">
        <v>285</v>
      </c>
      <c r="G754" s="62" t="s">
        <v>67</v>
      </c>
      <c r="H754" s="60">
        <v>2</v>
      </c>
      <c r="I754" s="21">
        <v>843.9</v>
      </c>
      <c r="J754" s="21">
        <v>321.2</v>
      </c>
      <c r="K754" s="22" t="s">
        <v>108</v>
      </c>
      <c r="L754" s="477">
        <f>I754*P754</f>
        <v>572248.59</v>
      </c>
      <c r="M754" s="114">
        <f>I754*Q754</f>
        <v>41773.049999999996</v>
      </c>
      <c r="N754" s="114">
        <f t="shared" si="97"/>
        <v>614021.64</v>
      </c>
      <c r="O754" s="114">
        <f t="shared" si="101"/>
        <v>614021.64</v>
      </c>
      <c r="P754" s="420">
        <v>678.1</v>
      </c>
      <c r="Q754" s="419">
        <v>49.5</v>
      </c>
      <c r="R754" s="14" t="s">
        <v>41</v>
      </c>
      <c r="S754" s="14" t="s">
        <v>270</v>
      </c>
      <c r="T754" s="435">
        <v>251819.75999999998</v>
      </c>
      <c r="U754" s="435">
        <v>5392.5209999999997</v>
      </c>
      <c r="V754" s="438">
        <v>257212.28099999999</v>
      </c>
      <c r="W754" s="435">
        <v>298.39999999999998</v>
      </c>
      <c r="X754" s="435">
        <v>6.39</v>
      </c>
      <c r="Y754" s="1"/>
      <c r="Z754" s="5">
        <f t="shared" si="98"/>
        <v>320428.82999999996</v>
      </c>
      <c r="AA754" s="5">
        <f t="shared" si="99"/>
        <v>36380.528999999995</v>
      </c>
      <c r="AB754" s="5">
        <f t="shared" si="100"/>
        <v>356809.35900000005</v>
      </c>
      <c r="AC754" s="440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128" s="7" customFormat="1" ht="37.5">
      <c r="A755" s="15">
        <v>135</v>
      </c>
      <c r="B755" s="16">
        <v>103</v>
      </c>
      <c r="C755" s="22" t="s">
        <v>593</v>
      </c>
      <c r="D755" s="16">
        <v>1967</v>
      </c>
      <c r="E755" s="16" t="s">
        <v>37</v>
      </c>
      <c r="F755" s="21" t="s">
        <v>285</v>
      </c>
      <c r="G755" s="62" t="s">
        <v>67</v>
      </c>
      <c r="H755" s="60">
        <v>2</v>
      </c>
      <c r="I755" s="21">
        <v>835.26</v>
      </c>
      <c r="J755" s="21">
        <v>332.3</v>
      </c>
      <c r="K755" s="22" t="s">
        <v>108</v>
      </c>
      <c r="L755" s="477">
        <f>P755*I755</f>
        <v>566389.80599999998</v>
      </c>
      <c r="M755" s="114">
        <f>I755*Q755</f>
        <v>41345.370000000003</v>
      </c>
      <c r="N755" s="114">
        <f t="shared" si="97"/>
        <v>607735.17599999998</v>
      </c>
      <c r="O755" s="660">
        <f>N755+N756</f>
        <v>830215.02960000001</v>
      </c>
      <c r="P755" s="420">
        <v>678.1</v>
      </c>
      <c r="Q755" s="419">
        <v>49.5</v>
      </c>
      <c r="R755" s="14" t="s">
        <v>41</v>
      </c>
      <c r="S755" s="14" t="s">
        <v>270</v>
      </c>
      <c r="T755" s="435">
        <v>249241.58399999997</v>
      </c>
      <c r="U755" s="435">
        <v>5337.3113999999996</v>
      </c>
      <c r="V755" s="438">
        <v>254578.89539999998</v>
      </c>
      <c r="W755" s="435">
        <v>298.39999999999998</v>
      </c>
      <c r="X755" s="435">
        <v>6.39</v>
      </c>
      <c r="Y755" s="1"/>
      <c r="Z755" s="5">
        <f t="shared" si="98"/>
        <v>317148.22200000001</v>
      </c>
      <c r="AA755" s="5">
        <f t="shared" si="99"/>
        <v>36008.058600000004</v>
      </c>
      <c r="AB755" s="5">
        <f t="shared" si="100"/>
        <v>353156.2806</v>
      </c>
      <c r="AC755" s="440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128" s="7" customFormat="1" ht="37.5">
      <c r="A756" s="15">
        <v>136</v>
      </c>
      <c r="B756" s="16"/>
      <c r="C756" s="22"/>
      <c r="D756" s="16"/>
      <c r="E756" s="16"/>
      <c r="F756" s="21"/>
      <c r="G756" s="62"/>
      <c r="H756" s="60"/>
      <c r="I756" s="21"/>
      <c r="J756" s="21"/>
      <c r="K756" s="22" t="s">
        <v>46</v>
      </c>
      <c r="L756" s="477">
        <f>I755*P756</f>
        <v>207344.9424</v>
      </c>
      <c r="M756" s="114">
        <f>I755*Q756</f>
        <v>15134.9112</v>
      </c>
      <c r="N756" s="114">
        <f t="shared" si="97"/>
        <v>222479.8536</v>
      </c>
      <c r="O756" s="661"/>
      <c r="P756" s="420">
        <v>248.24</v>
      </c>
      <c r="Q756" s="419">
        <v>18.12</v>
      </c>
      <c r="R756" s="14" t="s">
        <v>41</v>
      </c>
      <c r="S756" s="14" t="s">
        <v>270</v>
      </c>
      <c r="T756" s="435">
        <v>146170.5</v>
      </c>
      <c r="U756" s="435">
        <v>13255.5762</v>
      </c>
      <c r="V756" s="438">
        <v>159426.07620000001</v>
      </c>
      <c r="W756" s="435">
        <v>175</v>
      </c>
      <c r="X756" s="435">
        <v>15.87</v>
      </c>
      <c r="Y756" s="1"/>
      <c r="Z756" s="5">
        <f t="shared" si="98"/>
        <v>61174.4424</v>
      </c>
      <c r="AA756" s="5">
        <f t="shared" si="99"/>
        <v>1879.3350000000009</v>
      </c>
      <c r="AB756" s="5">
        <f t="shared" si="100"/>
        <v>63053.777399999992</v>
      </c>
      <c r="AC756" s="440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128" s="7" customFormat="1" ht="37.5">
      <c r="A757" s="15">
        <v>137</v>
      </c>
      <c r="B757" s="16">
        <v>104</v>
      </c>
      <c r="C757" s="22" t="s">
        <v>594</v>
      </c>
      <c r="D757" s="16">
        <v>1977</v>
      </c>
      <c r="E757" s="16" t="s">
        <v>37</v>
      </c>
      <c r="F757" s="21" t="s">
        <v>306</v>
      </c>
      <c r="G757" s="21" t="s">
        <v>38</v>
      </c>
      <c r="H757" s="16">
        <v>3</v>
      </c>
      <c r="I757" s="21">
        <f>J757*1.8</f>
        <v>1736.712</v>
      </c>
      <c r="J757" s="21">
        <v>964.84</v>
      </c>
      <c r="K757" s="22" t="s">
        <v>46</v>
      </c>
      <c r="L757" s="21">
        <f>P757*I757</f>
        <v>277873.91999999998</v>
      </c>
      <c r="M757" s="115">
        <f>I757*Q757</f>
        <v>20284.796159999998</v>
      </c>
      <c r="N757" s="114">
        <f t="shared" si="97"/>
        <v>298158.71615999995</v>
      </c>
      <c r="O757" s="114">
        <f t="shared" si="101"/>
        <v>298158.71615999995</v>
      </c>
      <c r="P757" s="32">
        <v>160</v>
      </c>
      <c r="Q757" s="418">
        <v>11.68</v>
      </c>
      <c r="R757" s="14" t="s">
        <v>41</v>
      </c>
      <c r="S757" s="14" t="s">
        <v>270</v>
      </c>
      <c r="T757" s="435">
        <v>277873.91999999998</v>
      </c>
      <c r="U757" s="435">
        <v>27023.238720000001</v>
      </c>
      <c r="V757" s="438">
        <v>304897.15872000001</v>
      </c>
      <c r="W757" s="435">
        <v>160</v>
      </c>
      <c r="X757" s="435">
        <v>15.56</v>
      </c>
      <c r="Y757" s="1"/>
      <c r="Z757" s="5">
        <f t="shared" si="98"/>
        <v>0</v>
      </c>
      <c r="AA757" s="5">
        <f t="shared" si="99"/>
        <v>-6738.4425600000031</v>
      </c>
      <c r="AB757" s="5">
        <f t="shared" si="100"/>
        <v>-6738.4425600000541</v>
      </c>
      <c r="AC757" s="440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128" s="7" customFormat="1" ht="37.5">
      <c r="A758" s="15">
        <v>138</v>
      </c>
      <c r="B758" s="16">
        <v>105</v>
      </c>
      <c r="C758" s="22" t="s">
        <v>595</v>
      </c>
      <c r="D758" s="16">
        <v>1983</v>
      </c>
      <c r="E758" s="16" t="s">
        <v>37</v>
      </c>
      <c r="F758" s="21" t="s">
        <v>306</v>
      </c>
      <c r="G758" s="16" t="s">
        <v>38</v>
      </c>
      <c r="H758" s="16">
        <v>5</v>
      </c>
      <c r="I758" s="21">
        <f>J758*1.8</f>
        <v>6012.6840000000002</v>
      </c>
      <c r="J758" s="21">
        <v>3340.38</v>
      </c>
      <c r="K758" s="22" t="s">
        <v>108</v>
      </c>
      <c r="L758" s="279">
        <f>P758*I758</f>
        <v>1058352.6376800002</v>
      </c>
      <c r="M758" s="32">
        <f>I758*Q758</f>
        <v>22727.945520000001</v>
      </c>
      <c r="N758" s="32">
        <f t="shared" si="97"/>
        <v>1081080.5832000002</v>
      </c>
      <c r="O758" s="632">
        <f>N758+N759+N760</f>
        <v>8782847.7724799998</v>
      </c>
      <c r="P758" s="32">
        <v>176.02</v>
      </c>
      <c r="Q758" s="59">
        <v>3.78</v>
      </c>
      <c r="R758" s="14" t="s">
        <v>41</v>
      </c>
      <c r="S758" s="14" t="s">
        <v>270</v>
      </c>
      <c r="T758" s="435"/>
      <c r="U758" s="435"/>
      <c r="V758" s="438"/>
      <c r="W758" s="435"/>
      <c r="X758" s="435"/>
      <c r="Y758" s="1"/>
      <c r="Z758" s="5"/>
      <c r="AA758" s="5"/>
      <c r="AB758" s="5"/>
      <c r="AC758" s="440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128" s="7" customFormat="1" ht="37.5">
      <c r="A759" s="15">
        <v>139</v>
      </c>
      <c r="B759" s="16"/>
      <c r="C759" s="22"/>
      <c r="D759" s="16"/>
      <c r="E759" s="16"/>
      <c r="F759" s="21"/>
      <c r="G759" s="16"/>
      <c r="H759" s="16"/>
      <c r="I759" s="21"/>
      <c r="J759" s="21"/>
      <c r="K759" s="35" t="s">
        <v>46</v>
      </c>
      <c r="L759" s="279">
        <f>P759*I758</f>
        <v>962029.44000000006</v>
      </c>
      <c r="M759" s="32">
        <f>I758*Q759</f>
        <v>93557.363040000011</v>
      </c>
      <c r="N759" s="32">
        <f t="shared" si="97"/>
        <v>1055586.8030400001</v>
      </c>
      <c r="O759" s="634"/>
      <c r="P759" s="32">
        <v>160</v>
      </c>
      <c r="Q759" s="59">
        <v>15.56</v>
      </c>
      <c r="R759" s="14" t="s">
        <v>41</v>
      </c>
      <c r="S759" s="14" t="s">
        <v>270</v>
      </c>
      <c r="T759" s="435"/>
      <c r="U759" s="435"/>
      <c r="V759" s="438"/>
      <c r="W759" s="435"/>
      <c r="X759" s="435"/>
      <c r="Y759" s="1"/>
      <c r="Z759" s="5"/>
      <c r="AA759" s="5"/>
      <c r="AB759" s="5"/>
      <c r="AC759" s="440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128" s="7" customFormat="1">
      <c r="A760" s="15">
        <v>140</v>
      </c>
      <c r="B760" s="16"/>
      <c r="C760" s="22"/>
      <c r="D760" s="16"/>
      <c r="E760" s="16"/>
      <c r="F760" s="21"/>
      <c r="G760" s="16"/>
      <c r="H760" s="16"/>
      <c r="I760" s="21"/>
      <c r="J760" s="21"/>
      <c r="K760" s="22" t="s">
        <v>52</v>
      </c>
      <c r="L760" s="279">
        <f>I758*P760</f>
        <v>6506926.6248000003</v>
      </c>
      <c r="M760" s="32">
        <f>I758*Q760</f>
        <v>139253.76144</v>
      </c>
      <c r="N760" s="32">
        <f t="shared" si="97"/>
        <v>6646180.3862399999</v>
      </c>
      <c r="O760" s="633"/>
      <c r="P760" s="21">
        <v>1082.2</v>
      </c>
      <c r="Q760" s="59">
        <v>23.16</v>
      </c>
      <c r="R760" s="14" t="s">
        <v>41</v>
      </c>
      <c r="S760" s="14" t="s">
        <v>270</v>
      </c>
      <c r="T760" s="435"/>
      <c r="U760" s="435"/>
      <c r="V760" s="438"/>
      <c r="W760" s="435"/>
      <c r="X760" s="435"/>
      <c r="Y760" s="1"/>
      <c r="Z760" s="5"/>
      <c r="AA760" s="5"/>
      <c r="AB760" s="5"/>
      <c r="AC760" s="440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128" s="7" customFormat="1" ht="37.5">
      <c r="A761" s="15">
        <v>141</v>
      </c>
      <c r="B761" s="16">
        <v>106</v>
      </c>
      <c r="C761" s="68" t="s">
        <v>597</v>
      </c>
      <c r="D761" s="16">
        <v>1981</v>
      </c>
      <c r="E761" s="16" t="s">
        <v>37</v>
      </c>
      <c r="F761" s="21" t="s">
        <v>306</v>
      </c>
      <c r="G761" s="21" t="s">
        <v>38</v>
      </c>
      <c r="H761" s="16">
        <v>3</v>
      </c>
      <c r="I761" s="21">
        <f>J761*1.8</f>
        <v>1651.4640000000002</v>
      </c>
      <c r="J761" s="21">
        <v>917.48</v>
      </c>
      <c r="K761" s="68" t="s">
        <v>46</v>
      </c>
      <c r="L761" s="21">
        <f>P761*I761</f>
        <v>264234.24000000005</v>
      </c>
      <c r="M761" s="21">
        <f>I761*Q761</f>
        <v>19289.09952</v>
      </c>
      <c r="N761" s="32">
        <f>L761+M761</f>
        <v>283523.33952000004</v>
      </c>
      <c r="O761" s="32">
        <f>N761</f>
        <v>283523.33952000004</v>
      </c>
      <c r="P761" s="32">
        <v>160</v>
      </c>
      <c r="Q761" s="418">
        <v>11.68</v>
      </c>
      <c r="R761" s="14" t="s">
        <v>41</v>
      </c>
      <c r="S761" s="14" t="s">
        <v>270</v>
      </c>
      <c r="T761" s="435">
        <v>264234.24000000005</v>
      </c>
      <c r="U761" s="435">
        <v>25696.779840000003</v>
      </c>
      <c r="V761" s="438">
        <v>289931.01984000008</v>
      </c>
      <c r="W761" s="435">
        <v>160</v>
      </c>
      <c r="X761" s="435">
        <v>15.56</v>
      </c>
      <c r="Y761" s="1"/>
      <c r="Z761" s="5">
        <f>L761-T761</f>
        <v>0</v>
      </c>
      <c r="AA761" s="5">
        <f>M761-U761</f>
        <v>-6407.6803200000031</v>
      </c>
      <c r="AB761" s="5">
        <f>N761-V761</f>
        <v>-6407.6803200000431</v>
      </c>
      <c r="AC761" s="440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128" s="29" customFormat="1" ht="37.5">
      <c r="A762" s="15">
        <v>142</v>
      </c>
      <c r="B762" s="16">
        <v>107</v>
      </c>
      <c r="C762" s="68" t="s">
        <v>598</v>
      </c>
      <c r="D762" s="16">
        <v>1971</v>
      </c>
      <c r="E762" s="16" t="s">
        <v>37</v>
      </c>
      <c r="F762" s="14" t="s">
        <v>306</v>
      </c>
      <c r="G762" s="16" t="s">
        <v>38</v>
      </c>
      <c r="H762" s="16">
        <v>5</v>
      </c>
      <c r="I762" s="21">
        <v>5171.8999999999996</v>
      </c>
      <c r="J762" s="21">
        <v>2818.1</v>
      </c>
      <c r="K762" s="68" t="s">
        <v>234</v>
      </c>
      <c r="L762" s="21">
        <f>P762*I762</f>
        <v>5597030.1799999997</v>
      </c>
      <c r="M762" s="21">
        <f>I762*Q762</f>
        <v>119781.204</v>
      </c>
      <c r="N762" s="21">
        <f t="shared" si="97"/>
        <v>5716811.3839999996</v>
      </c>
      <c r="O762" s="21">
        <f>N762</f>
        <v>5716811.3839999996</v>
      </c>
      <c r="P762" s="21">
        <v>1082.2</v>
      </c>
      <c r="Q762" s="59">
        <v>23.16</v>
      </c>
      <c r="R762" s="14" t="s">
        <v>41</v>
      </c>
      <c r="S762" s="14" t="s">
        <v>270</v>
      </c>
      <c r="T762" s="435"/>
      <c r="U762" s="435"/>
      <c r="V762" s="438"/>
      <c r="W762" s="435"/>
      <c r="X762" s="435"/>
      <c r="Y762" s="11"/>
      <c r="Z762" s="5"/>
      <c r="AA762" s="5"/>
      <c r="AB762" s="5"/>
      <c r="AC762" s="372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366"/>
    </row>
    <row r="763" spans="1:128" s="7" customFormat="1" ht="56.25">
      <c r="A763" s="15">
        <v>143</v>
      </c>
      <c r="B763" s="16">
        <v>108</v>
      </c>
      <c r="C763" s="68" t="s">
        <v>599</v>
      </c>
      <c r="D763" s="16">
        <v>1991</v>
      </c>
      <c r="E763" s="16" t="s">
        <v>37</v>
      </c>
      <c r="F763" s="21" t="s">
        <v>467</v>
      </c>
      <c r="G763" s="16" t="s">
        <v>87</v>
      </c>
      <c r="H763" s="16">
        <v>10</v>
      </c>
      <c r="I763" s="21">
        <v>9992.02</v>
      </c>
      <c r="J763" s="21">
        <v>6864</v>
      </c>
      <c r="K763" s="22" t="s">
        <v>179</v>
      </c>
      <c r="L763" s="21">
        <f>P763*I763</f>
        <v>7526089.3842000011</v>
      </c>
      <c r="M763" s="21">
        <f>I763*Q763</f>
        <v>161071.36240000001</v>
      </c>
      <c r="N763" s="21">
        <f t="shared" si="97"/>
        <v>7687160.7466000011</v>
      </c>
      <c r="O763" s="21">
        <f>N763</f>
        <v>7687160.7466000011</v>
      </c>
      <c r="P763" s="32">
        <v>753.21</v>
      </c>
      <c r="Q763" s="59">
        <v>16.12</v>
      </c>
      <c r="R763" s="14" t="s">
        <v>41</v>
      </c>
      <c r="S763" s="14" t="s">
        <v>270</v>
      </c>
      <c r="T763" s="435"/>
      <c r="U763" s="435"/>
      <c r="V763" s="438"/>
      <c r="W763" s="435"/>
      <c r="X763" s="435"/>
      <c r="Y763" s="11"/>
      <c r="Z763" s="5"/>
      <c r="AA763" s="5"/>
      <c r="AB763" s="5"/>
      <c r="AC763" s="372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</row>
    <row r="764" spans="1:128" s="109" customFormat="1" ht="37.5">
      <c r="A764" s="15">
        <v>144</v>
      </c>
      <c r="B764" s="16">
        <v>109</v>
      </c>
      <c r="C764" s="68" t="s">
        <v>600</v>
      </c>
      <c r="D764" s="16">
        <v>1959</v>
      </c>
      <c r="E764" s="16" t="s">
        <v>37</v>
      </c>
      <c r="F764" s="16" t="s">
        <v>306</v>
      </c>
      <c r="G764" s="16" t="s">
        <v>87</v>
      </c>
      <c r="H764" s="16">
        <v>5</v>
      </c>
      <c r="I764" s="21">
        <v>4787.1000000000004</v>
      </c>
      <c r="J764" s="21">
        <v>3559.3</v>
      </c>
      <c r="K764" s="68" t="s">
        <v>234</v>
      </c>
      <c r="L764" s="21">
        <f>P764*I764</f>
        <v>5180599.620000001</v>
      </c>
      <c r="M764" s="21">
        <f>Q764*I764</f>
        <v>110869.236</v>
      </c>
      <c r="N764" s="21">
        <f t="shared" si="97"/>
        <v>5291468.8560000006</v>
      </c>
      <c r="O764" s="621">
        <f>N765+N764+N766+N767+N768</f>
        <v>8644353.6960000005</v>
      </c>
      <c r="P764" s="21">
        <v>1082.2</v>
      </c>
      <c r="Q764" s="361">
        <v>23.16</v>
      </c>
      <c r="R764" s="14" t="s">
        <v>41</v>
      </c>
      <c r="S764" s="14" t="s">
        <v>270</v>
      </c>
      <c r="T764" s="435"/>
      <c r="U764" s="435"/>
      <c r="V764" s="438"/>
      <c r="W764" s="435"/>
      <c r="X764" s="435"/>
      <c r="Y764" s="1"/>
      <c r="Z764" s="5"/>
      <c r="AA764" s="5"/>
      <c r="AB764" s="5"/>
      <c r="AC764" s="440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369"/>
    </row>
    <row r="765" spans="1:128" s="109" customFormat="1" ht="37.5">
      <c r="A765" s="15">
        <v>145</v>
      </c>
      <c r="B765" s="16"/>
      <c r="C765" s="68"/>
      <c r="D765" s="68"/>
      <c r="E765" s="68"/>
      <c r="F765" s="14"/>
      <c r="G765" s="68"/>
      <c r="H765" s="68"/>
      <c r="I765" s="21"/>
      <c r="J765" s="21"/>
      <c r="K765" s="68" t="s">
        <v>49</v>
      </c>
      <c r="L765" s="21">
        <f>P765*I764</f>
        <v>1985545.4670000002</v>
      </c>
      <c r="M765" s="21">
        <f>Q765*I764</f>
        <v>78221.214000000007</v>
      </c>
      <c r="N765" s="21">
        <f t="shared" si="97"/>
        <v>2063766.6810000001</v>
      </c>
      <c r="O765" s="628"/>
      <c r="P765" s="21">
        <v>414.77</v>
      </c>
      <c r="Q765" s="361">
        <v>16.34</v>
      </c>
      <c r="R765" s="14" t="s">
        <v>41</v>
      </c>
      <c r="S765" s="14" t="s">
        <v>270</v>
      </c>
      <c r="T765" s="435"/>
      <c r="U765" s="435"/>
      <c r="V765" s="438"/>
      <c r="W765" s="435"/>
      <c r="X765" s="435"/>
      <c r="Y765" s="1"/>
      <c r="Z765" s="5"/>
      <c r="AA765" s="5"/>
      <c r="AB765" s="5"/>
      <c r="AC765" s="440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369"/>
    </row>
    <row r="766" spans="1:128" s="109" customFormat="1" ht="56.25">
      <c r="A766" s="15">
        <v>146</v>
      </c>
      <c r="B766" s="16"/>
      <c r="C766" s="68"/>
      <c r="D766" s="68"/>
      <c r="E766" s="68"/>
      <c r="F766" s="14"/>
      <c r="G766" s="68"/>
      <c r="H766" s="68"/>
      <c r="I766" s="21"/>
      <c r="J766" s="21"/>
      <c r="K766" s="68" t="s">
        <v>88</v>
      </c>
      <c r="L766" s="21">
        <f>P766*I764</f>
        <v>670098.25800000003</v>
      </c>
      <c r="M766" s="21">
        <f>Q766*I764</f>
        <v>70466.112000000008</v>
      </c>
      <c r="N766" s="21">
        <f t="shared" si="97"/>
        <v>740564.37</v>
      </c>
      <c r="O766" s="628"/>
      <c r="P766" s="21">
        <v>139.97999999999999</v>
      </c>
      <c r="Q766" s="361">
        <v>14.72</v>
      </c>
      <c r="R766" s="14" t="s">
        <v>41</v>
      </c>
      <c r="S766" s="14" t="s">
        <v>270</v>
      </c>
      <c r="T766" s="435"/>
      <c r="U766" s="435"/>
      <c r="V766" s="438"/>
      <c r="W766" s="435"/>
      <c r="X766" s="435"/>
      <c r="Y766" s="1"/>
      <c r="Z766" s="5"/>
      <c r="AA766" s="5"/>
      <c r="AB766" s="5"/>
      <c r="AC766" s="440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369"/>
    </row>
    <row r="767" spans="1:128" s="109" customFormat="1" ht="56.25">
      <c r="A767" s="15">
        <v>147</v>
      </c>
      <c r="B767" s="16"/>
      <c r="C767" s="68"/>
      <c r="D767" s="68"/>
      <c r="E767" s="68"/>
      <c r="F767" s="14"/>
      <c r="G767" s="68"/>
      <c r="H767" s="68"/>
      <c r="I767" s="21"/>
      <c r="J767" s="21"/>
      <c r="K767" s="68" t="s">
        <v>39</v>
      </c>
      <c r="L767" s="21">
        <f>P767*I764</f>
        <v>266402.11499999999</v>
      </c>
      <c r="M767" s="21">
        <f>Q767*I764</f>
        <v>61849.332000000002</v>
      </c>
      <c r="N767" s="21">
        <f t="shared" si="97"/>
        <v>328251.44699999999</v>
      </c>
      <c r="O767" s="628"/>
      <c r="P767" s="21">
        <v>55.65</v>
      </c>
      <c r="Q767" s="361">
        <v>12.92</v>
      </c>
      <c r="R767" s="14" t="s">
        <v>41</v>
      </c>
      <c r="S767" s="14" t="s">
        <v>270</v>
      </c>
      <c r="T767" s="435"/>
      <c r="U767" s="435"/>
      <c r="V767" s="438"/>
      <c r="W767" s="435"/>
      <c r="X767" s="435"/>
      <c r="Y767" s="1"/>
      <c r="Z767" s="5"/>
      <c r="AA767" s="5"/>
      <c r="AB767" s="5"/>
      <c r="AC767" s="440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369"/>
    </row>
    <row r="768" spans="1:128" s="109" customFormat="1" ht="56.25">
      <c r="A768" s="15">
        <v>148</v>
      </c>
      <c r="B768" s="16"/>
      <c r="C768" s="68"/>
      <c r="D768" s="68"/>
      <c r="E768" s="68"/>
      <c r="F768" s="14"/>
      <c r="G768" s="68"/>
      <c r="H768" s="68"/>
      <c r="I768" s="21"/>
      <c r="J768" s="21"/>
      <c r="K768" s="68" t="s">
        <v>42</v>
      </c>
      <c r="L768" s="21">
        <f>P768*I764</f>
        <v>165729.402</v>
      </c>
      <c r="M768" s="21">
        <f>Q768*I764</f>
        <v>54572.94</v>
      </c>
      <c r="N768" s="21">
        <f t="shared" si="97"/>
        <v>220302.342</v>
      </c>
      <c r="O768" s="622"/>
      <c r="P768" s="21">
        <v>34.619999999999997</v>
      </c>
      <c r="Q768" s="361">
        <v>11.4</v>
      </c>
      <c r="R768" s="14" t="s">
        <v>41</v>
      </c>
      <c r="S768" s="14" t="s">
        <v>270</v>
      </c>
      <c r="T768" s="435"/>
      <c r="U768" s="435"/>
      <c r="V768" s="438"/>
      <c r="W768" s="435"/>
      <c r="X768" s="435"/>
      <c r="Y768" s="1"/>
      <c r="Z768" s="5"/>
      <c r="AA768" s="5"/>
      <c r="AB768" s="5"/>
      <c r="AC768" s="440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369"/>
    </row>
    <row r="769" spans="1:128" s="376" customFormat="1" ht="56.25">
      <c r="A769" s="15">
        <v>149</v>
      </c>
      <c r="B769" s="16">
        <v>110</v>
      </c>
      <c r="C769" s="22" t="s">
        <v>601</v>
      </c>
      <c r="D769" s="16">
        <v>1994</v>
      </c>
      <c r="E769" s="16" t="s">
        <v>37</v>
      </c>
      <c r="F769" s="16" t="s">
        <v>474</v>
      </c>
      <c r="G769" s="16" t="s">
        <v>87</v>
      </c>
      <c r="H769" s="16">
        <v>9</v>
      </c>
      <c r="I769" s="21">
        <v>10273.200000000001</v>
      </c>
      <c r="J769" s="21">
        <v>7554.4</v>
      </c>
      <c r="K769" s="22" t="s">
        <v>179</v>
      </c>
      <c r="L769" s="21">
        <f>P769*I769</f>
        <v>8251126.0439999998</v>
      </c>
      <c r="M769" s="21">
        <f>I769*Q769</f>
        <v>176596.30800000002</v>
      </c>
      <c r="N769" s="21">
        <f t="shared" si="97"/>
        <v>8427722.352</v>
      </c>
      <c r="O769" s="21">
        <f>N769</f>
        <v>8427722.352</v>
      </c>
      <c r="P769" s="21">
        <v>803.17</v>
      </c>
      <c r="Q769" s="361">
        <v>17.190000000000001</v>
      </c>
      <c r="R769" s="16" t="s">
        <v>41</v>
      </c>
      <c r="S769" s="16" t="s">
        <v>270</v>
      </c>
      <c r="T769" s="439"/>
      <c r="U769" s="439"/>
      <c r="V769" s="444"/>
      <c r="W769" s="439"/>
      <c r="X769" s="439"/>
      <c r="Y769" s="57"/>
      <c r="Z769" s="5"/>
      <c r="AA769" s="5"/>
      <c r="AB769" s="5"/>
      <c r="AC769" s="475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375"/>
    </row>
    <row r="770" spans="1:128" s="50" customFormat="1" ht="37.5">
      <c r="A770" s="15">
        <v>150</v>
      </c>
      <c r="B770" s="16">
        <v>111</v>
      </c>
      <c r="C770" s="68" t="s">
        <v>602</v>
      </c>
      <c r="D770" s="16">
        <v>1973</v>
      </c>
      <c r="E770" s="68" t="s">
        <v>37</v>
      </c>
      <c r="F770" s="16" t="s">
        <v>306</v>
      </c>
      <c r="G770" s="16" t="s">
        <v>38</v>
      </c>
      <c r="H770" s="16">
        <v>5</v>
      </c>
      <c r="I770" s="21">
        <v>6102.1</v>
      </c>
      <c r="J770" s="21">
        <v>3885.9</v>
      </c>
      <c r="K770" s="68" t="s">
        <v>234</v>
      </c>
      <c r="L770" s="21">
        <f>P770*I770</f>
        <v>6603692.620000001</v>
      </c>
      <c r="M770" s="21">
        <f>Q770*I770</f>
        <v>141324.636</v>
      </c>
      <c r="N770" s="21">
        <f t="shared" si="97"/>
        <v>6745017.256000001</v>
      </c>
      <c r="O770" s="621">
        <f>N770+N771+N772+N773+N774+N775</f>
        <v>12197914.837000001</v>
      </c>
      <c r="P770" s="21">
        <v>1082.2</v>
      </c>
      <c r="Q770" s="361">
        <v>23.16</v>
      </c>
      <c r="R770" s="14" t="s">
        <v>41</v>
      </c>
      <c r="S770" s="14" t="s">
        <v>270</v>
      </c>
      <c r="T770" s="435"/>
      <c r="U770" s="435"/>
      <c r="V770" s="438"/>
      <c r="W770" s="435"/>
      <c r="X770" s="435"/>
      <c r="Y770" s="1"/>
      <c r="Z770" s="5"/>
      <c r="AA770" s="5"/>
      <c r="AB770" s="5"/>
      <c r="AC770" s="471"/>
    </row>
    <row r="771" spans="1:128" s="50" customFormat="1" ht="37.5">
      <c r="A771" s="15">
        <v>151</v>
      </c>
      <c r="B771" s="16"/>
      <c r="C771" s="68"/>
      <c r="D771" s="68"/>
      <c r="E771" s="68"/>
      <c r="F771" s="377"/>
      <c r="G771" s="68"/>
      <c r="H771" s="68"/>
      <c r="I771" s="21"/>
      <c r="J771" s="21"/>
      <c r="K771" s="68" t="s">
        <v>46</v>
      </c>
      <c r="L771" s="21">
        <f>P771*I770</f>
        <v>976336</v>
      </c>
      <c r="M771" s="21">
        <f>I770*Q771</f>
        <v>94948.676000000007</v>
      </c>
      <c r="N771" s="21">
        <f t="shared" si="97"/>
        <v>1071284.676</v>
      </c>
      <c r="O771" s="628"/>
      <c r="P771" s="21">
        <v>160</v>
      </c>
      <c r="Q771" s="361">
        <v>15.56</v>
      </c>
      <c r="R771" s="14" t="s">
        <v>41</v>
      </c>
      <c r="S771" s="14" t="s">
        <v>270</v>
      </c>
      <c r="T771" s="435"/>
      <c r="U771" s="435"/>
      <c r="V771" s="438"/>
      <c r="W771" s="435"/>
      <c r="X771" s="435"/>
      <c r="Y771" s="1"/>
      <c r="Z771" s="5"/>
      <c r="AA771" s="5"/>
      <c r="AB771" s="5"/>
      <c r="AC771" s="471"/>
    </row>
    <row r="772" spans="1:128" s="50" customFormat="1" ht="37.5">
      <c r="A772" s="15">
        <v>152</v>
      </c>
      <c r="B772" s="16"/>
      <c r="C772" s="68"/>
      <c r="D772" s="68"/>
      <c r="E772" s="68"/>
      <c r="F772" s="377"/>
      <c r="G772" s="68"/>
      <c r="H772" s="68"/>
      <c r="I772" s="21"/>
      <c r="J772" s="21"/>
      <c r="K772" s="22" t="s">
        <v>49</v>
      </c>
      <c r="L772" s="21">
        <f>P772*I770</f>
        <v>2599494.6</v>
      </c>
      <c r="M772" s="21">
        <f>Q772*I770</f>
        <v>101172.818</v>
      </c>
      <c r="N772" s="21">
        <f t="shared" si="97"/>
        <v>2700667.4180000001</v>
      </c>
      <c r="O772" s="628"/>
      <c r="P772" s="21">
        <v>426</v>
      </c>
      <c r="Q772" s="361">
        <v>16.579999999999998</v>
      </c>
      <c r="R772" s="14" t="s">
        <v>41</v>
      </c>
      <c r="S772" s="14" t="s">
        <v>270</v>
      </c>
      <c r="T772" s="435"/>
      <c r="U772" s="435"/>
      <c r="V772" s="438"/>
      <c r="W772" s="435"/>
      <c r="X772" s="435"/>
      <c r="Y772" s="1"/>
      <c r="Z772" s="5"/>
      <c r="AA772" s="5"/>
      <c r="AB772" s="5"/>
      <c r="AC772" s="471"/>
    </row>
    <row r="773" spans="1:128" s="50" customFormat="1" ht="56.25">
      <c r="A773" s="15">
        <v>153</v>
      </c>
      <c r="B773" s="16"/>
      <c r="C773" s="68"/>
      <c r="D773" s="68"/>
      <c r="E773" s="68"/>
      <c r="F773" s="377"/>
      <c r="G773" s="68"/>
      <c r="H773" s="68"/>
      <c r="I773" s="21"/>
      <c r="J773" s="21"/>
      <c r="K773" s="68" t="s">
        <v>88</v>
      </c>
      <c r="L773" s="21">
        <f>P773*I770</f>
        <v>876688.70699999994</v>
      </c>
      <c r="M773" s="21">
        <f>Q773*I770</f>
        <v>90311.080000000016</v>
      </c>
      <c r="N773" s="21">
        <f t="shared" si="97"/>
        <v>966999.78700000001</v>
      </c>
      <c r="O773" s="628"/>
      <c r="P773" s="21">
        <v>143.66999999999999</v>
      </c>
      <c r="Q773" s="361">
        <v>14.8</v>
      </c>
      <c r="R773" s="14" t="s">
        <v>41</v>
      </c>
      <c r="S773" s="14" t="s">
        <v>270</v>
      </c>
      <c r="T773" s="435"/>
      <c r="U773" s="435"/>
      <c r="V773" s="438"/>
      <c r="W773" s="435"/>
      <c r="X773" s="435"/>
      <c r="Y773" s="1"/>
      <c r="Z773" s="5"/>
      <c r="AA773" s="5"/>
      <c r="AB773" s="5"/>
      <c r="AC773" s="471"/>
    </row>
    <row r="774" spans="1:128" s="50" customFormat="1" ht="56.25">
      <c r="A774" s="15">
        <v>154</v>
      </c>
      <c r="B774" s="16"/>
      <c r="C774" s="68"/>
      <c r="D774" s="68"/>
      <c r="E774" s="68"/>
      <c r="F774" s="377"/>
      <c r="G774" s="68"/>
      <c r="H774" s="68"/>
      <c r="I774" s="21"/>
      <c r="J774" s="21"/>
      <c r="K774" s="68" t="s">
        <v>39</v>
      </c>
      <c r="L774" s="21">
        <f>P774*I770</f>
        <v>348490.93100000004</v>
      </c>
      <c r="M774" s="21">
        <f>Q774*I770</f>
        <v>79022.195000000007</v>
      </c>
      <c r="N774" s="21">
        <f t="shared" si="97"/>
        <v>427513.12600000005</v>
      </c>
      <c r="O774" s="628"/>
      <c r="P774" s="21">
        <v>57.11</v>
      </c>
      <c r="Q774" s="361">
        <v>12.95</v>
      </c>
      <c r="R774" s="14" t="s">
        <v>41</v>
      </c>
      <c r="S774" s="14" t="s">
        <v>270</v>
      </c>
      <c r="T774" s="435"/>
      <c r="U774" s="435"/>
      <c r="V774" s="438"/>
      <c r="W774" s="435"/>
      <c r="X774" s="435"/>
      <c r="Y774" s="1"/>
      <c r="Z774" s="5"/>
      <c r="AA774" s="5"/>
      <c r="AB774" s="5"/>
      <c r="AC774" s="471"/>
    </row>
    <row r="775" spans="1:128" s="50" customFormat="1" ht="56.25">
      <c r="A775" s="15">
        <v>155</v>
      </c>
      <c r="B775" s="16"/>
      <c r="C775" s="68"/>
      <c r="D775" s="68"/>
      <c r="E775" s="68"/>
      <c r="F775" s="377"/>
      <c r="G775" s="68"/>
      <c r="H775" s="68"/>
      <c r="I775" s="21"/>
      <c r="J775" s="21"/>
      <c r="K775" s="68" t="s">
        <v>42</v>
      </c>
      <c r="L775" s="21">
        <f>P775*I770</f>
        <v>216807.61300000001</v>
      </c>
      <c r="M775" s="21">
        <f>Q775*I770</f>
        <v>69624.96100000001</v>
      </c>
      <c r="N775" s="21">
        <f t="shared" si="97"/>
        <v>286432.57400000002</v>
      </c>
      <c r="O775" s="622"/>
      <c r="P775" s="21">
        <v>35.53</v>
      </c>
      <c r="Q775" s="361">
        <v>11.41</v>
      </c>
      <c r="R775" s="14" t="s">
        <v>41</v>
      </c>
      <c r="S775" s="14" t="s">
        <v>270</v>
      </c>
      <c r="T775" s="435"/>
      <c r="U775" s="435"/>
      <c r="V775" s="438"/>
      <c r="W775" s="435"/>
      <c r="X775" s="435"/>
      <c r="Y775" s="1"/>
      <c r="Z775" s="5"/>
      <c r="AA775" s="5"/>
      <c r="AB775" s="5"/>
      <c r="AC775" s="471"/>
    </row>
    <row r="776" spans="1:128" s="371" customFormat="1" ht="37.5">
      <c r="A776" s="15">
        <v>156</v>
      </c>
      <c r="B776" s="16">
        <v>112</v>
      </c>
      <c r="C776" s="68" t="s">
        <v>603</v>
      </c>
      <c r="D776" s="16">
        <v>1961</v>
      </c>
      <c r="E776" s="16" t="s">
        <v>37</v>
      </c>
      <c r="F776" s="14" t="s">
        <v>306</v>
      </c>
      <c r="G776" s="16" t="s">
        <v>38</v>
      </c>
      <c r="H776" s="16">
        <v>4</v>
      </c>
      <c r="I776" s="21">
        <v>3446.6</v>
      </c>
      <c r="J776" s="21">
        <v>2492.81</v>
      </c>
      <c r="K776" s="68" t="s">
        <v>234</v>
      </c>
      <c r="L776" s="21">
        <f>P776*I776</f>
        <v>3729910.52</v>
      </c>
      <c r="M776" s="21">
        <f t="shared" ref="M776:M788" si="102">I776*Q776</f>
        <v>79823.255999999994</v>
      </c>
      <c r="N776" s="21">
        <f t="shared" si="97"/>
        <v>3809733.7760000001</v>
      </c>
      <c r="O776" s="21">
        <f t="shared" ref="O776:O790" si="103">N776</f>
        <v>3809733.7760000001</v>
      </c>
      <c r="P776" s="21">
        <v>1082.2</v>
      </c>
      <c r="Q776" s="59">
        <v>23.16</v>
      </c>
      <c r="R776" s="14" t="s">
        <v>41</v>
      </c>
      <c r="S776" s="14" t="s">
        <v>270</v>
      </c>
      <c r="T776" s="435"/>
      <c r="U776" s="435"/>
      <c r="V776" s="438"/>
      <c r="W776" s="435"/>
      <c r="X776" s="435"/>
      <c r="Y776" s="11"/>
      <c r="Z776" s="5"/>
      <c r="AA776" s="5"/>
      <c r="AB776" s="5"/>
      <c r="AC776" s="372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370"/>
    </row>
    <row r="777" spans="1:128" s="29" customFormat="1" ht="37.5">
      <c r="A777" s="15">
        <v>157</v>
      </c>
      <c r="B777" s="16">
        <v>113</v>
      </c>
      <c r="C777" s="68" t="s">
        <v>604</v>
      </c>
      <c r="D777" s="16">
        <v>1961</v>
      </c>
      <c r="E777" s="16" t="s">
        <v>37</v>
      </c>
      <c r="F777" s="14" t="s">
        <v>306</v>
      </c>
      <c r="G777" s="16" t="s">
        <v>38</v>
      </c>
      <c r="H777" s="16">
        <v>5</v>
      </c>
      <c r="I777" s="21">
        <v>3547.2</v>
      </c>
      <c r="J777" s="21">
        <v>1982.9</v>
      </c>
      <c r="K777" s="68" t="s">
        <v>234</v>
      </c>
      <c r="L777" s="21">
        <f>P777*I777</f>
        <v>3838779.84</v>
      </c>
      <c r="M777" s="21">
        <f t="shared" si="102"/>
        <v>82153.152000000002</v>
      </c>
      <c r="N777" s="21">
        <f t="shared" si="97"/>
        <v>3920932.9919999996</v>
      </c>
      <c r="O777" s="21">
        <f t="shared" si="103"/>
        <v>3920932.9919999996</v>
      </c>
      <c r="P777" s="21">
        <v>1082.2</v>
      </c>
      <c r="Q777" s="59">
        <v>23.16</v>
      </c>
      <c r="R777" s="14" t="s">
        <v>41</v>
      </c>
      <c r="S777" s="14" t="s">
        <v>270</v>
      </c>
      <c r="T777" s="435"/>
      <c r="U777" s="435"/>
      <c r="V777" s="438"/>
      <c r="W777" s="435"/>
      <c r="X777" s="435"/>
      <c r="Y777" s="11"/>
      <c r="Z777" s="5"/>
      <c r="AA777" s="5"/>
      <c r="AB777" s="5"/>
      <c r="AC777" s="372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366"/>
    </row>
    <row r="778" spans="1:128" s="29" customFormat="1" ht="37.5">
      <c r="A778" s="15">
        <v>158</v>
      </c>
      <c r="B778" s="16">
        <v>114</v>
      </c>
      <c r="C778" s="68" t="s">
        <v>605</v>
      </c>
      <c r="D778" s="16">
        <v>1963</v>
      </c>
      <c r="E778" s="16" t="s">
        <v>37</v>
      </c>
      <c r="F778" s="14" t="s">
        <v>306</v>
      </c>
      <c r="G778" s="16" t="s">
        <v>38</v>
      </c>
      <c r="H778" s="16">
        <v>4</v>
      </c>
      <c r="I778" s="21">
        <v>3401.8</v>
      </c>
      <c r="J778" s="21">
        <v>1990.8</v>
      </c>
      <c r="K778" s="68" t="s">
        <v>234</v>
      </c>
      <c r="L778" s="21">
        <f>P778*I778</f>
        <v>3681427.9600000004</v>
      </c>
      <c r="M778" s="21">
        <f t="shared" si="102"/>
        <v>78785.688000000009</v>
      </c>
      <c r="N778" s="21">
        <f t="shared" si="97"/>
        <v>3760213.6480000005</v>
      </c>
      <c r="O778" s="21">
        <f t="shared" si="103"/>
        <v>3760213.6480000005</v>
      </c>
      <c r="P778" s="21">
        <v>1082.2</v>
      </c>
      <c r="Q778" s="59">
        <v>23.16</v>
      </c>
      <c r="R778" s="14" t="s">
        <v>41</v>
      </c>
      <c r="S778" s="14" t="s">
        <v>270</v>
      </c>
      <c r="T778" s="435"/>
      <c r="U778" s="435"/>
      <c r="V778" s="438"/>
      <c r="W778" s="435"/>
      <c r="X778" s="435"/>
      <c r="Y778" s="11"/>
      <c r="Z778" s="5"/>
      <c r="AA778" s="5"/>
      <c r="AB778" s="5"/>
      <c r="AC778" s="372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366"/>
    </row>
    <row r="779" spans="1:128" s="29" customFormat="1" ht="37.5">
      <c r="A779" s="15">
        <v>159</v>
      </c>
      <c r="B779" s="16">
        <v>115</v>
      </c>
      <c r="C779" s="68" t="s">
        <v>606</v>
      </c>
      <c r="D779" s="16">
        <v>1963</v>
      </c>
      <c r="E779" s="16" t="s">
        <v>37</v>
      </c>
      <c r="F779" s="14" t="s">
        <v>306</v>
      </c>
      <c r="G779" s="16" t="s">
        <v>38</v>
      </c>
      <c r="H779" s="16">
        <v>5</v>
      </c>
      <c r="I779" s="21">
        <v>3331</v>
      </c>
      <c r="J779" s="21">
        <v>2492.81</v>
      </c>
      <c r="K779" s="68" t="s">
        <v>234</v>
      </c>
      <c r="L779" s="21">
        <f>P779*I779</f>
        <v>3604808.2</v>
      </c>
      <c r="M779" s="21">
        <f t="shared" si="102"/>
        <v>77145.960000000006</v>
      </c>
      <c r="N779" s="21">
        <f t="shared" si="97"/>
        <v>3681954.16</v>
      </c>
      <c r="O779" s="21">
        <f t="shared" si="103"/>
        <v>3681954.16</v>
      </c>
      <c r="P779" s="21">
        <v>1082.2</v>
      </c>
      <c r="Q779" s="59">
        <v>23.16</v>
      </c>
      <c r="R779" s="14" t="s">
        <v>41</v>
      </c>
      <c r="S779" s="14" t="s">
        <v>270</v>
      </c>
      <c r="T779" s="435"/>
      <c r="U779" s="435"/>
      <c r="V779" s="438"/>
      <c r="W779" s="435"/>
      <c r="X779" s="435"/>
      <c r="Y779" s="11"/>
      <c r="Z779" s="5"/>
      <c r="AA779" s="5"/>
      <c r="AB779" s="5"/>
      <c r="AC779" s="372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366"/>
    </row>
    <row r="780" spans="1:128" s="7" customFormat="1" ht="37.5">
      <c r="A780" s="15">
        <v>160</v>
      </c>
      <c r="B780" s="16">
        <v>116</v>
      </c>
      <c r="C780" s="22" t="s">
        <v>608</v>
      </c>
      <c r="D780" s="16">
        <v>1961</v>
      </c>
      <c r="E780" s="16" t="s">
        <v>37</v>
      </c>
      <c r="F780" s="21" t="s">
        <v>329</v>
      </c>
      <c r="G780" s="16" t="s">
        <v>67</v>
      </c>
      <c r="H780" s="16" t="s">
        <v>587</v>
      </c>
      <c r="I780" s="21">
        <f>J780*1.8</f>
        <v>560.34</v>
      </c>
      <c r="J780" s="21">
        <v>311.3</v>
      </c>
      <c r="K780" s="22" t="s">
        <v>46</v>
      </c>
      <c r="L780" s="115">
        <f>P780*I780</f>
        <v>139098.80160000001</v>
      </c>
      <c r="M780" s="115">
        <f t="shared" si="102"/>
        <v>10153.3608</v>
      </c>
      <c r="N780" s="114">
        <f t="shared" si="97"/>
        <v>149252.1624</v>
      </c>
      <c r="O780" s="114">
        <f t="shared" si="103"/>
        <v>149252.1624</v>
      </c>
      <c r="P780" s="420">
        <v>248.24</v>
      </c>
      <c r="Q780" s="400">
        <v>18.12</v>
      </c>
      <c r="R780" s="14" t="s">
        <v>41</v>
      </c>
      <c r="S780" s="14" t="s">
        <v>270</v>
      </c>
      <c r="T780" s="435">
        <v>135596.67660000001</v>
      </c>
      <c r="U780" s="435">
        <v>12299.463</v>
      </c>
      <c r="V780" s="438">
        <v>147896.13959999999</v>
      </c>
      <c r="W780" s="435">
        <v>241.99</v>
      </c>
      <c r="X780" s="435">
        <v>21.95</v>
      </c>
      <c r="Y780" s="1"/>
      <c r="Z780" s="5">
        <f t="shared" ref="Z780:AB781" si="104">L780-T780</f>
        <v>3502.125</v>
      </c>
      <c r="AA780" s="5">
        <f t="shared" si="104"/>
        <v>-2146.1021999999994</v>
      </c>
      <c r="AB780" s="5">
        <f t="shared" si="104"/>
        <v>1356.0228000000061</v>
      </c>
      <c r="AC780" s="44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128" s="7" customFormat="1" ht="37.5">
      <c r="A781" s="15">
        <v>161</v>
      </c>
      <c r="B781" s="16">
        <v>117</v>
      </c>
      <c r="C781" s="22" t="s">
        <v>609</v>
      </c>
      <c r="D781" s="16">
        <v>1963</v>
      </c>
      <c r="E781" s="16" t="s">
        <v>37</v>
      </c>
      <c r="F781" s="21" t="s">
        <v>289</v>
      </c>
      <c r="G781" s="16" t="s">
        <v>610</v>
      </c>
      <c r="H781" s="16">
        <v>2</v>
      </c>
      <c r="I781" s="21">
        <f>J781*1.8</f>
        <v>1091.52</v>
      </c>
      <c r="J781" s="21">
        <v>606.4</v>
      </c>
      <c r="K781" s="22" t="s">
        <v>46</v>
      </c>
      <c r="L781" s="115">
        <f>I781*P781</f>
        <v>270958.92479999998</v>
      </c>
      <c r="M781" s="115">
        <f t="shared" si="102"/>
        <v>19778.342400000001</v>
      </c>
      <c r="N781" s="114">
        <f t="shared" si="97"/>
        <v>290737.2672</v>
      </c>
      <c r="O781" s="114">
        <f t="shared" si="103"/>
        <v>290737.2672</v>
      </c>
      <c r="P781" s="90">
        <v>248.24</v>
      </c>
      <c r="Q781" s="419">
        <v>18.12</v>
      </c>
      <c r="R781" s="14" t="s">
        <v>41</v>
      </c>
      <c r="S781" s="14" t="s">
        <v>270</v>
      </c>
      <c r="T781" s="435">
        <v>275346.83519999997</v>
      </c>
      <c r="U781" s="435">
        <v>19156.175999999999</v>
      </c>
      <c r="V781" s="438">
        <v>294503.01119999995</v>
      </c>
      <c r="W781" s="435">
        <v>252.26</v>
      </c>
      <c r="X781" s="435">
        <v>17.55</v>
      </c>
      <c r="Y781" s="1"/>
      <c r="Z781" s="5">
        <f t="shared" si="104"/>
        <v>-4387.9103999999934</v>
      </c>
      <c r="AA781" s="5">
        <f t="shared" si="104"/>
        <v>622.16640000000189</v>
      </c>
      <c r="AB781" s="5">
        <f t="shared" si="104"/>
        <v>-3765.7439999999478</v>
      </c>
      <c r="AC781" s="440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128" s="7" customFormat="1" ht="37.5">
      <c r="A782" s="15">
        <v>162</v>
      </c>
      <c r="B782" s="16">
        <v>118</v>
      </c>
      <c r="C782" s="22" t="s">
        <v>612</v>
      </c>
      <c r="D782" s="16" t="s">
        <v>591</v>
      </c>
      <c r="E782" s="16" t="s">
        <v>37</v>
      </c>
      <c r="F782" s="21" t="s">
        <v>329</v>
      </c>
      <c r="G782" s="16" t="s">
        <v>491</v>
      </c>
      <c r="H782" s="16" t="s">
        <v>587</v>
      </c>
      <c r="I782" s="21">
        <f>J782*1.8</f>
        <v>1123.74</v>
      </c>
      <c r="J782" s="21" t="s">
        <v>613</v>
      </c>
      <c r="K782" s="22" t="s">
        <v>46</v>
      </c>
      <c r="L782" s="21">
        <f>P782*I782</f>
        <v>271933.84260000003</v>
      </c>
      <c r="M782" s="21">
        <f t="shared" si="102"/>
        <v>17777.566800000001</v>
      </c>
      <c r="N782" s="32">
        <f t="shared" si="97"/>
        <v>289711.4094</v>
      </c>
      <c r="O782" s="32">
        <f t="shared" si="103"/>
        <v>289711.4094</v>
      </c>
      <c r="P782" s="21">
        <v>241.99</v>
      </c>
      <c r="Q782" s="361">
        <v>15.82</v>
      </c>
      <c r="R782" s="14" t="s">
        <v>41</v>
      </c>
      <c r="S782" s="14" t="s">
        <v>270</v>
      </c>
      <c r="T782" s="435"/>
      <c r="U782" s="435"/>
      <c r="V782" s="438"/>
      <c r="W782" s="435"/>
      <c r="X782" s="435"/>
      <c r="Y782" s="1"/>
      <c r="Z782" s="5"/>
      <c r="AA782" s="5"/>
      <c r="AB782" s="5"/>
      <c r="AC782" s="440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128" s="7" customFormat="1" ht="37.5">
      <c r="A783" s="15">
        <v>163</v>
      </c>
      <c r="B783" s="16">
        <v>119</v>
      </c>
      <c r="C783" s="22" t="s">
        <v>614</v>
      </c>
      <c r="D783" s="16">
        <v>1954</v>
      </c>
      <c r="E783" s="16" t="s">
        <v>37</v>
      </c>
      <c r="F783" s="21" t="s">
        <v>323</v>
      </c>
      <c r="G783" s="16" t="s">
        <v>67</v>
      </c>
      <c r="H783" s="16">
        <v>2</v>
      </c>
      <c r="I783" s="21">
        <f>J783*1.8</f>
        <v>542.34</v>
      </c>
      <c r="J783" s="21">
        <v>301.3</v>
      </c>
      <c r="K783" s="22" t="s">
        <v>46</v>
      </c>
      <c r="L783" s="115">
        <f>I783*P783</f>
        <v>132385.19400000002</v>
      </c>
      <c r="M783" s="115">
        <f t="shared" si="102"/>
        <v>9664.4988000000012</v>
      </c>
      <c r="N783" s="114">
        <f t="shared" si="97"/>
        <v>142049.69280000002</v>
      </c>
      <c r="O783" s="114">
        <f t="shared" si="103"/>
        <v>142049.69280000002</v>
      </c>
      <c r="P783" s="420">
        <v>244.1</v>
      </c>
      <c r="Q783" s="400">
        <v>17.82</v>
      </c>
      <c r="R783" s="14" t="s">
        <v>41</v>
      </c>
      <c r="S783" s="14" t="s">
        <v>270</v>
      </c>
      <c r="T783" s="435">
        <v>131175.7758</v>
      </c>
      <c r="U783" s="435">
        <v>16004.453400000002</v>
      </c>
      <c r="V783" s="438">
        <v>147180.2292</v>
      </c>
      <c r="W783" s="435">
        <v>241.87</v>
      </c>
      <c r="X783" s="435">
        <v>29.51</v>
      </c>
      <c r="Y783" s="1"/>
      <c r="Z783" s="5">
        <f>L783-T783</f>
        <v>1209.4182000000146</v>
      </c>
      <c r="AA783" s="5">
        <f>M783-U783</f>
        <v>-6339.9546000000009</v>
      </c>
      <c r="AB783" s="5">
        <f>N783-V783</f>
        <v>-5130.5363999999827</v>
      </c>
      <c r="AC783" s="440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128" s="7" customFormat="1" ht="37.5">
      <c r="A784" s="15">
        <v>164</v>
      </c>
      <c r="B784" s="16">
        <v>120</v>
      </c>
      <c r="C784" s="22" t="s">
        <v>615</v>
      </c>
      <c r="D784" s="16">
        <v>1935</v>
      </c>
      <c r="E784" s="16" t="s">
        <v>37</v>
      </c>
      <c r="F784" s="21" t="s">
        <v>323</v>
      </c>
      <c r="G784" s="16" t="s">
        <v>67</v>
      </c>
      <c r="H784" s="16">
        <v>2</v>
      </c>
      <c r="I784" s="21">
        <f>J784*1.8</f>
        <v>1571.22</v>
      </c>
      <c r="J784" s="21">
        <v>872.9</v>
      </c>
      <c r="K784" s="22" t="s">
        <v>46</v>
      </c>
      <c r="L784" s="21">
        <f>I784*P784</f>
        <v>380030.98139999999</v>
      </c>
      <c r="M784" s="21">
        <f t="shared" si="102"/>
        <v>46366.7022</v>
      </c>
      <c r="N784" s="32">
        <f t="shared" si="97"/>
        <v>426397.68359999999</v>
      </c>
      <c r="O784" s="32">
        <f t="shared" si="103"/>
        <v>426397.68359999999</v>
      </c>
      <c r="P784" s="21">
        <v>241.87</v>
      </c>
      <c r="Q784" s="361">
        <v>29.51</v>
      </c>
      <c r="R784" s="14" t="s">
        <v>41</v>
      </c>
      <c r="S784" s="14" t="s">
        <v>270</v>
      </c>
      <c r="T784" s="435"/>
      <c r="U784" s="435"/>
      <c r="V784" s="438"/>
      <c r="W784" s="435"/>
      <c r="X784" s="435"/>
      <c r="Y784" s="1"/>
      <c r="Z784" s="5"/>
      <c r="AA784" s="5"/>
      <c r="AB784" s="5"/>
      <c r="AC784" s="440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128" s="7" customFormat="1" ht="37.5">
      <c r="A785" s="15">
        <v>165</v>
      </c>
      <c r="B785" s="16">
        <v>121</v>
      </c>
      <c r="C785" s="68" t="s">
        <v>616</v>
      </c>
      <c r="D785" s="16" t="s">
        <v>617</v>
      </c>
      <c r="E785" s="16" t="s">
        <v>37</v>
      </c>
      <c r="F785" s="21" t="s">
        <v>289</v>
      </c>
      <c r="G785" s="16" t="s">
        <v>67</v>
      </c>
      <c r="H785" s="16" t="s">
        <v>587</v>
      </c>
      <c r="I785" s="21">
        <v>1489</v>
      </c>
      <c r="J785" s="21">
        <v>844.5</v>
      </c>
      <c r="K785" s="68" t="s">
        <v>46</v>
      </c>
      <c r="L785" s="21">
        <f>P785*I785</f>
        <v>360695.36</v>
      </c>
      <c r="M785" s="21">
        <f t="shared" si="102"/>
        <v>23868.670000000002</v>
      </c>
      <c r="N785" s="32">
        <f t="shared" si="97"/>
        <v>384564.02999999997</v>
      </c>
      <c r="O785" s="32">
        <f t="shared" si="103"/>
        <v>384564.02999999997</v>
      </c>
      <c r="P785" s="21">
        <v>242.24</v>
      </c>
      <c r="Q785" s="361">
        <v>16.03</v>
      </c>
      <c r="R785" s="14" t="s">
        <v>41</v>
      </c>
      <c r="S785" s="14" t="s">
        <v>270</v>
      </c>
      <c r="T785" s="435"/>
      <c r="U785" s="435"/>
      <c r="V785" s="438"/>
      <c r="W785" s="435"/>
      <c r="X785" s="435"/>
      <c r="Y785" s="1"/>
      <c r="Z785" s="5"/>
      <c r="AA785" s="5"/>
      <c r="AB785" s="5"/>
      <c r="AC785" s="440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128" s="7" customFormat="1" ht="37.5">
      <c r="A786" s="15">
        <v>166</v>
      </c>
      <c r="B786" s="16">
        <v>122</v>
      </c>
      <c r="C786" s="35" t="s">
        <v>618</v>
      </c>
      <c r="D786" s="16">
        <v>1980</v>
      </c>
      <c r="E786" s="16" t="s">
        <v>37</v>
      </c>
      <c r="F786" s="21" t="s">
        <v>306</v>
      </c>
      <c r="G786" s="16" t="s">
        <v>87</v>
      </c>
      <c r="H786" s="16">
        <v>5</v>
      </c>
      <c r="I786" s="21">
        <v>6747.6</v>
      </c>
      <c r="J786" s="21">
        <v>3892.4</v>
      </c>
      <c r="K786" s="68" t="s">
        <v>46</v>
      </c>
      <c r="L786" s="21">
        <f>P786*I786</f>
        <v>1037241.072</v>
      </c>
      <c r="M786" s="21">
        <f t="shared" si="102"/>
        <v>104655.276</v>
      </c>
      <c r="N786" s="32">
        <f t="shared" si="97"/>
        <v>1141896.348</v>
      </c>
      <c r="O786" s="32">
        <f t="shared" si="103"/>
        <v>1141896.348</v>
      </c>
      <c r="P786" s="21">
        <v>153.72</v>
      </c>
      <c r="Q786" s="361">
        <v>15.51</v>
      </c>
      <c r="R786" s="14" t="s">
        <v>41</v>
      </c>
      <c r="S786" s="14" t="s">
        <v>270</v>
      </c>
      <c r="T786" s="435"/>
      <c r="U786" s="435"/>
      <c r="V786" s="438"/>
      <c r="W786" s="435"/>
      <c r="X786" s="435"/>
      <c r="Y786" s="1"/>
      <c r="Z786" s="5"/>
      <c r="AA786" s="5"/>
      <c r="AB786" s="5"/>
      <c r="AC786" s="440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128" s="7" customFormat="1" ht="37.5">
      <c r="A787" s="15">
        <v>167</v>
      </c>
      <c r="B787" s="16">
        <v>123</v>
      </c>
      <c r="C787" s="22" t="s">
        <v>619</v>
      </c>
      <c r="D787" s="16">
        <v>1928</v>
      </c>
      <c r="E787" s="16" t="s">
        <v>37</v>
      </c>
      <c r="F787" s="21" t="s">
        <v>323</v>
      </c>
      <c r="G787" s="16" t="s">
        <v>67</v>
      </c>
      <c r="H787" s="16">
        <v>2</v>
      </c>
      <c r="I787" s="21">
        <v>832.1</v>
      </c>
      <c r="J787" s="21">
        <v>472.9</v>
      </c>
      <c r="K787" s="22" t="s">
        <v>46</v>
      </c>
      <c r="L787" s="115">
        <f>I787*P787</f>
        <v>203115.61000000002</v>
      </c>
      <c r="M787" s="115">
        <f t="shared" si="102"/>
        <v>14828.022000000001</v>
      </c>
      <c r="N787" s="114">
        <f t="shared" si="97"/>
        <v>217943.63200000001</v>
      </c>
      <c r="O787" s="114">
        <f t="shared" si="103"/>
        <v>217943.63200000001</v>
      </c>
      <c r="P787" s="420">
        <v>244.1</v>
      </c>
      <c r="Q787" s="400">
        <v>17.82</v>
      </c>
      <c r="R787" s="14" t="s">
        <v>41</v>
      </c>
      <c r="S787" s="14" t="s">
        <v>270</v>
      </c>
      <c r="T787" s="435">
        <v>201260.027</v>
      </c>
      <c r="U787" s="435">
        <v>24555.271000000001</v>
      </c>
      <c r="V787" s="438">
        <v>225815.29800000001</v>
      </c>
      <c r="W787" s="435">
        <v>241.87</v>
      </c>
      <c r="X787" s="435">
        <v>29.51</v>
      </c>
      <c r="Y787" s="1"/>
      <c r="Z787" s="5">
        <f t="shared" ref="Z787:AB790" si="105">L787-T787</f>
        <v>1855.5830000000133</v>
      </c>
      <c r="AA787" s="5">
        <f t="shared" si="105"/>
        <v>-9727.2489999999998</v>
      </c>
      <c r="AB787" s="5">
        <f t="shared" si="105"/>
        <v>-7871.6659999999974</v>
      </c>
      <c r="AC787" s="44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128" s="109" customFormat="1" ht="37.5">
      <c r="A788" s="15">
        <v>168</v>
      </c>
      <c r="B788" s="16">
        <v>124</v>
      </c>
      <c r="C788" s="22" t="s">
        <v>620</v>
      </c>
      <c r="D788" s="16">
        <v>1934</v>
      </c>
      <c r="E788" s="16" t="s">
        <v>37</v>
      </c>
      <c r="F788" s="14" t="s">
        <v>323</v>
      </c>
      <c r="G788" s="16" t="s">
        <v>67</v>
      </c>
      <c r="H788" s="16">
        <v>2</v>
      </c>
      <c r="I788" s="21">
        <v>936.6</v>
      </c>
      <c r="J788" s="21">
        <v>499.37</v>
      </c>
      <c r="K788" s="68" t="s">
        <v>46</v>
      </c>
      <c r="L788" s="115">
        <f>P788*I788</f>
        <v>228624.06</v>
      </c>
      <c r="M788" s="115">
        <f t="shared" si="102"/>
        <v>16690.212</v>
      </c>
      <c r="N788" s="115">
        <f t="shared" si="97"/>
        <v>245314.272</v>
      </c>
      <c r="O788" s="114">
        <f t="shared" si="103"/>
        <v>245314.272</v>
      </c>
      <c r="P788" s="420">
        <v>244.1</v>
      </c>
      <c r="Q788" s="400">
        <v>17.82</v>
      </c>
      <c r="R788" s="14" t="s">
        <v>41</v>
      </c>
      <c r="S788" s="14" t="s">
        <v>270</v>
      </c>
      <c r="T788" s="435">
        <v>226535.44200000001</v>
      </c>
      <c r="U788" s="435">
        <v>27639.066000000003</v>
      </c>
      <c r="V788" s="438">
        <v>254174.508</v>
      </c>
      <c r="W788" s="435">
        <v>241.87</v>
      </c>
      <c r="X788" s="435">
        <v>29.51</v>
      </c>
      <c r="Y788" s="1"/>
      <c r="Z788" s="5">
        <f t="shared" si="105"/>
        <v>2088.6179999999877</v>
      </c>
      <c r="AA788" s="5">
        <f t="shared" si="105"/>
        <v>-10948.854000000003</v>
      </c>
      <c r="AB788" s="5">
        <f t="shared" si="105"/>
        <v>-8860.2360000000044</v>
      </c>
      <c r="AC788" s="440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369"/>
    </row>
    <row r="789" spans="1:128" s="7" customFormat="1" ht="37.5">
      <c r="A789" s="15">
        <v>169</v>
      </c>
      <c r="B789" s="16">
        <v>125</v>
      </c>
      <c r="C789" s="22" t="s">
        <v>241</v>
      </c>
      <c r="D789" s="16">
        <v>1927</v>
      </c>
      <c r="E789" s="16" t="s">
        <v>37</v>
      </c>
      <c r="F789" s="21" t="s">
        <v>323</v>
      </c>
      <c r="G789" s="16" t="s">
        <v>67</v>
      </c>
      <c r="H789" s="16">
        <v>2</v>
      </c>
      <c r="I789" s="21">
        <v>891.8</v>
      </c>
      <c r="J789" s="21">
        <v>492.1</v>
      </c>
      <c r="K789" s="22" t="s">
        <v>46</v>
      </c>
      <c r="L789" s="115">
        <f>P789*I789</f>
        <v>217688.37999999998</v>
      </c>
      <c r="M789" s="115">
        <f>Q789*I789</f>
        <v>15891.876</v>
      </c>
      <c r="N789" s="114">
        <f t="shared" si="97"/>
        <v>233580.25599999996</v>
      </c>
      <c r="O789" s="114">
        <f t="shared" si="103"/>
        <v>233580.25599999996</v>
      </c>
      <c r="P789" s="420">
        <v>244.1</v>
      </c>
      <c r="Q789" s="400">
        <v>17.82</v>
      </c>
      <c r="R789" s="14" t="s">
        <v>41</v>
      </c>
      <c r="S789" s="14" t="s">
        <v>270</v>
      </c>
      <c r="T789" s="435">
        <v>215699.666</v>
      </c>
      <c r="U789" s="435">
        <v>26317.018</v>
      </c>
      <c r="V789" s="438">
        <v>242016.68400000001</v>
      </c>
      <c r="W789" s="435">
        <v>241.87</v>
      </c>
      <c r="X789" s="435">
        <v>29.51</v>
      </c>
      <c r="Y789" s="1"/>
      <c r="Z789" s="5">
        <f t="shared" si="105"/>
        <v>1988.7139999999781</v>
      </c>
      <c r="AA789" s="5">
        <f t="shared" si="105"/>
        <v>-10425.142</v>
      </c>
      <c r="AB789" s="5">
        <f t="shared" si="105"/>
        <v>-8436.4280000000435</v>
      </c>
      <c r="AC789" s="440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128" s="7" customFormat="1" ht="37.5">
      <c r="A790" s="15">
        <v>170</v>
      </c>
      <c r="B790" s="16">
        <v>126</v>
      </c>
      <c r="C790" s="22" t="s">
        <v>621</v>
      </c>
      <c r="D790" s="16">
        <v>1936</v>
      </c>
      <c r="E790" s="16" t="s">
        <v>37</v>
      </c>
      <c r="F790" s="21" t="s">
        <v>323</v>
      </c>
      <c r="G790" s="16" t="s">
        <v>67</v>
      </c>
      <c r="H790" s="16">
        <v>2</v>
      </c>
      <c r="I790" s="21">
        <v>790.3</v>
      </c>
      <c r="J790" s="21">
        <v>404.3</v>
      </c>
      <c r="K790" s="22" t="s">
        <v>46</v>
      </c>
      <c r="L790" s="115">
        <f>I790*P790</f>
        <v>192912.22999999998</v>
      </c>
      <c r="M790" s="115">
        <f>I790*Q790</f>
        <v>14083.145999999999</v>
      </c>
      <c r="N790" s="114">
        <f t="shared" si="97"/>
        <v>206995.37599999999</v>
      </c>
      <c r="O790" s="114">
        <f t="shared" si="103"/>
        <v>206995.37599999999</v>
      </c>
      <c r="P790" s="420">
        <v>244.1</v>
      </c>
      <c r="Q790" s="400">
        <v>17.82</v>
      </c>
      <c r="R790" s="14" t="s">
        <v>41</v>
      </c>
      <c r="S790" s="14" t="s">
        <v>270</v>
      </c>
      <c r="T790" s="435">
        <v>191149.861</v>
      </c>
      <c r="U790" s="435">
        <v>23321.753000000001</v>
      </c>
      <c r="V790" s="438">
        <v>214471.614</v>
      </c>
      <c r="W790" s="435">
        <v>241.87</v>
      </c>
      <c r="X790" s="435">
        <v>29.51</v>
      </c>
      <c r="Y790" s="1"/>
      <c r="Z790" s="5">
        <f t="shared" si="105"/>
        <v>1762.3689999999769</v>
      </c>
      <c r="AA790" s="5">
        <f t="shared" si="105"/>
        <v>-9238.6070000000018</v>
      </c>
      <c r="AB790" s="5">
        <f t="shared" si="105"/>
        <v>-7476.2380000000121</v>
      </c>
      <c r="AC790" s="440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128" ht="37.5">
      <c r="A791" s="15">
        <v>171</v>
      </c>
      <c r="B791" s="16">
        <v>127</v>
      </c>
      <c r="C791" s="22" t="s">
        <v>622</v>
      </c>
      <c r="D791" s="16">
        <v>1940</v>
      </c>
      <c r="E791" s="16" t="s">
        <v>37</v>
      </c>
      <c r="F791" s="21" t="s">
        <v>323</v>
      </c>
      <c r="G791" s="16" t="s">
        <v>67</v>
      </c>
      <c r="H791" s="16">
        <v>2</v>
      </c>
      <c r="I791" s="21">
        <v>1107.5</v>
      </c>
      <c r="J791" s="21">
        <v>628.20000000000005</v>
      </c>
      <c r="K791" s="22" t="s">
        <v>46</v>
      </c>
      <c r="L791" s="21">
        <f>I791*P791</f>
        <v>267871.02500000002</v>
      </c>
      <c r="M791" s="21">
        <f>I791*Q791</f>
        <v>32682.325000000001</v>
      </c>
      <c r="N791" s="32">
        <f t="shared" si="97"/>
        <v>300553.35000000003</v>
      </c>
      <c r="O791" s="32">
        <f t="shared" ref="O791:O796" si="106">N791</f>
        <v>300553.35000000003</v>
      </c>
      <c r="P791" s="21">
        <v>241.87</v>
      </c>
      <c r="Q791" s="361">
        <v>29.51</v>
      </c>
      <c r="R791" s="14" t="s">
        <v>41</v>
      </c>
      <c r="S791" s="14" t="s">
        <v>270</v>
      </c>
      <c r="Z791" s="5"/>
      <c r="AA791" s="5"/>
      <c r="AB791" s="5"/>
    </row>
    <row r="792" spans="1:128" ht="37.5">
      <c r="A792" s="15">
        <v>172</v>
      </c>
      <c r="B792" s="16">
        <v>128</v>
      </c>
      <c r="C792" s="22" t="s">
        <v>623</v>
      </c>
      <c r="D792" s="16">
        <v>1937</v>
      </c>
      <c r="E792" s="16" t="s">
        <v>37</v>
      </c>
      <c r="F792" s="21" t="s">
        <v>323</v>
      </c>
      <c r="G792" s="16" t="s">
        <v>67</v>
      </c>
      <c r="H792" s="16">
        <v>2</v>
      </c>
      <c r="I792" s="21">
        <v>967.8</v>
      </c>
      <c r="J792" s="21">
        <v>527</v>
      </c>
      <c r="K792" s="22" t="s">
        <v>46</v>
      </c>
      <c r="L792" s="21">
        <f>I792*P792</f>
        <v>234081.78599999999</v>
      </c>
      <c r="M792" s="21">
        <f>I792*Q792</f>
        <v>28559.777999999998</v>
      </c>
      <c r="N792" s="32">
        <f t="shared" si="97"/>
        <v>262641.56400000001</v>
      </c>
      <c r="O792" s="32">
        <f t="shared" si="106"/>
        <v>262641.56400000001</v>
      </c>
      <c r="P792" s="21">
        <v>241.87</v>
      </c>
      <c r="Q792" s="361">
        <v>29.51</v>
      </c>
      <c r="R792" s="14" t="s">
        <v>41</v>
      </c>
      <c r="S792" s="14" t="s">
        <v>270</v>
      </c>
      <c r="Z792" s="5"/>
      <c r="AA792" s="5"/>
      <c r="AB792" s="5"/>
    </row>
    <row r="793" spans="1:128" ht="37.5">
      <c r="A793" s="15">
        <v>173</v>
      </c>
      <c r="B793" s="16">
        <v>129</v>
      </c>
      <c r="C793" s="22" t="s">
        <v>624</v>
      </c>
      <c r="D793" s="16">
        <v>1928</v>
      </c>
      <c r="E793" s="16" t="s">
        <v>37</v>
      </c>
      <c r="F793" s="14" t="s">
        <v>285</v>
      </c>
      <c r="G793" s="16" t="s">
        <v>67</v>
      </c>
      <c r="H793" s="16">
        <v>2</v>
      </c>
      <c r="I793" s="21">
        <v>659.4</v>
      </c>
      <c r="J793" s="21">
        <v>380</v>
      </c>
      <c r="K793" s="22" t="s">
        <v>46</v>
      </c>
      <c r="L793" s="449">
        <f>P793*I793</f>
        <v>163689.45600000001</v>
      </c>
      <c r="M793" s="449">
        <f>I793*Q793</f>
        <v>11948.328</v>
      </c>
      <c r="N793" s="449">
        <f t="shared" si="97"/>
        <v>175637.78400000001</v>
      </c>
      <c r="O793" s="449">
        <f t="shared" si="106"/>
        <v>175637.78400000001</v>
      </c>
      <c r="P793" s="421">
        <v>248.24</v>
      </c>
      <c r="Q793" s="422">
        <v>18.12</v>
      </c>
      <c r="R793" s="14" t="s">
        <v>41</v>
      </c>
      <c r="S793" s="14" t="s">
        <v>270</v>
      </c>
      <c r="T793" s="435">
        <v>115395</v>
      </c>
      <c r="U793" s="435">
        <v>10464.678</v>
      </c>
      <c r="V793" s="438">
        <v>125859.678</v>
      </c>
      <c r="W793" s="435">
        <v>175</v>
      </c>
      <c r="X793" s="435">
        <v>15.87</v>
      </c>
      <c r="Z793" s="5">
        <f>L793-T793</f>
        <v>48294.456000000006</v>
      </c>
      <c r="AA793" s="5">
        <f>M793-U793</f>
        <v>1483.6499999999996</v>
      </c>
      <c r="AB793" s="5">
        <f>N793-V793</f>
        <v>49778.106000000014</v>
      </c>
    </row>
    <row r="794" spans="1:128" ht="37.5">
      <c r="A794" s="15">
        <v>174</v>
      </c>
      <c r="B794" s="16">
        <v>130</v>
      </c>
      <c r="C794" s="22" t="s">
        <v>242</v>
      </c>
      <c r="D794" s="16">
        <v>1925</v>
      </c>
      <c r="E794" s="16" t="s">
        <v>37</v>
      </c>
      <c r="F794" s="21" t="s">
        <v>323</v>
      </c>
      <c r="G794" s="16" t="s">
        <v>67</v>
      </c>
      <c r="H794" s="16">
        <v>2</v>
      </c>
      <c r="I794" s="21">
        <v>1000.7</v>
      </c>
      <c r="J794" s="21">
        <v>636.4</v>
      </c>
      <c r="K794" s="22" t="s">
        <v>46</v>
      </c>
      <c r="L794" s="21">
        <f>P794*I794</f>
        <v>242039.30900000001</v>
      </c>
      <c r="M794" s="21">
        <f>Q794*I794</f>
        <v>29530.657000000003</v>
      </c>
      <c r="N794" s="32">
        <f t="shared" si="97"/>
        <v>271569.96600000001</v>
      </c>
      <c r="O794" s="32">
        <f t="shared" si="106"/>
        <v>271569.96600000001</v>
      </c>
      <c r="P794" s="21">
        <v>241.87</v>
      </c>
      <c r="Q794" s="361">
        <v>29.51</v>
      </c>
      <c r="R794" s="14" t="s">
        <v>41</v>
      </c>
      <c r="S794" s="14" t="s">
        <v>270</v>
      </c>
      <c r="Z794" s="5"/>
      <c r="AA794" s="5"/>
      <c r="AB794" s="5"/>
    </row>
    <row r="795" spans="1:128" ht="37.5">
      <c r="A795" s="15">
        <v>175</v>
      </c>
      <c r="B795" s="16">
        <v>131</v>
      </c>
      <c r="C795" s="22" t="s">
        <v>625</v>
      </c>
      <c r="D795" s="16">
        <v>1973</v>
      </c>
      <c r="E795" s="16" t="s">
        <v>37</v>
      </c>
      <c r="F795" s="14" t="s">
        <v>306</v>
      </c>
      <c r="G795" s="16" t="s">
        <v>87</v>
      </c>
      <c r="H795" s="16">
        <v>5</v>
      </c>
      <c r="I795" s="21">
        <v>5632.1</v>
      </c>
      <c r="J795" s="21">
        <v>3578.8</v>
      </c>
      <c r="K795" s="22" t="s">
        <v>46</v>
      </c>
      <c r="L795" s="21">
        <f>P795*I795</f>
        <v>865766.41200000001</v>
      </c>
      <c r="M795" s="21">
        <f>Q795*I795</f>
        <v>87353.870999999999</v>
      </c>
      <c r="N795" s="32">
        <f t="shared" si="97"/>
        <v>953120.28300000005</v>
      </c>
      <c r="O795" s="32">
        <f t="shared" si="106"/>
        <v>953120.28300000005</v>
      </c>
      <c r="P795" s="32">
        <v>153.72</v>
      </c>
      <c r="Q795" s="59">
        <v>15.51</v>
      </c>
      <c r="R795" s="14" t="s">
        <v>41</v>
      </c>
      <c r="S795" s="14" t="s">
        <v>270</v>
      </c>
      <c r="Z795" s="5"/>
      <c r="AA795" s="5"/>
      <c r="AB795" s="5"/>
    </row>
    <row r="796" spans="1:128" ht="37.5">
      <c r="A796" s="15">
        <v>176</v>
      </c>
      <c r="B796" s="16">
        <v>132</v>
      </c>
      <c r="C796" s="22" t="s">
        <v>626</v>
      </c>
      <c r="D796" s="16">
        <v>1953</v>
      </c>
      <c r="E796" s="16" t="s">
        <v>37</v>
      </c>
      <c r="F796" s="21" t="s">
        <v>323</v>
      </c>
      <c r="G796" s="16" t="s">
        <v>67</v>
      </c>
      <c r="H796" s="16">
        <v>2</v>
      </c>
      <c r="I796" s="21">
        <v>911.9</v>
      </c>
      <c r="J796" s="21">
        <v>487.8</v>
      </c>
      <c r="K796" s="22" t="s">
        <v>46</v>
      </c>
      <c r="L796" s="115">
        <f>I796*P796</f>
        <v>222594.78999999998</v>
      </c>
      <c r="M796" s="115">
        <f>I796*Q796</f>
        <v>16250.057999999999</v>
      </c>
      <c r="N796" s="114">
        <f t="shared" si="97"/>
        <v>238844.84799999997</v>
      </c>
      <c r="O796" s="114">
        <f t="shared" si="106"/>
        <v>238844.84799999997</v>
      </c>
      <c r="P796" s="420">
        <v>244.1</v>
      </c>
      <c r="Q796" s="400">
        <v>17.82</v>
      </c>
      <c r="R796" s="14" t="s">
        <v>41</v>
      </c>
      <c r="S796" s="14" t="s">
        <v>270</v>
      </c>
      <c r="T796" s="435">
        <v>220561.253</v>
      </c>
      <c r="U796" s="435">
        <v>26910.169000000002</v>
      </c>
      <c r="V796" s="438">
        <v>247471.42199999999</v>
      </c>
      <c r="W796" s="435">
        <v>241.87</v>
      </c>
      <c r="X796" s="435">
        <v>29.51</v>
      </c>
      <c r="Z796" s="5">
        <f t="shared" ref="Z796:AB798" si="107">L796-T796</f>
        <v>2033.5369999999821</v>
      </c>
      <c r="AA796" s="5">
        <f t="shared" si="107"/>
        <v>-10660.111000000003</v>
      </c>
      <c r="AB796" s="5">
        <f t="shared" si="107"/>
        <v>-8626.5740000000224</v>
      </c>
    </row>
    <row r="797" spans="1:128" ht="37.5">
      <c r="A797" s="15">
        <v>177</v>
      </c>
      <c r="B797" s="16">
        <v>133</v>
      </c>
      <c r="C797" s="22" t="s">
        <v>627</v>
      </c>
      <c r="D797" s="16">
        <v>1952</v>
      </c>
      <c r="E797" s="16" t="s">
        <v>37</v>
      </c>
      <c r="F797" s="21" t="s">
        <v>323</v>
      </c>
      <c r="G797" s="16" t="s">
        <v>67</v>
      </c>
      <c r="H797" s="16">
        <v>2</v>
      </c>
      <c r="I797" s="21">
        <f>J797*1.8</f>
        <v>424.8</v>
      </c>
      <c r="J797" s="21">
        <v>236</v>
      </c>
      <c r="K797" s="22" t="s">
        <v>46</v>
      </c>
      <c r="L797" s="115">
        <f>P797*I797</f>
        <v>103693.68000000001</v>
      </c>
      <c r="M797" s="115">
        <f>Q797*I797</f>
        <v>7569.9360000000006</v>
      </c>
      <c r="N797" s="114">
        <f t="shared" si="97"/>
        <v>111263.61600000001</v>
      </c>
      <c r="O797" s="114">
        <f t="shared" ref="O797:O804" si="108">N797</f>
        <v>111263.61600000001</v>
      </c>
      <c r="P797" s="420">
        <v>244.1</v>
      </c>
      <c r="Q797" s="400">
        <v>17.82</v>
      </c>
      <c r="R797" s="14" t="s">
        <v>41</v>
      </c>
      <c r="S797" s="14" t="s">
        <v>270</v>
      </c>
      <c r="T797" s="435">
        <v>102746.376</v>
      </c>
      <c r="U797" s="435">
        <v>12535.848000000002</v>
      </c>
      <c r="V797" s="438">
        <v>115282.224</v>
      </c>
      <c r="W797" s="435">
        <v>241.87</v>
      </c>
      <c r="X797" s="435">
        <v>29.51</v>
      </c>
      <c r="Z797" s="5">
        <f t="shared" si="107"/>
        <v>947.30400000000373</v>
      </c>
      <c r="AA797" s="5">
        <f t="shared" si="107"/>
        <v>-4965.9120000000012</v>
      </c>
      <c r="AB797" s="5">
        <f t="shared" si="107"/>
        <v>-4018.6079999999929</v>
      </c>
    </row>
    <row r="798" spans="1:128" ht="37.5">
      <c r="A798" s="15">
        <v>178</v>
      </c>
      <c r="B798" s="16">
        <v>134</v>
      </c>
      <c r="C798" s="22" t="s">
        <v>628</v>
      </c>
      <c r="D798" s="16">
        <v>1936</v>
      </c>
      <c r="E798" s="16" t="s">
        <v>37</v>
      </c>
      <c r="F798" s="21" t="s">
        <v>323</v>
      </c>
      <c r="G798" s="16" t="s">
        <v>67</v>
      </c>
      <c r="H798" s="16">
        <v>2</v>
      </c>
      <c r="I798" s="21">
        <v>1006.5</v>
      </c>
      <c r="J798" s="21">
        <v>567.5</v>
      </c>
      <c r="K798" s="22" t="s">
        <v>46</v>
      </c>
      <c r="L798" s="115">
        <f>I798*P798</f>
        <v>245686.65</v>
      </c>
      <c r="M798" s="115">
        <f t="shared" ref="M798:M805" si="109">I798*Q798</f>
        <v>17935.830000000002</v>
      </c>
      <c r="N798" s="114">
        <f t="shared" si="97"/>
        <v>263622.48</v>
      </c>
      <c r="O798" s="114">
        <f t="shared" si="108"/>
        <v>263622.48</v>
      </c>
      <c r="P798" s="420">
        <v>244.1</v>
      </c>
      <c r="Q798" s="400">
        <v>17.82</v>
      </c>
      <c r="R798" s="14" t="s">
        <v>41</v>
      </c>
      <c r="S798" s="14" t="s">
        <v>270</v>
      </c>
      <c r="T798" s="435">
        <v>243442.155</v>
      </c>
      <c r="U798" s="435">
        <v>29701.815000000002</v>
      </c>
      <c r="V798" s="438">
        <v>273143.96999999997</v>
      </c>
      <c r="W798" s="435">
        <v>241.87</v>
      </c>
      <c r="X798" s="435">
        <v>29.51</v>
      </c>
      <c r="Z798" s="5">
        <f t="shared" si="107"/>
        <v>2244.4949999999953</v>
      </c>
      <c r="AA798" s="5">
        <f t="shared" si="107"/>
        <v>-11765.985000000001</v>
      </c>
      <c r="AB798" s="5">
        <f t="shared" si="107"/>
        <v>-9521.4899999999907</v>
      </c>
    </row>
    <row r="799" spans="1:128" s="14" customFormat="1" ht="37.5">
      <c r="A799" s="15">
        <v>179</v>
      </c>
      <c r="B799" s="16">
        <v>135</v>
      </c>
      <c r="C799" s="22" t="s">
        <v>629</v>
      </c>
      <c r="D799" s="16">
        <v>1970</v>
      </c>
      <c r="E799" s="16" t="s">
        <v>37</v>
      </c>
      <c r="F799" s="14" t="s">
        <v>306</v>
      </c>
      <c r="G799" s="16" t="s">
        <v>38</v>
      </c>
      <c r="H799" s="16">
        <v>4</v>
      </c>
      <c r="I799" s="21">
        <v>2959.1</v>
      </c>
      <c r="J799" s="21">
        <v>1517.1</v>
      </c>
      <c r="K799" s="68" t="s">
        <v>234</v>
      </c>
      <c r="L799" s="21">
        <f>P799*I799</f>
        <v>3202338.02</v>
      </c>
      <c r="M799" s="21">
        <f t="shared" si="109"/>
        <v>68532.755999999994</v>
      </c>
      <c r="N799" s="32">
        <f t="shared" si="97"/>
        <v>3270870.7760000001</v>
      </c>
      <c r="O799" s="32">
        <f t="shared" si="108"/>
        <v>3270870.7760000001</v>
      </c>
      <c r="P799" s="361">
        <v>1082.2</v>
      </c>
      <c r="Q799" s="361">
        <v>23.16</v>
      </c>
      <c r="R799" s="14" t="s">
        <v>41</v>
      </c>
      <c r="S799" s="14" t="s">
        <v>270</v>
      </c>
      <c r="T799" s="435"/>
      <c r="U799" s="435"/>
      <c r="V799" s="438"/>
      <c r="W799" s="435"/>
      <c r="X799" s="435"/>
      <c r="Y799" s="2"/>
      <c r="Z799" s="5"/>
      <c r="AA799" s="5"/>
      <c r="AB799" s="5"/>
      <c r="AC799" s="5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364"/>
    </row>
    <row r="800" spans="1:128" s="14" customFormat="1" ht="37.5">
      <c r="A800" s="15">
        <v>180</v>
      </c>
      <c r="B800" s="16">
        <v>136</v>
      </c>
      <c r="C800" s="22" t="s">
        <v>630</v>
      </c>
      <c r="D800" s="16">
        <v>1964</v>
      </c>
      <c r="E800" s="16" t="s">
        <v>37</v>
      </c>
      <c r="F800" s="14" t="s">
        <v>306</v>
      </c>
      <c r="G800" s="16" t="s">
        <v>38</v>
      </c>
      <c r="H800" s="16">
        <v>4</v>
      </c>
      <c r="I800" s="21">
        <v>2422.3000000000002</v>
      </c>
      <c r="J800" s="21">
        <v>1707.8</v>
      </c>
      <c r="K800" s="68" t="s">
        <v>234</v>
      </c>
      <c r="L800" s="21">
        <f>P800*I800</f>
        <v>2621413.0600000005</v>
      </c>
      <c r="M800" s="21">
        <f t="shared" si="109"/>
        <v>56100.468000000008</v>
      </c>
      <c r="N800" s="32">
        <f t="shared" si="97"/>
        <v>2677513.5280000004</v>
      </c>
      <c r="O800" s="32">
        <f t="shared" si="108"/>
        <v>2677513.5280000004</v>
      </c>
      <c r="P800" s="361">
        <v>1082.2</v>
      </c>
      <c r="Q800" s="361">
        <v>23.16</v>
      </c>
      <c r="R800" s="14" t="s">
        <v>41</v>
      </c>
      <c r="S800" s="14" t="s">
        <v>270</v>
      </c>
      <c r="T800" s="435"/>
      <c r="U800" s="435"/>
      <c r="V800" s="438"/>
      <c r="W800" s="435"/>
      <c r="X800" s="435"/>
      <c r="Y800" s="2"/>
      <c r="Z800" s="5"/>
      <c r="AA800" s="5"/>
      <c r="AB800" s="5"/>
      <c r="AC800" s="5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364"/>
    </row>
    <row r="801" spans="1:128" s="14" customFormat="1" ht="56.25">
      <c r="A801" s="15">
        <v>181</v>
      </c>
      <c r="B801" s="16">
        <v>137</v>
      </c>
      <c r="C801" s="22" t="s">
        <v>632</v>
      </c>
      <c r="D801" s="16">
        <v>1991</v>
      </c>
      <c r="E801" s="16" t="s">
        <v>37</v>
      </c>
      <c r="F801" s="14" t="s">
        <v>474</v>
      </c>
      <c r="G801" s="16" t="s">
        <v>87</v>
      </c>
      <c r="H801" s="16">
        <v>9</v>
      </c>
      <c r="I801" s="21">
        <v>8906.6</v>
      </c>
      <c r="J801" s="21">
        <v>6009.1</v>
      </c>
      <c r="K801" s="22" t="s">
        <v>179</v>
      </c>
      <c r="L801" s="21">
        <f>I801*P801</f>
        <v>7153513.9220000003</v>
      </c>
      <c r="M801" s="21">
        <f t="shared" si="109"/>
        <v>153104.45400000003</v>
      </c>
      <c r="N801" s="32">
        <f t="shared" si="97"/>
        <v>7306618.3760000002</v>
      </c>
      <c r="O801" s="32">
        <f t="shared" si="108"/>
        <v>7306618.3760000002</v>
      </c>
      <c r="P801" s="361">
        <v>803.17</v>
      </c>
      <c r="Q801" s="361">
        <v>17.190000000000001</v>
      </c>
      <c r="R801" s="14" t="s">
        <v>41</v>
      </c>
      <c r="S801" s="14" t="s">
        <v>270</v>
      </c>
      <c r="T801" s="435"/>
      <c r="U801" s="435"/>
      <c r="V801" s="438"/>
      <c r="W801" s="435"/>
      <c r="X801" s="435"/>
      <c r="Y801" s="2"/>
      <c r="Z801" s="5"/>
      <c r="AA801" s="5"/>
      <c r="AB801" s="5"/>
      <c r="AC801" s="5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364"/>
    </row>
    <row r="802" spans="1:128" s="14" customFormat="1" ht="37.5">
      <c r="A802" s="15">
        <v>182</v>
      </c>
      <c r="B802" s="16">
        <v>138</v>
      </c>
      <c r="C802" s="22" t="s">
        <v>631</v>
      </c>
      <c r="D802" s="16">
        <v>1972</v>
      </c>
      <c r="E802" s="16" t="s">
        <v>37</v>
      </c>
      <c r="F802" s="14" t="s">
        <v>306</v>
      </c>
      <c r="G802" s="16" t="s">
        <v>38</v>
      </c>
      <c r="H802" s="16">
        <v>5</v>
      </c>
      <c r="I802" s="21">
        <v>5250.5</v>
      </c>
      <c r="J802" s="21">
        <v>3472.5</v>
      </c>
      <c r="K802" s="68" t="s">
        <v>234</v>
      </c>
      <c r="L802" s="21">
        <f>P802*I802</f>
        <v>5682091.1000000006</v>
      </c>
      <c r="M802" s="21">
        <f>I802*Q802</f>
        <v>121601.58</v>
      </c>
      <c r="N802" s="32">
        <f>L802+M802</f>
        <v>5803692.6800000006</v>
      </c>
      <c r="O802" s="32">
        <f t="shared" si="108"/>
        <v>5803692.6800000006</v>
      </c>
      <c r="P802" s="361">
        <v>1082.2</v>
      </c>
      <c r="Q802" s="361">
        <v>23.16</v>
      </c>
      <c r="R802" s="14" t="s">
        <v>41</v>
      </c>
      <c r="S802" s="14" t="s">
        <v>270</v>
      </c>
      <c r="T802" s="435"/>
      <c r="U802" s="435"/>
      <c r="V802" s="438"/>
      <c r="W802" s="435"/>
      <c r="X802" s="435"/>
      <c r="Y802" s="2"/>
      <c r="Z802" s="5"/>
      <c r="AA802" s="5"/>
      <c r="AB802" s="5"/>
      <c r="AC802" s="5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364"/>
    </row>
    <row r="803" spans="1:128" s="14" customFormat="1" ht="37.5">
      <c r="A803" s="15">
        <v>183</v>
      </c>
      <c r="B803" s="16">
        <v>139</v>
      </c>
      <c r="C803" s="22" t="s">
        <v>633</v>
      </c>
      <c r="D803" s="16">
        <v>1988</v>
      </c>
      <c r="E803" s="16" t="s">
        <v>37</v>
      </c>
      <c r="F803" s="14" t="s">
        <v>306</v>
      </c>
      <c r="G803" s="16" t="s">
        <v>38</v>
      </c>
      <c r="H803" s="16">
        <v>5</v>
      </c>
      <c r="I803" s="21">
        <v>9784.5</v>
      </c>
      <c r="J803" s="21">
        <v>6686.5</v>
      </c>
      <c r="K803" s="68" t="s">
        <v>234</v>
      </c>
      <c r="L803" s="32">
        <f>P803*I803</f>
        <v>10588785.9</v>
      </c>
      <c r="M803" s="32">
        <f t="shared" si="109"/>
        <v>226609.02</v>
      </c>
      <c r="N803" s="32">
        <f t="shared" si="97"/>
        <v>10815394.92</v>
      </c>
      <c r="O803" s="32">
        <f t="shared" si="108"/>
        <v>10815394.92</v>
      </c>
      <c r="P803" s="361">
        <v>1082.2</v>
      </c>
      <c r="Q803" s="361">
        <v>23.16</v>
      </c>
      <c r="R803" s="14" t="s">
        <v>41</v>
      </c>
      <c r="S803" s="14" t="s">
        <v>270</v>
      </c>
      <c r="T803" s="435"/>
      <c r="U803" s="435"/>
      <c r="V803" s="438"/>
      <c r="W803" s="435"/>
      <c r="X803" s="435"/>
      <c r="Y803" s="2"/>
      <c r="Z803" s="5"/>
      <c r="AA803" s="5"/>
      <c r="AB803" s="5"/>
      <c r="AC803" s="5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364"/>
    </row>
    <row r="804" spans="1:128" s="14" customFormat="1" ht="37.5">
      <c r="A804" s="15">
        <v>184</v>
      </c>
      <c r="B804" s="16">
        <v>140</v>
      </c>
      <c r="C804" s="22" t="s">
        <v>634</v>
      </c>
      <c r="D804" s="16">
        <v>1970</v>
      </c>
      <c r="E804" s="16" t="s">
        <v>37</v>
      </c>
      <c r="F804" s="14" t="s">
        <v>289</v>
      </c>
      <c r="G804" s="16" t="s">
        <v>38</v>
      </c>
      <c r="H804" s="16">
        <v>2</v>
      </c>
      <c r="I804" s="21">
        <v>654.5</v>
      </c>
      <c r="J804" s="21">
        <v>350.3</v>
      </c>
      <c r="K804" s="68" t="s">
        <v>234</v>
      </c>
      <c r="L804" s="21">
        <f>I804*P804</f>
        <v>981750</v>
      </c>
      <c r="M804" s="21">
        <f t="shared" si="109"/>
        <v>26677.42</v>
      </c>
      <c r="N804" s="32">
        <f t="shared" si="97"/>
        <v>1008427.42</v>
      </c>
      <c r="O804" s="32">
        <f t="shared" si="108"/>
        <v>1008427.42</v>
      </c>
      <c r="P804" s="361">
        <v>1500</v>
      </c>
      <c r="Q804" s="361">
        <v>40.76</v>
      </c>
      <c r="R804" s="14" t="s">
        <v>41</v>
      </c>
      <c r="S804" s="14" t="s">
        <v>270</v>
      </c>
      <c r="T804" s="435"/>
      <c r="U804" s="435"/>
      <c r="V804" s="438"/>
      <c r="W804" s="435"/>
      <c r="X804" s="435"/>
      <c r="Y804" s="2"/>
      <c r="Z804" s="5"/>
      <c r="AA804" s="5"/>
      <c r="AB804" s="5"/>
      <c r="AC804" s="5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364"/>
    </row>
    <row r="805" spans="1:128" s="14" customFormat="1" ht="56.25">
      <c r="A805" s="15">
        <v>185</v>
      </c>
      <c r="B805" s="16">
        <v>141</v>
      </c>
      <c r="C805" s="68" t="s">
        <v>635</v>
      </c>
      <c r="D805" s="16">
        <v>1972</v>
      </c>
      <c r="E805" s="16" t="s">
        <v>37</v>
      </c>
      <c r="F805" s="14" t="s">
        <v>291</v>
      </c>
      <c r="G805" s="16" t="s">
        <v>38</v>
      </c>
      <c r="H805" s="16">
        <v>2</v>
      </c>
      <c r="I805" s="21">
        <v>1080</v>
      </c>
      <c r="J805" s="21">
        <v>367.6</v>
      </c>
      <c r="K805" s="68" t="s">
        <v>39</v>
      </c>
      <c r="L805" s="21">
        <f>P805*I805</f>
        <v>89434.8</v>
      </c>
      <c r="M805" s="21">
        <f t="shared" si="109"/>
        <v>15487.2</v>
      </c>
      <c r="N805" s="32">
        <f t="shared" si="97"/>
        <v>104922</v>
      </c>
      <c r="O805" s="632">
        <f>N805+N806+N807</f>
        <v>356896.8</v>
      </c>
      <c r="P805" s="16">
        <v>82.81</v>
      </c>
      <c r="Q805" s="361">
        <v>14.34</v>
      </c>
      <c r="R805" s="14" t="s">
        <v>41</v>
      </c>
      <c r="S805" s="14" t="s">
        <v>270</v>
      </c>
      <c r="T805" s="435"/>
      <c r="U805" s="435"/>
      <c r="V805" s="438"/>
      <c r="W805" s="435"/>
      <c r="X805" s="435"/>
      <c r="Y805" s="2"/>
      <c r="Z805" s="5"/>
      <c r="AA805" s="5"/>
      <c r="AB805" s="5"/>
      <c r="AC805" s="5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364"/>
    </row>
    <row r="806" spans="1:128" s="14" customFormat="1" ht="56.25">
      <c r="A806" s="15">
        <v>186</v>
      </c>
      <c r="B806" s="16"/>
      <c r="C806" s="68"/>
      <c r="D806" s="16"/>
      <c r="E806" s="16"/>
      <c r="G806" s="16"/>
      <c r="H806" s="16"/>
      <c r="I806" s="21"/>
      <c r="J806" s="21"/>
      <c r="K806" s="68" t="s">
        <v>88</v>
      </c>
      <c r="L806" s="21">
        <f>P806*I805</f>
        <v>158878.80000000002</v>
      </c>
      <c r="M806" s="21">
        <f>I805*Q806</f>
        <v>17539.199999999997</v>
      </c>
      <c r="N806" s="21">
        <f t="shared" si="97"/>
        <v>176418</v>
      </c>
      <c r="O806" s="634"/>
      <c r="P806" s="16">
        <v>147.11000000000001</v>
      </c>
      <c r="Q806" s="361">
        <v>16.239999999999998</v>
      </c>
      <c r="R806" s="14" t="s">
        <v>41</v>
      </c>
      <c r="S806" s="14" t="s">
        <v>270</v>
      </c>
      <c r="T806" s="435"/>
      <c r="U806" s="435"/>
      <c r="V806" s="438"/>
      <c r="W806" s="435"/>
      <c r="X806" s="435"/>
      <c r="Y806" s="2"/>
      <c r="Z806" s="5"/>
      <c r="AA806" s="5"/>
      <c r="AB806" s="5"/>
      <c r="AC806" s="5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364"/>
    </row>
    <row r="807" spans="1:128" s="14" customFormat="1" ht="56.25">
      <c r="A807" s="15">
        <v>187</v>
      </c>
      <c r="B807" s="16"/>
      <c r="C807" s="68"/>
      <c r="D807" s="16"/>
      <c r="E807" s="16"/>
      <c r="G807" s="16"/>
      <c r="H807" s="16"/>
      <c r="I807" s="21"/>
      <c r="J807" s="21"/>
      <c r="K807" s="68" t="s">
        <v>42</v>
      </c>
      <c r="L807" s="21">
        <f>P807*I805</f>
        <v>60588</v>
      </c>
      <c r="M807" s="21">
        <f>I805*Q807</f>
        <v>14968.8</v>
      </c>
      <c r="N807" s="21">
        <f t="shared" si="97"/>
        <v>75556.800000000003</v>
      </c>
      <c r="O807" s="633"/>
      <c r="P807" s="16">
        <v>56.1</v>
      </c>
      <c r="Q807" s="361">
        <v>13.86</v>
      </c>
      <c r="R807" s="14" t="s">
        <v>41</v>
      </c>
      <c r="S807" s="14" t="s">
        <v>270</v>
      </c>
      <c r="T807" s="435"/>
      <c r="U807" s="435"/>
      <c r="V807" s="438"/>
      <c r="W807" s="435"/>
      <c r="X807" s="435"/>
      <c r="Y807" s="2"/>
      <c r="Z807" s="5"/>
      <c r="AA807" s="5"/>
      <c r="AB807" s="5"/>
      <c r="AC807" s="5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364"/>
    </row>
    <row r="808" spans="1:128" ht="37.5">
      <c r="A808" s="15">
        <v>188</v>
      </c>
      <c r="B808" s="16">
        <v>142</v>
      </c>
      <c r="C808" s="22" t="s">
        <v>636</v>
      </c>
      <c r="D808" s="16">
        <v>1958</v>
      </c>
      <c r="E808" s="16" t="s">
        <v>37</v>
      </c>
      <c r="F808" s="14" t="s">
        <v>329</v>
      </c>
      <c r="G808" s="16" t="s">
        <v>67</v>
      </c>
      <c r="H808" s="16">
        <v>2</v>
      </c>
      <c r="I808" s="21">
        <v>533.79999999999995</v>
      </c>
      <c r="J808" s="21">
        <v>306.3</v>
      </c>
      <c r="K808" s="22" t="s">
        <v>46</v>
      </c>
      <c r="L808" s="115">
        <f t="shared" ref="L808:L835" si="110">I808*P808</f>
        <v>132510.51199999999</v>
      </c>
      <c r="M808" s="115">
        <f t="shared" ref="M808:M841" si="111">I808*Q808</f>
        <v>9672.4560000000001</v>
      </c>
      <c r="N808" s="114">
        <f t="shared" si="97"/>
        <v>142182.96799999999</v>
      </c>
      <c r="O808" s="114">
        <f>N808</f>
        <v>142182.96799999999</v>
      </c>
      <c r="P808" s="420">
        <v>248.24</v>
      </c>
      <c r="Q808" s="400">
        <v>18.12</v>
      </c>
      <c r="R808" s="14" t="s">
        <v>41</v>
      </c>
      <c r="S808" s="14" t="s">
        <v>270</v>
      </c>
      <c r="T808" s="435">
        <v>129174.26199999999</v>
      </c>
      <c r="U808" s="435">
        <v>11716.909999999998</v>
      </c>
      <c r="V808" s="438">
        <v>140891.17199999999</v>
      </c>
      <c r="W808" s="435">
        <v>241.99</v>
      </c>
      <c r="X808" s="435">
        <v>21.95</v>
      </c>
      <c r="Z808" s="5">
        <f t="shared" ref="Z808:Z824" si="112">L808-T808</f>
        <v>3336.25</v>
      </c>
      <c r="AA808" s="5">
        <f t="shared" ref="AA808:AA824" si="113">M808-U808</f>
        <v>-2044.4539999999979</v>
      </c>
      <c r="AB808" s="5">
        <f t="shared" ref="AB808:AB824" si="114">N808-V808</f>
        <v>1291.7960000000021</v>
      </c>
    </row>
    <row r="809" spans="1:128" ht="37.5">
      <c r="A809" s="15">
        <v>189</v>
      </c>
      <c r="B809" s="16">
        <v>143</v>
      </c>
      <c r="C809" s="22" t="s">
        <v>637</v>
      </c>
      <c r="D809" s="16">
        <v>1958</v>
      </c>
      <c r="E809" s="16" t="s">
        <v>37</v>
      </c>
      <c r="F809" s="14" t="s">
        <v>329</v>
      </c>
      <c r="G809" s="16" t="s">
        <v>67</v>
      </c>
      <c r="H809" s="16">
        <v>2</v>
      </c>
      <c r="I809" s="21">
        <v>534.79999999999995</v>
      </c>
      <c r="J809" s="21">
        <v>302.60000000000002</v>
      </c>
      <c r="K809" s="22" t="s">
        <v>46</v>
      </c>
      <c r="L809" s="115">
        <f t="shared" si="110"/>
        <v>132758.75200000001</v>
      </c>
      <c r="M809" s="115">
        <f t="shared" si="111"/>
        <v>9690.5759999999991</v>
      </c>
      <c r="N809" s="114">
        <f t="shared" si="97"/>
        <v>142449.32800000001</v>
      </c>
      <c r="O809" s="114">
        <f t="shared" ref="O809:O824" si="115">N809</f>
        <v>142449.32800000001</v>
      </c>
      <c r="P809" s="420">
        <v>248.24</v>
      </c>
      <c r="Q809" s="400">
        <v>18.12</v>
      </c>
      <c r="R809" s="14" t="s">
        <v>41</v>
      </c>
      <c r="S809" s="14" t="s">
        <v>270</v>
      </c>
      <c r="T809" s="435">
        <v>129416.25199999999</v>
      </c>
      <c r="U809" s="435">
        <v>11738.859999999999</v>
      </c>
      <c r="V809" s="438">
        <v>141155.11199999999</v>
      </c>
      <c r="W809" s="435">
        <v>241.99</v>
      </c>
      <c r="X809" s="435">
        <v>21.95</v>
      </c>
      <c r="Z809" s="5">
        <f t="shared" si="112"/>
        <v>3342.5000000000146</v>
      </c>
      <c r="AA809" s="5">
        <f t="shared" si="113"/>
        <v>-2048.2839999999997</v>
      </c>
      <c r="AB809" s="5">
        <f t="shared" si="114"/>
        <v>1294.2160000000149</v>
      </c>
    </row>
    <row r="810" spans="1:128" ht="37.5">
      <c r="A810" s="15">
        <v>190</v>
      </c>
      <c r="B810" s="16">
        <v>144</v>
      </c>
      <c r="C810" s="22" t="s">
        <v>638</v>
      </c>
      <c r="D810" s="16">
        <v>1958</v>
      </c>
      <c r="E810" s="16" t="s">
        <v>37</v>
      </c>
      <c r="F810" s="14" t="s">
        <v>289</v>
      </c>
      <c r="G810" s="16" t="s">
        <v>67</v>
      </c>
      <c r="H810" s="16">
        <v>2</v>
      </c>
      <c r="I810" s="21">
        <v>522.1</v>
      </c>
      <c r="J810" s="21">
        <v>300.7</v>
      </c>
      <c r="K810" s="22" t="s">
        <v>46</v>
      </c>
      <c r="L810" s="115">
        <f t="shared" si="110"/>
        <v>129606.10400000001</v>
      </c>
      <c r="M810" s="115">
        <f t="shared" si="111"/>
        <v>9460.4520000000011</v>
      </c>
      <c r="N810" s="114">
        <f t="shared" ref="N810:N858" si="116">L810+M810</f>
        <v>139066.55600000001</v>
      </c>
      <c r="O810" s="114">
        <f t="shared" si="115"/>
        <v>139066.55600000001</v>
      </c>
      <c r="P810" s="420">
        <v>248.24</v>
      </c>
      <c r="Q810" s="419">
        <v>18.12</v>
      </c>
      <c r="R810" s="14" t="s">
        <v>41</v>
      </c>
      <c r="S810" s="14" t="s">
        <v>270</v>
      </c>
      <c r="T810" s="435">
        <v>126473.50400000002</v>
      </c>
      <c r="U810" s="435">
        <v>8954.0149999999994</v>
      </c>
      <c r="V810" s="438">
        <v>135427.51900000003</v>
      </c>
      <c r="W810" s="435">
        <v>242.24</v>
      </c>
      <c r="X810" s="435">
        <v>17.149999999999999</v>
      </c>
      <c r="Z810" s="5">
        <f t="shared" si="112"/>
        <v>3132.5999999999913</v>
      </c>
      <c r="AA810" s="5">
        <f t="shared" si="113"/>
        <v>506.43700000000172</v>
      </c>
      <c r="AB810" s="5">
        <f t="shared" si="114"/>
        <v>3639.0369999999821</v>
      </c>
    </row>
    <row r="811" spans="1:128" ht="37.5">
      <c r="A811" s="15">
        <v>191</v>
      </c>
      <c r="B811" s="16">
        <v>145</v>
      </c>
      <c r="C811" s="22" t="s">
        <v>639</v>
      </c>
      <c r="D811" s="16">
        <v>1961</v>
      </c>
      <c r="E811" s="16" t="s">
        <v>37</v>
      </c>
      <c r="F811" s="14" t="s">
        <v>323</v>
      </c>
      <c r="G811" s="16" t="s">
        <v>67</v>
      </c>
      <c r="H811" s="16">
        <v>2</v>
      </c>
      <c r="I811" s="21">
        <v>518.4</v>
      </c>
      <c r="J811" s="21">
        <v>298.8</v>
      </c>
      <c r="K811" s="22" t="s">
        <v>46</v>
      </c>
      <c r="L811" s="115">
        <f t="shared" si="110"/>
        <v>126541.43999999999</v>
      </c>
      <c r="M811" s="115">
        <f t="shared" si="111"/>
        <v>9237.887999999999</v>
      </c>
      <c r="N811" s="114">
        <f t="shared" si="116"/>
        <v>135779.32799999998</v>
      </c>
      <c r="O811" s="114">
        <f t="shared" si="115"/>
        <v>135779.32799999998</v>
      </c>
      <c r="P811" s="420">
        <v>244.1</v>
      </c>
      <c r="Q811" s="400">
        <v>17.82</v>
      </c>
      <c r="R811" s="14" t="s">
        <v>41</v>
      </c>
      <c r="S811" s="14" t="s">
        <v>270</v>
      </c>
      <c r="T811" s="435">
        <v>125385.408</v>
      </c>
      <c r="U811" s="435">
        <v>15297.984</v>
      </c>
      <c r="V811" s="438">
        <v>140683.39199999999</v>
      </c>
      <c r="W811" s="435">
        <v>241.87</v>
      </c>
      <c r="X811" s="435">
        <v>29.51</v>
      </c>
      <c r="Z811" s="5">
        <f t="shared" si="112"/>
        <v>1156.031999999992</v>
      </c>
      <c r="AA811" s="5">
        <f t="shared" si="113"/>
        <v>-6060.0960000000014</v>
      </c>
      <c r="AB811" s="5">
        <f t="shared" si="114"/>
        <v>-4904.064000000013</v>
      </c>
    </row>
    <row r="812" spans="1:128" ht="37.5">
      <c r="A812" s="15">
        <v>192</v>
      </c>
      <c r="B812" s="16">
        <v>146</v>
      </c>
      <c r="C812" s="22" t="s">
        <v>640</v>
      </c>
      <c r="D812" s="16">
        <v>1959</v>
      </c>
      <c r="E812" s="16" t="s">
        <v>37</v>
      </c>
      <c r="F812" s="14" t="s">
        <v>323</v>
      </c>
      <c r="G812" s="16" t="s">
        <v>67</v>
      </c>
      <c r="H812" s="16">
        <v>2</v>
      </c>
      <c r="I812" s="21">
        <v>509</v>
      </c>
      <c r="J812" s="21">
        <v>292.2</v>
      </c>
      <c r="K812" s="22" t="s">
        <v>46</v>
      </c>
      <c r="L812" s="115">
        <f t="shared" si="110"/>
        <v>124246.9</v>
      </c>
      <c r="M812" s="115">
        <f t="shared" si="111"/>
        <v>9070.380000000001</v>
      </c>
      <c r="N812" s="114">
        <f t="shared" si="116"/>
        <v>133317.28</v>
      </c>
      <c r="O812" s="114">
        <f t="shared" si="115"/>
        <v>133317.28</v>
      </c>
      <c r="P812" s="420">
        <v>244.1</v>
      </c>
      <c r="Q812" s="400">
        <v>17.82</v>
      </c>
      <c r="R812" s="14" t="s">
        <v>41</v>
      </c>
      <c r="S812" s="14" t="s">
        <v>270</v>
      </c>
      <c r="T812" s="435">
        <v>123111.83</v>
      </c>
      <c r="U812" s="435">
        <v>15020.59</v>
      </c>
      <c r="V812" s="438">
        <v>138132.42000000001</v>
      </c>
      <c r="W812" s="435">
        <v>241.87</v>
      </c>
      <c r="X812" s="435">
        <v>29.51</v>
      </c>
      <c r="Z812" s="5">
        <f t="shared" si="112"/>
        <v>1135.0699999999924</v>
      </c>
      <c r="AA812" s="5">
        <f t="shared" si="113"/>
        <v>-5950.2099999999991</v>
      </c>
      <c r="AB812" s="5">
        <f t="shared" si="114"/>
        <v>-4815.140000000014</v>
      </c>
    </row>
    <row r="813" spans="1:128" ht="37.5">
      <c r="A813" s="15">
        <v>193</v>
      </c>
      <c r="B813" s="16">
        <v>147</v>
      </c>
      <c r="C813" s="22" t="s">
        <v>641</v>
      </c>
      <c r="D813" s="16">
        <v>1959</v>
      </c>
      <c r="E813" s="16" t="s">
        <v>37</v>
      </c>
      <c r="F813" s="14" t="s">
        <v>323</v>
      </c>
      <c r="G813" s="16" t="s">
        <v>67</v>
      </c>
      <c r="H813" s="16">
        <v>2</v>
      </c>
      <c r="I813" s="21">
        <v>538.9</v>
      </c>
      <c r="J813" s="21">
        <v>316</v>
      </c>
      <c r="K813" s="22" t="s">
        <v>46</v>
      </c>
      <c r="L813" s="115">
        <f t="shared" si="110"/>
        <v>131545.49</v>
      </c>
      <c r="M813" s="115">
        <f t="shared" si="111"/>
        <v>9603.1980000000003</v>
      </c>
      <c r="N813" s="114">
        <f t="shared" si="116"/>
        <v>141148.68799999999</v>
      </c>
      <c r="O813" s="114">
        <f t="shared" si="115"/>
        <v>141148.68799999999</v>
      </c>
      <c r="P813" s="420">
        <v>244.1</v>
      </c>
      <c r="Q813" s="400">
        <v>17.82</v>
      </c>
      <c r="R813" s="14" t="s">
        <v>41</v>
      </c>
      <c r="S813" s="14" t="s">
        <v>270</v>
      </c>
      <c r="T813" s="435">
        <v>130343.743</v>
      </c>
      <c r="U813" s="435">
        <v>15902.939</v>
      </c>
      <c r="V813" s="438">
        <v>146246.682</v>
      </c>
      <c r="W813" s="435">
        <v>241.87</v>
      </c>
      <c r="X813" s="435">
        <v>29.51</v>
      </c>
      <c r="Z813" s="5">
        <f t="shared" si="112"/>
        <v>1201.7469999999885</v>
      </c>
      <c r="AA813" s="5">
        <f t="shared" si="113"/>
        <v>-6299.741</v>
      </c>
      <c r="AB813" s="5">
        <f t="shared" si="114"/>
        <v>-5097.9940000000061</v>
      </c>
    </row>
    <row r="814" spans="1:128" ht="37.5">
      <c r="A814" s="15">
        <v>194</v>
      </c>
      <c r="B814" s="16">
        <v>148</v>
      </c>
      <c r="C814" s="22" t="s">
        <v>642</v>
      </c>
      <c r="D814" s="16">
        <v>1961</v>
      </c>
      <c r="E814" s="16" t="s">
        <v>37</v>
      </c>
      <c r="F814" s="14" t="s">
        <v>323</v>
      </c>
      <c r="G814" s="16" t="s">
        <v>67</v>
      </c>
      <c r="H814" s="16">
        <v>2</v>
      </c>
      <c r="I814" s="21">
        <v>517.70000000000005</v>
      </c>
      <c r="J814" s="21">
        <v>296.2</v>
      </c>
      <c r="K814" s="22" t="s">
        <v>46</v>
      </c>
      <c r="L814" s="115">
        <f t="shared" si="110"/>
        <v>126370.57</v>
      </c>
      <c r="M814" s="115">
        <f t="shared" si="111"/>
        <v>9225.4140000000007</v>
      </c>
      <c r="N814" s="114">
        <f t="shared" si="116"/>
        <v>135595.984</v>
      </c>
      <c r="O814" s="114">
        <f t="shared" si="115"/>
        <v>135595.984</v>
      </c>
      <c r="P814" s="420">
        <v>244.1</v>
      </c>
      <c r="Q814" s="400">
        <v>17.82</v>
      </c>
      <c r="R814" s="14" t="s">
        <v>41</v>
      </c>
      <c r="S814" s="14" t="s">
        <v>270</v>
      </c>
      <c r="T814" s="435">
        <v>125216.09900000002</v>
      </c>
      <c r="U814" s="435">
        <v>15277.327000000003</v>
      </c>
      <c r="V814" s="438">
        <v>140493.42600000001</v>
      </c>
      <c r="W814" s="435">
        <v>241.87</v>
      </c>
      <c r="X814" s="435">
        <v>29.51</v>
      </c>
      <c r="Z814" s="5">
        <f t="shared" si="112"/>
        <v>1154.4709999999905</v>
      </c>
      <c r="AA814" s="5">
        <f t="shared" si="113"/>
        <v>-6051.9130000000023</v>
      </c>
      <c r="AB814" s="5">
        <f t="shared" si="114"/>
        <v>-4897.44200000001</v>
      </c>
    </row>
    <row r="815" spans="1:128" ht="37.5">
      <c r="A815" s="15">
        <v>195</v>
      </c>
      <c r="B815" s="16">
        <v>149</v>
      </c>
      <c r="C815" s="22" t="s">
        <v>643</v>
      </c>
      <c r="D815" s="16">
        <v>1962</v>
      </c>
      <c r="E815" s="16" t="s">
        <v>37</v>
      </c>
      <c r="F815" s="14" t="s">
        <v>323</v>
      </c>
      <c r="G815" s="16" t="s">
        <v>67</v>
      </c>
      <c r="H815" s="16">
        <v>2</v>
      </c>
      <c r="I815" s="21">
        <v>531.6</v>
      </c>
      <c r="J815" s="21">
        <v>308.10000000000002</v>
      </c>
      <c r="K815" s="22" t="s">
        <v>46</v>
      </c>
      <c r="L815" s="115">
        <f t="shared" si="110"/>
        <v>129763.56</v>
      </c>
      <c r="M815" s="115">
        <f t="shared" si="111"/>
        <v>9473.112000000001</v>
      </c>
      <c r="N815" s="114">
        <f t="shared" si="116"/>
        <v>139236.67199999999</v>
      </c>
      <c r="O815" s="114">
        <f t="shared" si="115"/>
        <v>139236.67199999999</v>
      </c>
      <c r="P815" s="420">
        <v>244.1</v>
      </c>
      <c r="Q815" s="400">
        <v>17.82</v>
      </c>
      <c r="R815" s="14" t="s">
        <v>41</v>
      </c>
      <c r="S815" s="14" t="s">
        <v>270</v>
      </c>
      <c r="T815" s="435">
        <v>128578.092</v>
      </c>
      <c r="U815" s="435">
        <v>15687.516000000001</v>
      </c>
      <c r="V815" s="438">
        <v>144265.60800000001</v>
      </c>
      <c r="W815" s="435">
        <v>241.87</v>
      </c>
      <c r="X815" s="435">
        <v>29.51</v>
      </c>
      <c r="Z815" s="5">
        <f t="shared" si="112"/>
        <v>1185.4679999999935</v>
      </c>
      <c r="AA815" s="5">
        <f t="shared" si="113"/>
        <v>-6214.4040000000005</v>
      </c>
      <c r="AB815" s="5">
        <f t="shared" si="114"/>
        <v>-5028.9360000000161</v>
      </c>
    </row>
    <row r="816" spans="1:128" ht="37.5">
      <c r="A816" s="15">
        <v>196</v>
      </c>
      <c r="B816" s="16">
        <v>150</v>
      </c>
      <c r="C816" s="22" t="s">
        <v>644</v>
      </c>
      <c r="D816" s="16">
        <v>1948</v>
      </c>
      <c r="E816" s="16" t="s">
        <v>37</v>
      </c>
      <c r="F816" s="14" t="s">
        <v>323</v>
      </c>
      <c r="G816" s="16" t="s">
        <v>67</v>
      </c>
      <c r="H816" s="16">
        <v>2</v>
      </c>
      <c r="I816" s="21">
        <v>511.9</v>
      </c>
      <c r="J816" s="21">
        <v>295.7</v>
      </c>
      <c r="K816" s="22" t="s">
        <v>46</v>
      </c>
      <c r="L816" s="115">
        <f t="shared" si="110"/>
        <v>124954.79</v>
      </c>
      <c r="M816" s="115">
        <f t="shared" si="111"/>
        <v>9122.0579999999991</v>
      </c>
      <c r="N816" s="114">
        <f t="shared" si="116"/>
        <v>134076.848</v>
      </c>
      <c r="O816" s="114">
        <f t="shared" si="115"/>
        <v>134076.848</v>
      </c>
      <c r="P816" s="420">
        <v>244.1</v>
      </c>
      <c r="Q816" s="400">
        <v>17.82</v>
      </c>
      <c r="R816" s="14" t="s">
        <v>41</v>
      </c>
      <c r="S816" s="14" t="s">
        <v>270</v>
      </c>
      <c r="T816" s="435">
        <v>123813.253</v>
      </c>
      <c r="U816" s="435">
        <v>15106.169</v>
      </c>
      <c r="V816" s="438">
        <v>138919.42199999999</v>
      </c>
      <c r="W816" s="435">
        <v>241.87</v>
      </c>
      <c r="X816" s="435">
        <v>29.51</v>
      </c>
      <c r="Z816" s="5">
        <f t="shared" si="112"/>
        <v>1141.5369999999966</v>
      </c>
      <c r="AA816" s="5">
        <f t="shared" si="113"/>
        <v>-5984.1110000000008</v>
      </c>
      <c r="AB816" s="5">
        <f t="shared" si="114"/>
        <v>-4842.5739999999932</v>
      </c>
    </row>
    <row r="817" spans="1:28" ht="37.5">
      <c r="A817" s="15">
        <v>197</v>
      </c>
      <c r="B817" s="16">
        <v>151</v>
      </c>
      <c r="C817" s="22" t="s">
        <v>645</v>
      </c>
      <c r="D817" s="16">
        <v>1961</v>
      </c>
      <c r="E817" s="16" t="s">
        <v>37</v>
      </c>
      <c r="F817" s="14" t="s">
        <v>323</v>
      </c>
      <c r="G817" s="16" t="s">
        <v>67</v>
      </c>
      <c r="H817" s="16">
        <v>2</v>
      </c>
      <c r="I817" s="21">
        <v>529.29999999999995</v>
      </c>
      <c r="J817" s="21">
        <v>306.8</v>
      </c>
      <c r="K817" s="22" t="s">
        <v>46</v>
      </c>
      <c r="L817" s="115">
        <f t="shared" si="110"/>
        <v>129202.12999999999</v>
      </c>
      <c r="M817" s="115">
        <f t="shared" si="111"/>
        <v>9432.1260000000002</v>
      </c>
      <c r="N817" s="114">
        <f t="shared" si="116"/>
        <v>138634.25599999999</v>
      </c>
      <c r="O817" s="114">
        <f t="shared" si="115"/>
        <v>138634.25599999999</v>
      </c>
      <c r="P817" s="420">
        <v>244.1</v>
      </c>
      <c r="Q817" s="400">
        <v>17.82</v>
      </c>
      <c r="R817" s="14" t="s">
        <v>41</v>
      </c>
      <c r="S817" s="14" t="s">
        <v>270</v>
      </c>
      <c r="T817" s="435">
        <v>128021.791</v>
      </c>
      <c r="U817" s="435">
        <v>15619.643</v>
      </c>
      <c r="V817" s="438">
        <v>143641.43400000001</v>
      </c>
      <c r="W817" s="435">
        <v>241.87</v>
      </c>
      <c r="X817" s="435">
        <v>29.51</v>
      </c>
      <c r="Z817" s="5">
        <f t="shared" si="112"/>
        <v>1180.3389999999927</v>
      </c>
      <c r="AA817" s="5">
        <f t="shared" si="113"/>
        <v>-6187.5169999999998</v>
      </c>
      <c r="AB817" s="5">
        <f t="shared" si="114"/>
        <v>-5007.1780000000144</v>
      </c>
    </row>
    <row r="818" spans="1:28" ht="37.5">
      <c r="A818" s="15">
        <v>198</v>
      </c>
      <c r="B818" s="16">
        <v>152</v>
      </c>
      <c r="C818" s="22" t="s">
        <v>646</v>
      </c>
      <c r="D818" s="16">
        <v>1960</v>
      </c>
      <c r="E818" s="16" t="s">
        <v>37</v>
      </c>
      <c r="F818" s="14" t="s">
        <v>323</v>
      </c>
      <c r="G818" s="16" t="s">
        <v>67</v>
      </c>
      <c r="H818" s="16">
        <v>2</v>
      </c>
      <c r="I818" s="21">
        <v>505.5</v>
      </c>
      <c r="J818" s="21">
        <v>288.60000000000002</v>
      </c>
      <c r="K818" s="22" t="s">
        <v>46</v>
      </c>
      <c r="L818" s="115">
        <f t="shared" si="110"/>
        <v>123392.55</v>
      </c>
      <c r="M818" s="115">
        <f t="shared" si="111"/>
        <v>9008.01</v>
      </c>
      <c r="N818" s="114">
        <f t="shared" si="116"/>
        <v>132400.56</v>
      </c>
      <c r="O818" s="114">
        <f t="shared" si="115"/>
        <v>132400.56</v>
      </c>
      <c r="P818" s="420">
        <v>244.1</v>
      </c>
      <c r="Q818" s="400">
        <v>17.82</v>
      </c>
      <c r="R818" s="14" t="s">
        <v>41</v>
      </c>
      <c r="S818" s="14" t="s">
        <v>270</v>
      </c>
      <c r="T818" s="435">
        <v>122265.285</v>
      </c>
      <c r="U818" s="435">
        <v>14917.305</v>
      </c>
      <c r="V818" s="438">
        <v>137182.59</v>
      </c>
      <c r="W818" s="435">
        <v>241.87</v>
      </c>
      <c r="X818" s="435">
        <v>29.51</v>
      </c>
      <c r="Z818" s="5">
        <f t="shared" si="112"/>
        <v>1127.2649999999994</v>
      </c>
      <c r="AA818" s="5">
        <f t="shared" si="113"/>
        <v>-5909.2950000000001</v>
      </c>
      <c r="AB818" s="5">
        <f t="shared" si="114"/>
        <v>-4782.0299999999988</v>
      </c>
    </row>
    <row r="819" spans="1:28" ht="37.5">
      <c r="A819" s="15">
        <v>199</v>
      </c>
      <c r="B819" s="16">
        <v>153</v>
      </c>
      <c r="C819" s="22" t="s">
        <v>647</v>
      </c>
      <c r="D819" s="16">
        <v>1960</v>
      </c>
      <c r="E819" s="16" t="s">
        <v>37</v>
      </c>
      <c r="F819" s="14" t="s">
        <v>323</v>
      </c>
      <c r="G819" s="16" t="s">
        <v>67</v>
      </c>
      <c r="H819" s="16">
        <v>2</v>
      </c>
      <c r="I819" s="21">
        <v>508.3</v>
      </c>
      <c r="J819" s="21">
        <v>284.7</v>
      </c>
      <c r="K819" s="22" t="s">
        <v>46</v>
      </c>
      <c r="L819" s="115">
        <f t="shared" si="110"/>
        <v>124076.03</v>
      </c>
      <c r="M819" s="115">
        <f t="shared" si="111"/>
        <v>9057.9060000000009</v>
      </c>
      <c r="N819" s="114">
        <f t="shared" si="116"/>
        <v>133133.93599999999</v>
      </c>
      <c r="O819" s="114">
        <f t="shared" si="115"/>
        <v>133133.93599999999</v>
      </c>
      <c r="P819" s="420">
        <v>244.1</v>
      </c>
      <c r="Q819" s="400">
        <v>17.82</v>
      </c>
      <c r="R819" s="14" t="s">
        <v>41</v>
      </c>
      <c r="S819" s="14" t="s">
        <v>270</v>
      </c>
      <c r="T819" s="435">
        <v>122942.52100000001</v>
      </c>
      <c r="U819" s="435">
        <v>14999.933000000001</v>
      </c>
      <c r="V819" s="438">
        <v>137942.454</v>
      </c>
      <c r="W819" s="435">
        <v>241.87</v>
      </c>
      <c r="X819" s="435">
        <v>29.51</v>
      </c>
      <c r="Z819" s="5">
        <f t="shared" si="112"/>
        <v>1133.5089999999909</v>
      </c>
      <c r="AA819" s="5">
        <f t="shared" si="113"/>
        <v>-5942.027</v>
      </c>
      <c r="AB819" s="5">
        <f t="shared" si="114"/>
        <v>-4808.5180000000109</v>
      </c>
    </row>
    <row r="820" spans="1:28" ht="37.5">
      <c r="A820" s="15">
        <v>200</v>
      </c>
      <c r="B820" s="16">
        <v>154</v>
      </c>
      <c r="C820" s="22" t="s">
        <v>648</v>
      </c>
      <c r="D820" s="16">
        <v>1961</v>
      </c>
      <c r="E820" s="16" t="s">
        <v>37</v>
      </c>
      <c r="F820" s="14" t="s">
        <v>323</v>
      </c>
      <c r="G820" s="16" t="s">
        <v>67</v>
      </c>
      <c r="H820" s="16">
        <v>2</v>
      </c>
      <c r="I820" s="21">
        <v>520.29999999999995</v>
      </c>
      <c r="J820" s="21">
        <v>298.89999999999998</v>
      </c>
      <c r="K820" s="22" t="s">
        <v>46</v>
      </c>
      <c r="L820" s="115">
        <f t="shared" si="110"/>
        <v>127005.22999999998</v>
      </c>
      <c r="M820" s="115">
        <f t="shared" si="111"/>
        <v>9271.7459999999992</v>
      </c>
      <c r="N820" s="114">
        <f t="shared" si="116"/>
        <v>136276.97599999997</v>
      </c>
      <c r="O820" s="114">
        <f t="shared" si="115"/>
        <v>136276.97599999997</v>
      </c>
      <c r="P820" s="420">
        <v>244.1</v>
      </c>
      <c r="Q820" s="400">
        <v>17.82</v>
      </c>
      <c r="R820" s="14" t="s">
        <v>41</v>
      </c>
      <c r="S820" s="14" t="s">
        <v>270</v>
      </c>
      <c r="T820" s="435">
        <v>125844.961</v>
      </c>
      <c r="U820" s="435">
        <v>15354.053</v>
      </c>
      <c r="V820" s="438">
        <v>141199.014</v>
      </c>
      <c r="W820" s="435">
        <v>241.87</v>
      </c>
      <c r="X820" s="435">
        <v>29.51</v>
      </c>
      <c r="Z820" s="5">
        <f t="shared" si="112"/>
        <v>1160.2689999999857</v>
      </c>
      <c r="AA820" s="5">
        <f t="shared" si="113"/>
        <v>-6082.3070000000007</v>
      </c>
      <c r="AB820" s="5">
        <f t="shared" si="114"/>
        <v>-4922.0380000000296</v>
      </c>
    </row>
    <row r="821" spans="1:28" ht="37.5">
      <c r="A821" s="15">
        <v>201</v>
      </c>
      <c r="B821" s="16">
        <v>155</v>
      </c>
      <c r="C821" s="22" t="s">
        <v>649</v>
      </c>
      <c r="D821" s="16">
        <v>1961</v>
      </c>
      <c r="E821" s="16" t="s">
        <v>37</v>
      </c>
      <c r="F821" s="14" t="s">
        <v>323</v>
      </c>
      <c r="G821" s="16" t="s">
        <v>67</v>
      </c>
      <c r="H821" s="16">
        <v>2</v>
      </c>
      <c r="I821" s="21">
        <v>520.79999999999995</v>
      </c>
      <c r="J821" s="21">
        <v>297.7</v>
      </c>
      <c r="K821" s="22" t="s">
        <v>46</v>
      </c>
      <c r="L821" s="115">
        <f t="shared" si="110"/>
        <v>127127.27999999998</v>
      </c>
      <c r="M821" s="115">
        <f t="shared" si="111"/>
        <v>9280.655999999999</v>
      </c>
      <c r="N821" s="114">
        <f t="shared" si="116"/>
        <v>136407.93599999999</v>
      </c>
      <c r="O821" s="114">
        <f t="shared" si="115"/>
        <v>136407.93599999999</v>
      </c>
      <c r="P821" s="420">
        <v>244.1</v>
      </c>
      <c r="Q821" s="400">
        <v>17.82</v>
      </c>
      <c r="R821" s="14" t="s">
        <v>41</v>
      </c>
      <c r="S821" s="14" t="s">
        <v>270</v>
      </c>
      <c r="T821" s="435">
        <v>125965.89599999999</v>
      </c>
      <c r="U821" s="435">
        <v>15368.807999999999</v>
      </c>
      <c r="V821" s="438">
        <v>141334.704</v>
      </c>
      <c r="W821" s="435">
        <v>241.87</v>
      </c>
      <c r="X821" s="435">
        <v>29.51</v>
      </c>
      <c r="Z821" s="5">
        <f t="shared" si="112"/>
        <v>1161.3839999999909</v>
      </c>
      <c r="AA821" s="5">
        <f t="shared" si="113"/>
        <v>-6088.152</v>
      </c>
      <c r="AB821" s="5">
        <f t="shared" si="114"/>
        <v>-4926.7680000000109</v>
      </c>
    </row>
    <row r="822" spans="1:28" ht="37.5">
      <c r="A822" s="15">
        <v>202</v>
      </c>
      <c r="B822" s="16">
        <v>156</v>
      </c>
      <c r="C822" s="22" t="s">
        <v>650</v>
      </c>
      <c r="D822" s="16">
        <v>1960</v>
      </c>
      <c r="E822" s="16" t="s">
        <v>37</v>
      </c>
      <c r="F822" s="14" t="s">
        <v>323</v>
      </c>
      <c r="G822" s="16" t="s">
        <v>67</v>
      </c>
      <c r="H822" s="16">
        <v>2</v>
      </c>
      <c r="I822" s="21">
        <v>525.4</v>
      </c>
      <c r="J822" s="21">
        <v>301</v>
      </c>
      <c r="K822" s="22" t="s">
        <v>46</v>
      </c>
      <c r="L822" s="115">
        <f t="shared" si="110"/>
        <v>128250.13999999998</v>
      </c>
      <c r="M822" s="115">
        <f t="shared" si="111"/>
        <v>9362.6280000000006</v>
      </c>
      <c r="N822" s="114">
        <f t="shared" si="116"/>
        <v>137612.76799999998</v>
      </c>
      <c r="O822" s="114">
        <f t="shared" si="115"/>
        <v>137612.76799999998</v>
      </c>
      <c r="P822" s="420">
        <v>244.1</v>
      </c>
      <c r="Q822" s="400">
        <v>17.82</v>
      </c>
      <c r="R822" s="14" t="s">
        <v>41</v>
      </c>
      <c r="S822" s="14" t="s">
        <v>270</v>
      </c>
      <c r="T822" s="435">
        <v>127078.49799999999</v>
      </c>
      <c r="U822" s="435">
        <v>15504.554</v>
      </c>
      <c r="V822" s="438">
        <v>142583.052</v>
      </c>
      <c r="W822" s="435">
        <v>241.87</v>
      </c>
      <c r="X822" s="435">
        <v>29.51</v>
      </c>
      <c r="Z822" s="5">
        <f t="shared" si="112"/>
        <v>1171.6419999999925</v>
      </c>
      <c r="AA822" s="5">
        <f t="shared" si="113"/>
        <v>-6141.9259999999995</v>
      </c>
      <c r="AB822" s="5">
        <f t="shared" si="114"/>
        <v>-4970.2840000000142</v>
      </c>
    </row>
    <row r="823" spans="1:28" ht="37.5">
      <c r="A823" s="15">
        <v>203</v>
      </c>
      <c r="B823" s="16">
        <v>157</v>
      </c>
      <c r="C823" s="22" t="s">
        <v>651</v>
      </c>
      <c r="D823" s="16">
        <v>1960</v>
      </c>
      <c r="E823" s="16" t="s">
        <v>37</v>
      </c>
      <c r="F823" s="14" t="s">
        <v>323</v>
      </c>
      <c r="G823" s="16" t="s">
        <v>60</v>
      </c>
      <c r="H823" s="16">
        <v>2</v>
      </c>
      <c r="I823" s="21">
        <v>503.2</v>
      </c>
      <c r="J823" s="21">
        <v>273</v>
      </c>
      <c r="K823" s="22" t="s">
        <v>46</v>
      </c>
      <c r="L823" s="115">
        <f t="shared" si="110"/>
        <v>122831.12</v>
      </c>
      <c r="M823" s="115">
        <f t="shared" si="111"/>
        <v>8967.0239999999994</v>
      </c>
      <c r="N823" s="114">
        <f t="shared" si="116"/>
        <v>131798.144</v>
      </c>
      <c r="O823" s="114">
        <f t="shared" si="115"/>
        <v>131798.144</v>
      </c>
      <c r="P823" s="420">
        <v>244.1</v>
      </c>
      <c r="Q823" s="400">
        <v>17.82</v>
      </c>
      <c r="R823" s="14" t="s">
        <v>41</v>
      </c>
      <c r="S823" s="14" t="s">
        <v>270</v>
      </c>
      <c r="T823" s="435">
        <v>121708.984</v>
      </c>
      <c r="U823" s="435">
        <v>14849.432000000001</v>
      </c>
      <c r="V823" s="438">
        <v>136558.416</v>
      </c>
      <c r="W823" s="435">
        <v>241.87</v>
      </c>
      <c r="X823" s="435">
        <v>29.51</v>
      </c>
      <c r="Z823" s="5">
        <f t="shared" si="112"/>
        <v>1122.1359999999986</v>
      </c>
      <c r="AA823" s="5">
        <f t="shared" si="113"/>
        <v>-5882.4080000000013</v>
      </c>
      <c r="AB823" s="5">
        <f t="shared" si="114"/>
        <v>-4760.2719999999972</v>
      </c>
    </row>
    <row r="824" spans="1:28" ht="37.5">
      <c r="A824" s="15">
        <v>204</v>
      </c>
      <c r="B824" s="16">
        <v>158</v>
      </c>
      <c r="C824" s="22" t="s">
        <v>652</v>
      </c>
      <c r="D824" s="16">
        <v>1960</v>
      </c>
      <c r="E824" s="16" t="s">
        <v>37</v>
      </c>
      <c r="F824" s="14" t="s">
        <v>323</v>
      </c>
      <c r="G824" s="16" t="s">
        <v>38</v>
      </c>
      <c r="H824" s="16">
        <v>2</v>
      </c>
      <c r="I824" s="21">
        <v>501.2</v>
      </c>
      <c r="J824" s="21">
        <v>268.89999999999998</v>
      </c>
      <c r="K824" s="22" t="s">
        <v>46</v>
      </c>
      <c r="L824" s="115">
        <f t="shared" si="110"/>
        <v>122342.92</v>
      </c>
      <c r="M824" s="115">
        <f t="shared" si="111"/>
        <v>8931.384</v>
      </c>
      <c r="N824" s="114">
        <f t="shared" si="116"/>
        <v>131274.304</v>
      </c>
      <c r="O824" s="114">
        <f t="shared" si="115"/>
        <v>131274.304</v>
      </c>
      <c r="P824" s="420">
        <v>244.1</v>
      </c>
      <c r="Q824" s="400">
        <v>17.82</v>
      </c>
      <c r="R824" s="14" t="s">
        <v>41</v>
      </c>
      <c r="S824" s="14" t="s">
        <v>270</v>
      </c>
      <c r="T824" s="435">
        <v>126242.25599999999</v>
      </c>
      <c r="U824" s="435">
        <v>15752.716</v>
      </c>
      <c r="V824" s="438">
        <v>141994.97200000001</v>
      </c>
      <c r="W824" s="435">
        <v>251.88</v>
      </c>
      <c r="X824" s="435">
        <v>31.43</v>
      </c>
      <c r="Z824" s="5">
        <f t="shared" si="112"/>
        <v>-3899.3359999999957</v>
      </c>
      <c r="AA824" s="5">
        <f t="shared" si="113"/>
        <v>-6821.3320000000003</v>
      </c>
      <c r="AB824" s="5">
        <f t="shared" si="114"/>
        <v>-10720.668000000005</v>
      </c>
    </row>
    <row r="825" spans="1:28" ht="37.5">
      <c r="A825" s="15">
        <v>205</v>
      </c>
      <c r="B825" s="16">
        <v>159</v>
      </c>
      <c r="C825" s="22" t="s">
        <v>653</v>
      </c>
      <c r="D825" s="16">
        <v>1972</v>
      </c>
      <c r="E825" s="16" t="s">
        <v>37</v>
      </c>
      <c r="F825" s="14" t="s">
        <v>306</v>
      </c>
      <c r="G825" s="16" t="s">
        <v>38</v>
      </c>
      <c r="H825" s="16">
        <v>4</v>
      </c>
      <c r="I825" s="21">
        <v>11375.2</v>
      </c>
      <c r="J825" s="21">
        <v>5212.7</v>
      </c>
      <c r="K825" s="22" t="s">
        <v>46</v>
      </c>
      <c r="L825" s="21">
        <f t="shared" si="110"/>
        <v>1820032</v>
      </c>
      <c r="M825" s="21">
        <f t="shared" si="111"/>
        <v>176998.11200000002</v>
      </c>
      <c r="N825" s="32">
        <f t="shared" si="116"/>
        <v>1997030.112</v>
      </c>
      <c r="O825" s="32">
        <f>N825</f>
        <v>1997030.112</v>
      </c>
      <c r="P825" s="21">
        <v>160</v>
      </c>
      <c r="Q825" s="361">
        <v>15.56</v>
      </c>
      <c r="R825" s="14" t="s">
        <v>41</v>
      </c>
      <c r="S825" s="14" t="s">
        <v>270</v>
      </c>
      <c r="Z825" s="5"/>
      <c r="AA825" s="5"/>
      <c r="AB825" s="5"/>
    </row>
    <row r="826" spans="1:28" ht="37.5">
      <c r="A826" s="15">
        <v>206</v>
      </c>
      <c r="B826" s="16">
        <v>160</v>
      </c>
      <c r="C826" s="22" t="s">
        <v>654</v>
      </c>
      <c r="D826" s="16">
        <v>1961</v>
      </c>
      <c r="E826" s="16" t="s">
        <v>37</v>
      </c>
      <c r="F826" s="14" t="s">
        <v>331</v>
      </c>
      <c r="G826" s="16" t="s">
        <v>67</v>
      </c>
      <c r="H826" s="16">
        <v>2</v>
      </c>
      <c r="I826" s="21">
        <v>521.4</v>
      </c>
      <c r="J826" s="21">
        <v>298.8</v>
      </c>
      <c r="K826" s="22" t="s">
        <v>46</v>
      </c>
      <c r="L826" s="115">
        <f t="shared" si="110"/>
        <v>129432.336</v>
      </c>
      <c r="M826" s="115">
        <f t="shared" si="111"/>
        <v>9447.768</v>
      </c>
      <c r="N826" s="114">
        <f t="shared" si="116"/>
        <v>138880.10399999999</v>
      </c>
      <c r="O826" s="114">
        <f>N826</f>
        <v>138880.10399999999</v>
      </c>
      <c r="P826" s="420">
        <v>248.24</v>
      </c>
      <c r="Q826" s="400">
        <v>18.12</v>
      </c>
      <c r="R826" s="14" t="s">
        <v>41</v>
      </c>
      <c r="S826" s="14" t="s">
        <v>270</v>
      </c>
      <c r="T826" s="435">
        <v>126225.726</v>
      </c>
      <c r="U826" s="435">
        <v>11444.73</v>
      </c>
      <c r="V826" s="438">
        <v>137670.45600000001</v>
      </c>
      <c r="W826" s="435">
        <v>242.09</v>
      </c>
      <c r="X826" s="435">
        <v>21.95</v>
      </c>
      <c r="Z826" s="5">
        <f>L826-T826</f>
        <v>3206.6100000000006</v>
      </c>
      <c r="AA826" s="5">
        <f>M826-U826</f>
        <v>-1996.9619999999995</v>
      </c>
      <c r="AB826" s="5">
        <f>N826-V826</f>
        <v>1209.6479999999865</v>
      </c>
    </row>
    <row r="827" spans="1:28" ht="37.5">
      <c r="A827" s="15">
        <v>207</v>
      </c>
      <c r="B827" s="16">
        <v>161</v>
      </c>
      <c r="C827" s="22" t="s">
        <v>655</v>
      </c>
      <c r="D827" s="16">
        <v>1965</v>
      </c>
      <c r="E827" s="16" t="s">
        <v>37</v>
      </c>
      <c r="F827" s="14" t="s">
        <v>306</v>
      </c>
      <c r="G827" s="14" t="s">
        <v>38</v>
      </c>
      <c r="H827" s="16">
        <v>3</v>
      </c>
      <c r="I827" s="21">
        <f>J827*1.8</f>
        <v>1977.4079999999999</v>
      </c>
      <c r="J827" s="21">
        <v>1098.56</v>
      </c>
      <c r="K827" s="22" t="s">
        <v>46</v>
      </c>
      <c r="L827" s="21">
        <f t="shared" si="110"/>
        <v>316385.27999999997</v>
      </c>
      <c r="M827" s="21">
        <f t="shared" si="111"/>
        <v>30768.46848</v>
      </c>
      <c r="N827" s="32">
        <f t="shared" si="116"/>
        <v>347153.74847999995</v>
      </c>
      <c r="O827" s="32">
        <f>N827</f>
        <v>347153.74847999995</v>
      </c>
      <c r="P827" s="32">
        <v>160</v>
      </c>
      <c r="Q827" s="59">
        <v>15.56</v>
      </c>
      <c r="R827" s="14" t="s">
        <v>41</v>
      </c>
      <c r="S827" s="14" t="s">
        <v>270</v>
      </c>
      <c r="Z827" s="5"/>
      <c r="AA827" s="5"/>
      <c r="AB827" s="5"/>
    </row>
    <row r="828" spans="1:28" ht="37.5">
      <c r="A828" s="15">
        <v>208</v>
      </c>
      <c r="B828" s="16">
        <v>162</v>
      </c>
      <c r="C828" s="22" t="s">
        <v>656</v>
      </c>
      <c r="D828" s="16">
        <v>1967</v>
      </c>
      <c r="E828" s="16" t="s">
        <v>37</v>
      </c>
      <c r="F828" s="14" t="s">
        <v>306</v>
      </c>
      <c r="G828" s="14" t="s">
        <v>38</v>
      </c>
      <c r="H828" s="16">
        <v>5</v>
      </c>
      <c r="I828" s="21">
        <f>J828*1.8</f>
        <v>4039.0739999999996</v>
      </c>
      <c r="J828" s="21">
        <v>2243.9299999999998</v>
      </c>
      <c r="K828" s="22" t="s">
        <v>234</v>
      </c>
      <c r="L828" s="21">
        <f t="shared" si="110"/>
        <v>4371085.8827999998</v>
      </c>
      <c r="M828" s="21">
        <f t="shared" si="111"/>
        <v>93544.953839999987</v>
      </c>
      <c r="N828" s="32">
        <f t="shared" si="116"/>
        <v>4464630.8366399994</v>
      </c>
      <c r="O828" s="32">
        <f t="shared" ref="O828:O840" si="117">N828</f>
        <v>4464630.8366399994</v>
      </c>
      <c r="P828" s="32">
        <v>1082.2</v>
      </c>
      <c r="Q828" s="59">
        <v>23.16</v>
      </c>
      <c r="R828" s="14" t="s">
        <v>41</v>
      </c>
      <c r="S828" s="14" t="s">
        <v>270</v>
      </c>
      <c r="Z828" s="5"/>
      <c r="AA828" s="5"/>
      <c r="AB828" s="5"/>
    </row>
    <row r="829" spans="1:28" ht="37.5">
      <c r="A829" s="15">
        <v>209</v>
      </c>
      <c r="B829" s="16">
        <v>163</v>
      </c>
      <c r="C829" s="22" t="s">
        <v>657</v>
      </c>
      <c r="D829" s="16">
        <v>38</v>
      </c>
      <c r="E829" s="16" t="s">
        <v>37</v>
      </c>
      <c r="F829" s="14" t="s">
        <v>329</v>
      </c>
      <c r="G829" s="14" t="s">
        <v>67</v>
      </c>
      <c r="H829" s="16">
        <v>2</v>
      </c>
      <c r="I829" s="21">
        <f>J829*1.8</f>
        <v>862.56</v>
      </c>
      <c r="J829" s="21">
        <v>479.2</v>
      </c>
      <c r="K829" s="22" t="s">
        <v>234</v>
      </c>
      <c r="L829" s="21">
        <f t="shared" si="110"/>
        <v>1494557.7120000001</v>
      </c>
      <c r="M829" s="21">
        <f t="shared" si="111"/>
        <v>34692.163199999995</v>
      </c>
      <c r="N829" s="32">
        <f t="shared" si="116"/>
        <v>1529249.8752000001</v>
      </c>
      <c r="O829" s="32">
        <f t="shared" si="117"/>
        <v>1529249.8752000001</v>
      </c>
      <c r="P829" s="32">
        <v>1732.7</v>
      </c>
      <c r="Q829" s="59">
        <v>40.22</v>
      </c>
      <c r="R829" s="14" t="s">
        <v>41</v>
      </c>
      <c r="S829" s="14" t="s">
        <v>270</v>
      </c>
      <c r="Z829" s="5"/>
      <c r="AA829" s="5"/>
      <c r="AB829" s="5"/>
    </row>
    <row r="830" spans="1:28" ht="37.5">
      <c r="A830" s="15">
        <v>210</v>
      </c>
      <c r="B830" s="16">
        <v>164</v>
      </c>
      <c r="C830" s="22" t="s">
        <v>658</v>
      </c>
      <c r="D830" s="16">
        <v>38</v>
      </c>
      <c r="E830" s="16" t="s">
        <v>37</v>
      </c>
      <c r="F830" s="14" t="s">
        <v>329</v>
      </c>
      <c r="G830" s="14" t="s">
        <v>67</v>
      </c>
      <c r="H830" s="16">
        <v>2</v>
      </c>
      <c r="I830" s="21">
        <f>J830*1.8</f>
        <v>884.16</v>
      </c>
      <c r="J830" s="21">
        <v>491.2</v>
      </c>
      <c r="K830" s="22" t="s">
        <v>234</v>
      </c>
      <c r="L830" s="21">
        <f t="shared" si="110"/>
        <v>1531984.0319999999</v>
      </c>
      <c r="M830" s="21">
        <f t="shared" si="111"/>
        <v>35560.915199999996</v>
      </c>
      <c r="N830" s="32">
        <f t="shared" si="116"/>
        <v>1567544.9471999998</v>
      </c>
      <c r="O830" s="32">
        <f t="shared" si="117"/>
        <v>1567544.9471999998</v>
      </c>
      <c r="P830" s="32">
        <v>1732.7</v>
      </c>
      <c r="Q830" s="59">
        <v>40.22</v>
      </c>
      <c r="R830" s="14" t="s">
        <v>41</v>
      </c>
      <c r="S830" s="14" t="s">
        <v>270</v>
      </c>
      <c r="Z830" s="5"/>
      <c r="AA830" s="5"/>
      <c r="AB830" s="5"/>
    </row>
    <row r="831" spans="1:28" ht="56.25">
      <c r="A831" s="15">
        <v>211</v>
      </c>
      <c r="B831" s="16">
        <v>165</v>
      </c>
      <c r="C831" s="22" t="s">
        <v>659</v>
      </c>
      <c r="D831" s="16">
        <v>1993</v>
      </c>
      <c r="E831" s="16" t="s">
        <v>37</v>
      </c>
      <c r="F831" s="14" t="s">
        <v>467</v>
      </c>
      <c r="G831" s="16" t="s">
        <v>87</v>
      </c>
      <c r="H831" s="16">
        <v>10</v>
      </c>
      <c r="I831" s="21">
        <v>5908.2</v>
      </c>
      <c r="J831" s="21">
        <v>4278.1000000000004</v>
      </c>
      <c r="K831" s="22" t="s">
        <v>179</v>
      </c>
      <c r="L831" s="21">
        <f t="shared" si="110"/>
        <v>4450115.3219999997</v>
      </c>
      <c r="M831" s="21">
        <f t="shared" si="111"/>
        <v>95240.184000000008</v>
      </c>
      <c r="N831" s="32">
        <f t="shared" si="116"/>
        <v>4545355.5060000001</v>
      </c>
      <c r="O831" s="32">
        <f t="shared" si="117"/>
        <v>4545355.5060000001</v>
      </c>
      <c r="P831" s="32">
        <v>753.21</v>
      </c>
      <c r="Q831" s="59">
        <v>16.12</v>
      </c>
      <c r="R831" s="14" t="s">
        <v>41</v>
      </c>
      <c r="S831" s="14" t="s">
        <v>270</v>
      </c>
      <c r="Z831" s="5"/>
      <c r="AA831" s="5"/>
      <c r="AB831" s="5"/>
    </row>
    <row r="832" spans="1:28" ht="37.5">
      <c r="A832" s="15">
        <v>212</v>
      </c>
      <c r="B832" s="16">
        <v>166</v>
      </c>
      <c r="C832" s="22" t="s">
        <v>660</v>
      </c>
      <c r="D832" s="16">
        <v>1968</v>
      </c>
      <c r="E832" s="16" t="s">
        <v>37</v>
      </c>
      <c r="F832" s="14" t="s">
        <v>306</v>
      </c>
      <c r="G832" s="14" t="s">
        <v>38</v>
      </c>
      <c r="H832" s="16">
        <v>5</v>
      </c>
      <c r="I832" s="21">
        <v>6512.5</v>
      </c>
      <c r="J832" s="21">
        <v>3933.2</v>
      </c>
      <c r="K832" s="22" t="s">
        <v>46</v>
      </c>
      <c r="L832" s="21">
        <f t="shared" si="110"/>
        <v>1042000</v>
      </c>
      <c r="M832" s="21">
        <f t="shared" si="111"/>
        <v>101334.5</v>
      </c>
      <c r="N832" s="32">
        <f t="shared" si="116"/>
        <v>1143334.5</v>
      </c>
      <c r="O832" s="32">
        <f t="shared" si="117"/>
        <v>1143334.5</v>
      </c>
      <c r="P832" s="21">
        <v>160</v>
      </c>
      <c r="Q832" s="361">
        <v>15.56</v>
      </c>
      <c r="R832" s="14" t="s">
        <v>41</v>
      </c>
      <c r="S832" s="14" t="s">
        <v>270</v>
      </c>
      <c r="Z832" s="5"/>
      <c r="AA832" s="5"/>
      <c r="AB832" s="5"/>
    </row>
    <row r="833" spans="1:128" ht="37.5">
      <c r="A833" s="15">
        <v>213</v>
      </c>
      <c r="B833" s="16">
        <v>167</v>
      </c>
      <c r="C833" s="22" t="s">
        <v>661</v>
      </c>
      <c r="D833" s="16">
        <v>1967</v>
      </c>
      <c r="E833" s="16" t="s">
        <v>37</v>
      </c>
      <c r="F833" s="14" t="s">
        <v>306</v>
      </c>
      <c r="G833" s="14" t="s">
        <v>38</v>
      </c>
      <c r="H833" s="16">
        <v>5</v>
      </c>
      <c r="I833" s="21">
        <v>6486.1</v>
      </c>
      <c r="J833" s="21">
        <v>3919.2</v>
      </c>
      <c r="K833" s="22" t="s">
        <v>46</v>
      </c>
      <c r="L833" s="21">
        <f t="shared" si="110"/>
        <v>1037776</v>
      </c>
      <c r="M833" s="21">
        <f t="shared" si="111"/>
        <v>100923.71600000001</v>
      </c>
      <c r="N833" s="32">
        <f t="shared" si="116"/>
        <v>1138699.716</v>
      </c>
      <c r="O833" s="32">
        <f t="shared" si="117"/>
        <v>1138699.716</v>
      </c>
      <c r="P833" s="21">
        <v>160</v>
      </c>
      <c r="Q833" s="361">
        <v>15.56</v>
      </c>
      <c r="R833" s="14" t="s">
        <v>41</v>
      </c>
      <c r="S833" s="14" t="s">
        <v>270</v>
      </c>
      <c r="Z833" s="5"/>
      <c r="AA833" s="5"/>
      <c r="AB833" s="5"/>
    </row>
    <row r="834" spans="1:128" ht="37.5">
      <c r="A834" s="15">
        <v>214</v>
      </c>
      <c r="B834" s="16">
        <v>168</v>
      </c>
      <c r="C834" s="22" t="s">
        <v>662</v>
      </c>
      <c r="D834" s="16">
        <v>1969</v>
      </c>
      <c r="E834" s="16" t="s">
        <v>37</v>
      </c>
      <c r="F834" s="14" t="s">
        <v>306</v>
      </c>
      <c r="G834" s="14" t="s">
        <v>38</v>
      </c>
      <c r="H834" s="16">
        <v>5</v>
      </c>
      <c r="I834" s="21">
        <v>6445.6</v>
      </c>
      <c r="J834" s="21">
        <v>3925.6</v>
      </c>
      <c r="K834" s="68" t="s">
        <v>46</v>
      </c>
      <c r="L834" s="21">
        <f t="shared" si="110"/>
        <v>1031296</v>
      </c>
      <c r="M834" s="21">
        <f t="shared" si="111"/>
        <v>100293.53600000001</v>
      </c>
      <c r="N834" s="32">
        <f t="shared" si="116"/>
        <v>1131589.5360000001</v>
      </c>
      <c r="O834" s="32">
        <f t="shared" si="117"/>
        <v>1131589.5360000001</v>
      </c>
      <c r="P834" s="21">
        <v>160</v>
      </c>
      <c r="Q834" s="361">
        <v>15.56</v>
      </c>
      <c r="R834" s="14" t="s">
        <v>41</v>
      </c>
      <c r="S834" s="14" t="s">
        <v>270</v>
      </c>
      <c r="Z834" s="5"/>
      <c r="AA834" s="5"/>
      <c r="AB834" s="5"/>
    </row>
    <row r="835" spans="1:128" s="14" customFormat="1" ht="37.5">
      <c r="A835" s="15">
        <v>215</v>
      </c>
      <c r="B835" s="16">
        <v>169</v>
      </c>
      <c r="C835" s="22" t="s">
        <v>663</v>
      </c>
      <c r="D835" s="16">
        <v>1934</v>
      </c>
      <c r="E835" s="16" t="s">
        <v>37</v>
      </c>
      <c r="F835" s="14" t="s">
        <v>323</v>
      </c>
      <c r="G835" s="16" t="s">
        <v>67</v>
      </c>
      <c r="H835" s="16">
        <v>2</v>
      </c>
      <c r="I835" s="21">
        <v>864.3</v>
      </c>
      <c r="J835" s="21">
        <v>475.3</v>
      </c>
      <c r="K835" s="68" t="s">
        <v>234</v>
      </c>
      <c r="L835" s="21">
        <f t="shared" si="110"/>
        <v>1296450</v>
      </c>
      <c r="M835" s="21">
        <f t="shared" si="111"/>
        <v>34762.146000000001</v>
      </c>
      <c r="N835" s="32">
        <f t="shared" si="116"/>
        <v>1331212.1459999999</v>
      </c>
      <c r="O835" s="32">
        <f t="shared" si="117"/>
        <v>1331212.1459999999</v>
      </c>
      <c r="P835" s="21">
        <v>1500</v>
      </c>
      <c r="Q835" s="361">
        <v>40.22</v>
      </c>
      <c r="R835" s="14" t="s">
        <v>41</v>
      </c>
      <c r="S835" s="14" t="s">
        <v>270</v>
      </c>
      <c r="T835" s="435"/>
      <c r="U835" s="435"/>
      <c r="V835" s="438"/>
      <c r="W835" s="435"/>
      <c r="X835" s="435"/>
      <c r="Y835" s="2"/>
      <c r="Z835" s="5"/>
      <c r="AA835" s="5"/>
      <c r="AB835" s="5"/>
      <c r="AC835" s="5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364"/>
    </row>
    <row r="836" spans="1:128" s="359" customFormat="1" ht="56.25">
      <c r="A836" s="15">
        <v>216</v>
      </c>
      <c r="B836" s="16">
        <v>170</v>
      </c>
      <c r="C836" s="22" t="s">
        <v>664</v>
      </c>
      <c r="D836" s="16">
        <v>1995</v>
      </c>
      <c r="E836" s="16" t="s">
        <v>37</v>
      </c>
      <c r="F836" s="14" t="s">
        <v>474</v>
      </c>
      <c r="G836" s="16" t="s">
        <v>87</v>
      </c>
      <c r="H836" s="16">
        <v>6</v>
      </c>
      <c r="I836" s="21">
        <v>9930.0400000000009</v>
      </c>
      <c r="J836" s="21">
        <v>3217</v>
      </c>
      <c r="K836" s="22" t="s">
        <v>179</v>
      </c>
      <c r="L836" s="21">
        <f>P836*I836</f>
        <v>7834305.0580000011</v>
      </c>
      <c r="M836" s="21">
        <f t="shared" si="111"/>
        <v>167619.07519999999</v>
      </c>
      <c r="N836" s="21">
        <f t="shared" si="116"/>
        <v>8001924.133200001</v>
      </c>
      <c r="O836" s="32">
        <f t="shared" si="117"/>
        <v>8001924.133200001</v>
      </c>
      <c r="P836" s="16">
        <v>788.95</v>
      </c>
      <c r="Q836" s="361">
        <v>16.88</v>
      </c>
      <c r="R836" s="14" t="s">
        <v>41</v>
      </c>
      <c r="S836" s="14" t="s">
        <v>270</v>
      </c>
      <c r="T836" s="435"/>
      <c r="U836" s="435"/>
      <c r="V836" s="438"/>
      <c r="W836" s="435"/>
      <c r="X836" s="435"/>
      <c r="Y836" s="55"/>
      <c r="Z836" s="5"/>
      <c r="AA836" s="5"/>
      <c r="AB836" s="5"/>
      <c r="AC836" s="43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365"/>
    </row>
    <row r="837" spans="1:128" s="2" customFormat="1" ht="37.5">
      <c r="A837" s="15">
        <v>217</v>
      </c>
      <c r="B837" s="16">
        <v>171</v>
      </c>
      <c r="C837" s="22" t="s">
        <v>665</v>
      </c>
      <c r="D837" s="16">
        <v>1956</v>
      </c>
      <c r="E837" s="16" t="s">
        <v>37</v>
      </c>
      <c r="F837" s="14" t="s">
        <v>306</v>
      </c>
      <c r="G837" s="14" t="s">
        <v>38</v>
      </c>
      <c r="H837" s="16">
        <v>5</v>
      </c>
      <c r="I837" s="21">
        <v>6068.2</v>
      </c>
      <c r="J837" s="21">
        <v>3868.8</v>
      </c>
      <c r="K837" s="68" t="s">
        <v>46</v>
      </c>
      <c r="L837" s="21">
        <f>I837*P837</f>
        <v>970912</v>
      </c>
      <c r="M837" s="21">
        <f t="shared" si="111"/>
        <v>94421.191999999995</v>
      </c>
      <c r="N837" s="32">
        <f t="shared" si="116"/>
        <v>1065333.192</v>
      </c>
      <c r="O837" s="32">
        <f t="shared" si="117"/>
        <v>1065333.192</v>
      </c>
      <c r="P837" s="21">
        <v>160</v>
      </c>
      <c r="Q837" s="361">
        <v>15.56</v>
      </c>
      <c r="R837" s="14" t="s">
        <v>41</v>
      </c>
      <c r="S837" s="14" t="s">
        <v>270</v>
      </c>
      <c r="T837" s="435"/>
      <c r="U837" s="435"/>
      <c r="V837" s="438"/>
      <c r="W837" s="435"/>
      <c r="X837" s="435"/>
      <c r="Z837" s="5"/>
      <c r="AA837" s="5"/>
      <c r="AB837" s="5"/>
      <c r="AC837" s="5"/>
    </row>
    <row r="838" spans="1:128" s="14" customFormat="1" ht="37.5">
      <c r="A838" s="15">
        <v>218</v>
      </c>
      <c r="B838" s="16">
        <v>172</v>
      </c>
      <c r="C838" s="22" t="s">
        <v>666</v>
      </c>
      <c r="D838" s="16">
        <v>1963</v>
      </c>
      <c r="E838" s="16" t="s">
        <v>37</v>
      </c>
      <c r="F838" s="14" t="s">
        <v>306</v>
      </c>
      <c r="G838" s="16" t="s">
        <v>38</v>
      </c>
      <c r="H838" s="16">
        <v>4</v>
      </c>
      <c r="I838" s="21">
        <v>3545.3</v>
      </c>
      <c r="J838" s="21">
        <v>1984.56</v>
      </c>
      <c r="K838" s="68" t="s">
        <v>234</v>
      </c>
      <c r="L838" s="21">
        <f>I838*P838</f>
        <v>3836723.66</v>
      </c>
      <c r="M838" s="21">
        <f t="shared" si="111"/>
        <v>82109.148000000001</v>
      </c>
      <c r="N838" s="32">
        <f t="shared" si="116"/>
        <v>3918832.8080000002</v>
      </c>
      <c r="O838" s="32">
        <f t="shared" si="117"/>
        <v>3918832.8080000002</v>
      </c>
      <c r="P838" s="361">
        <v>1082.2</v>
      </c>
      <c r="Q838" s="361">
        <v>23.16</v>
      </c>
      <c r="R838" s="14" t="s">
        <v>41</v>
      </c>
      <c r="S838" s="14" t="s">
        <v>270</v>
      </c>
      <c r="T838" s="435"/>
      <c r="U838" s="435"/>
      <c r="V838" s="438"/>
      <c r="W838" s="435"/>
      <c r="X838" s="435"/>
      <c r="Y838" s="2"/>
      <c r="Z838" s="5"/>
      <c r="AA838" s="5"/>
      <c r="AB838" s="5"/>
      <c r="AC838" s="5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364"/>
    </row>
    <row r="839" spans="1:128" ht="37.5">
      <c r="A839" s="15">
        <v>219</v>
      </c>
      <c r="B839" s="16">
        <v>173</v>
      </c>
      <c r="C839" s="22" t="s">
        <v>667</v>
      </c>
      <c r="D839" s="16">
        <v>1966</v>
      </c>
      <c r="E839" s="16" t="s">
        <v>37</v>
      </c>
      <c r="F839" s="14" t="s">
        <v>306</v>
      </c>
      <c r="G839" s="14" t="s">
        <v>38</v>
      </c>
      <c r="H839" s="16">
        <v>5</v>
      </c>
      <c r="I839" s="21">
        <v>5564.1</v>
      </c>
      <c r="J839" s="21">
        <v>3416</v>
      </c>
      <c r="K839" s="68" t="s">
        <v>46</v>
      </c>
      <c r="L839" s="21">
        <f>I839*P839</f>
        <v>890256</v>
      </c>
      <c r="M839" s="21">
        <f t="shared" si="111"/>
        <v>86577.396000000008</v>
      </c>
      <c r="N839" s="32">
        <f t="shared" si="116"/>
        <v>976833.39599999995</v>
      </c>
      <c r="O839" s="32">
        <f t="shared" si="117"/>
        <v>976833.39599999995</v>
      </c>
      <c r="P839" s="21">
        <v>160</v>
      </c>
      <c r="Q839" s="361">
        <v>15.56</v>
      </c>
      <c r="R839" s="14" t="s">
        <v>41</v>
      </c>
      <c r="S839" s="14" t="s">
        <v>270</v>
      </c>
      <c r="Z839" s="5"/>
      <c r="AA839" s="5"/>
      <c r="AB839" s="5"/>
    </row>
    <row r="840" spans="1:128" ht="37.5">
      <c r="A840" s="15">
        <v>220</v>
      </c>
      <c r="B840" s="16">
        <v>174</v>
      </c>
      <c r="C840" s="22" t="s">
        <v>668</v>
      </c>
      <c r="D840" s="16">
        <v>1968</v>
      </c>
      <c r="E840" s="16" t="s">
        <v>37</v>
      </c>
      <c r="F840" s="14" t="s">
        <v>306</v>
      </c>
      <c r="G840" s="14" t="s">
        <v>38</v>
      </c>
      <c r="H840" s="16">
        <v>5</v>
      </c>
      <c r="I840" s="21">
        <v>6590.1</v>
      </c>
      <c r="J840" s="21">
        <v>4008.1</v>
      </c>
      <c r="K840" s="22" t="s">
        <v>46</v>
      </c>
      <c r="L840" s="21">
        <f>P840*I840</f>
        <v>1054416</v>
      </c>
      <c r="M840" s="21">
        <f t="shared" si="111"/>
        <v>102541.95600000001</v>
      </c>
      <c r="N840" s="32">
        <f t="shared" si="116"/>
        <v>1156957.956</v>
      </c>
      <c r="O840" s="32">
        <f t="shared" si="117"/>
        <v>1156957.956</v>
      </c>
      <c r="P840" s="21">
        <v>160</v>
      </c>
      <c r="Q840" s="361">
        <v>15.56</v>
      </c>
      <c r="R840" s="14" t="s">
        <v>41</v>
      </c>
      <c r="S840" s="14" t="s">
        <v>270</v>
      </c>
      <c r="Z840" s="5"/>
      <c r="AA840" s="5"/>
      <c r="AB840" s="5"/>
    </row>
    <row r="841" spans="1:128" ht="37.5">
      <c r="A841" s="15">
        <v>221</v>
      </c>
      <c r="B841" s="16">
        <v>175</v>
      </c>
      <c r="C841" s="22" t="s">
        <v>669</v>
      </c>
      <c r="D841" s="16">
        <v>1989</v>
      </c>
      <c r="E841" s="16" t="s">
        <v>37</v>
      </c>
      <c r="F841" s="301" t="s">
        <v>467</v>
      </c>
      <c r="G841" s="16" t="s">
        <v>87</v>
      </c>
      <c r="H841" s="16">
        <v>10</v>
      </c>
      <c r="I841" s="21">
        <v>9706.2000000000007</v>
      </c>
      <c r="J841" s="21">
        <v>6502</v>
      </c>
      <c r="K841" s="22" t="s">
        <v>49</v>
      </c>
      <c r="L841" s="21">
        <f>I841*P841</f>
        <v>3964982.7</v>
      </c>
      <c r="M841" s="21">
        <f t="shared" si="111"/>
        <v>69787.578000000009</v>
      </c>
      <c r="N841" s="32">
        <f t="shared" si="116"/>
        <v>4034770.2780000004</v>
      </c>
      <c r="O841" s="632">
        <f>N841+N842+N843</f>
        <v>8124089.4000000004</v>
      </c>
      <c r="P841" s="32">
        <v>408.5</v>
      </c>
      <c r="Q841" s="59">
        <v>7.19</v>
      </c>
      <c r="R841" s="14" t="s">
        <v>41</v>
      </c>
      <c r="S841" s="14" t="s">
        <v>270</v>
      </c>
      <c r="Z841" s="5"/>
      <c r="AA841" s="5"/>
      <c r="AB841" s="5"/>
    </row>
    <row r="842" spans="1:128">
      <c r="A842" s="15">
        <v>222</v>
      </c>
      <c r="B842" s="16"/>
      <c r="C842" s="22"/>
      <c r="D842" s="16"/>
      <c r="E842" s="16"/>
      <c r="F842" s="14"/>
      <c r="G842" s="16"/>
      <c r="H842" s="16"/>
      <c r="I842" s="21"/>
      <c r="J842" s="21"/>
      <c r="K842" s="22" t="s">
        <v>234</v>
      </c>
      <c r="L842" s="21">
        <f>I841*P842</f>
        <v>3484234.6140000005</v>
      </c>
      <c r="M842" s="21">
        <f>I841*Q842</f>
        <v>89782.35</v>
      </c>
      <c r="N842" s="32">
        <f t="shared" si="116"/>
        <v>3574016.9640000006</v>
      </c>
      <c r="O842" s="634"/>
      <c r="P842" s="32">
        <v>358.97</v>
      </c>
      <c r="Q842" s="59">
        <v>9.25</v>
      </c>
      <c r="R842" s="14" t="s">
        <v>41</v>
      </c>
      <c r="S842" s="14" t="s">
        <v>270</v>
      </c>
      <c r="Z842" s="5"/>
      <c r="AA842" s="5"/>
      <c r="AB842" s="5"/>
    </row>
    <row r="843" spans="1:128" ht="37.5">
      <c r="A843" s="15">
        <v>223</v>
      </c>
      <c r="B843" s="16"/>
      <c r="C843" s="22"/>
      <c r="D843" s="16"/>
      <c r="E843" s="16"/>
      <c r="F843" s="14"/>
      <c r="G843" s="16"/>
      <c r="H843" s="16"/>
      <c r="I843" s="21"/>
      <c r="J843" s="21"/>
      <c r="K843" s="69" t="s">
        <v>831</v>
      </c>
      <c r="L843" s="21">
        <f>I841*P843</f>
        <v>502198.78800000006</v>
      </c>
      <c r="M843" s="21">
        <f>I841*Q843</f>
        <v>13103.370000000003</v>
      </c>
      <c r="N843" s="32">
        <f t="shared" si="116"/>
        <v>515302.15800000005</v>
      </c>
      <c r="O843" s="633"/>
      <c r="P843" s="32">
        <v>51.74</v>
      </c>
      <c r="Q843" s="59">
        <v>1.35</v>
      </c>
      <c r="R843" s="14" t="s">
        <v>41</v>
      </c>
      <c r="S843" s="14" t="s">
        <v>270</v>
      </c>
      <c r="Z843" s="5"/>
      <c r="AA843" s="5"/>
      <c r="AB843" s="5"/>
    </row>
    <row r="844" spans="1:128" ht="37.5">
      <c r="A844" s="15">
        <v>224</v>
      </c>
      <c r="B844" s="16">
        <v>176</v>
      </c>
      <c r="C844" s="22" t="s">
        <v>671</v>
      </c>
      <c r="D844" s="16">
        <v>1990</v>
      </c>
      <c r="E844" s="16" t="s">
        <v>37</v>
      </c>
      <c r="F844" s="14" t="s">
        <v>474</v>
      </c>
      <c r="G844" s="16" t="s">
        <v>87</v>
      </c>
      <c r="H844" s="16">
        <v>9</v>
      </c>
      <c r="I844" s="21">
        <v>9621.1</v>
      </c>
      <c r="J844" s="21">
        <v>5984.8</v>
      </c>
      <c r="K844" s="22" t="s">
        <v>49</v>
      </c>
      <c r="L844" s="21">
        <f>I844*P844</f>
        <v>4148041.054</v>
      </c>
      <c r="M844" s="21">
        <f>I844*Q844</f>
        <v>73697.626000000004</v>
      </c>
      <c r="N844" s="32">
        <f t="shared" si="116"/>
        <v>4221738.68</v>
      </c>
      <c r="O844" s="632">
        <f>N844+N845+N846</f>
        <v>8927322.4790000003</v>
      </c>
      <c r="P844" s="32">
        <v>431.14</v>
      </c>
      <c r="Q844" s="59">
        <v>7.66</v>
      </c>
      <c r="R844" s="14" t="s">
        <v>41</v>
      </c>
      <c r="S844" s="14" t="s">
        <v>270</v>
      </c>
      <c r="Z844" s="5"/>
      <c r="AA844" s="5"/>
      <c r="AB844" s="5"/>
    </row>
    <row r="845" spans="1:128">
      <c r="A845" s="15">
        <v>225</v>
      </c>
      <c r="B845" s="16"/>
      <c r="C845" s="22"/>
      <c r="D845" s="16"/>
      <c r="E845" s="16"/>
      <c r="F845" s="14"/>
      <c r="G845" s="16"/>
      <c r="H845" s="16"/>
      <c r="I845" s="21"/>
      <c r="J845" s="21"/>
      <c r="K845" s="22" t="s">
        <v>234</v>
      </c>
      <c r="L845" s="21">
        <f>I844*P845</f>
        <v>3659385.3850000002</v>
      </c>
      <c r="M845" s="21">
        <f>I844*Q845</f>
        <v>93324.67</v>
      </c>
      <c r="N845" s="32">
        <f t="shared" si="116"/>
        <v>3752710.0550000002</v>
      </c>
      <c r="O845" s="634"/>
      <c r="P845" s="32">
        <v>380.35</v>
      </c>
      <c r="Q845" s="59">
        <v>9.6999999999999993</v>
      </c>
      <c r="R845" s="14" t="s">
        <v>41</v>
      </c>
      <c r="S845" s="14" t="s">
        <v>270</v>
      </c>
      <c r="Z845" s="5"/>
      <c r="AA845" s="5"/>
      <c r="AB845" s="5"/>
    </row>
    <row r="846" spans="1:128" ht="37.5">
      <c r="A846" s="15">
        <v>226</v>
      </c>
      <c r="B846" s="16"/>
      <c r="C846" s="22"/>
      <c r="D846" s="16"/>
      <c r="E846" s="16"/>
      <c r="F846" s="14"/>
      <c r="G846" s="16"/>
      <c r="H846" s="16"/>
      <c r="I846" s="21"/>
      <c r="J846" s="21"/>
      <c r="K846" s="69" t="s">
        <v>831</v>
      </c>
      <c r="L846" s="21">
        <f>I844*P846</f>
        <v>930552.79200000002</v>
      </c>
      <c r="M846" s="21">
        <f>I844*Q846</f>
        <v>22320.951999999997</v>
      </c>
      <c r="N846" s="32">
        <f t="shared" si="116"/>
        <v>952873.74400000006</v>
      </c>
      <c r="O846" s="633"/>
      <c r="P846" s="32">
        <v>96.72</v>
      </c>
      <c r="Q846" s="59">
        <v>2.3199999999999998</v>
      </c>
      <c r="R846" s="14" t="s">
        <v>41</v>
      </c>
      <c r="S846" s="14" t="s">
        <v>270</v>
      </c>
      <c r="Z846" s="5"/>
      <c r="AA846" s="5"/>
      <c r="AB846" s="5"/>
    </row>
    <row r="847" spans="1:128" ht="37.5">
      <c r="A847" s="15">
        <v>227</v>
      </c>
      <c r="B847" s="16">
        <v>177</v>
      </c>
      <c r="C847" s="22" t="s">
        <v>672</v>
      </c>
      <c r="D847" s="16">
        <v>1973</v>
      </c>
      <c r="E847" s="16" t="s">
        <v>37</v>
      </c>
      <c r="F847" s="14" t="s">
        <v>306</v>
      </c>
      <c r="G847" s="14" t="s">
        <v>38</v>
      </c>
      <c r="H847" s="16">
        <v>5</v>
      </c>
      <c r="I847" s="21">
        <f>J847*1.8</f>
        <v>7156.4400000000005</v>
      </c>
      <c r="J847" s="21">
        <v>3975.8</v>
      </c>
      <c r="K847" s="22" t="s">
        <v>46</v>
      </c>
      <c r="L847" s="21">
        <f t="shared" ref="L847:L853" si="118">I847*P847</f>
        <v>1145030.4000000001</v>
      </c>
      <c r="M847" s="21">
        <f t="shared" ref="M847:M858" si="119">I847*Q847</f>
        <v>111354.20640000001</v>
      </c>
      <c r="N847" s="32">
        <f t="shared" si="116"/>
        <v>1256384.6064000002</v>
      </c>
      <c r="O847" s="32">
        <f>N847</f>
        <v>1256384.6064000002</v>
      </c>
      <c r="P847" s="21">
        <v>160</v>
      </c>
      <c r="Q847" s="361">
        <v>15.56</v>
      </c>
      <c r="R847" s="14" t="s">
        <v>41</v>
      </c>
      <c r="S847" s="14" t="s">
        <v>270</v>
      </c>
      <c r="Z847" s="5"/>
      <c r="AA847" s="5"/>
      <c r="AB847" s="5"/>
    </row>
    <row r="848" spans="1:128" ht="37.5">
      <c r="A848" s="15">
        <v>228</v>
      </c>
      <c r="B848" s="16">
        <v>178</v>
      </c>
      <c r="C848" s="22" t="s">
        <v>673</v>
      </c>
      <c r="D848" s="16">
        <v>1973</v>
      </c>
      <c r="E848" s="16" t="s">
        <v>37</v>
      </c>
      <c r="F848" s="14" t="s">
        <v>306</v>
      </c>
      <c r="G848" s="14" t="s">
        <v>38</v>
      </c>
      <c r="H848" s="16">
        <v>5</v>
      </c>
      <c r="I848" s="21">
        <f>J848*1.8</f>
        <v>8433.7379999999994</v>
      </c>
      <c r="J848" s="21">
        <v>4685.41</v>
      </c>
      <c r="K848" s="68" t="s">
        <v>234</v>
      </c>
      <c r="L848" s="21">
        <f t="shared" si="118"/>
        <v>9126991.2635999992</v>
      </c>
      <c r="M848" s="21">
        <f t="shared" si="119"/>
        <v>195325.37208</v>
      </c>
      <c r="N848" s="32">
        <f t="shared" si="116"/>
        <v>9322316.6356799994</v>
      </c>
      <c r="O848" s="32">
        <f t="shared" ref="O848:O858" si="120">N848</f>
        <v>9322316.6356799994</v>
      </c>
      <c r="P848" s="32">
        <v>1082.2</v>
      </c>
      <c r="Q848" s="59">
        <v>23.16</v>
      </c>
      <c r="R848" s="14" t="s">
        <v>41</v>
      </c>
      <c r="S848" s="14" t="s">
        <v>270</v>
      </c>
      <c r="Z848" s="5"/>
      <c r="AA848" s="5"/>
      <c r="AB848" s="5"/>
    </row>
    <row r="849" spans="1:128" ht="37.5">
      <c r="A849" s="15">
        <v>229</v>
      </c>
      <c r="B849" s="16">
        <v>179</v>
      </c>
      <c r="C849" s="22" t="s">
        <v>676</v>
      </c>
      <c r="D849" s="16">
        <v>1978</v>
      </c>
      <c r="E849" s="16" t="s">
        <v>37</v>
      </c>
      <c r="F849" s="14" t="s">
        <v>306</v>
      </c>
      <c r="G849" s="14" t="s">
        <v>38</v>
      </c>
      <c r="H849" s="16">
        <v>5</v>
      </c>
      <c r="I849" s="21">
        <f>J849*1.8</f>
        <v>11302.992</v>
      </c>
      <c r="J849" s="21">
        <v>6279.44</v>
      </c>
      <c r="K849" s="22" t="s">
        <v>46</v>
      </c>
      <c r="L849" s="21">
        <f t="shared" si="118"/>
        <v>1808478.72</v>
      </c>
      <c r="M849" s="21">
        <f t="shared" si="119"/>
        <v>175874.55551999999</v>
      </c>
      <c r="N849" s="32">
        <f t="shared" si="116"/>
        <v>1984353.2755199999</v>
      </c>
      <c r="O849" s="32">
        <f t="shared" si="120"/>
        <v>1984353.2755199999</v>
      </c>
      <c r="P849" s="21">
        <v>160</v>
      </c>
      <c r="Q849" s="361">
        <v>15.56</v>
      </c>
      <c r="R849" s="14" t="s">
        <v>41</v>
      </c>
      <c r="S849" s="14" t="s">
        <v>270</v>
      </c>
      <c r="T849" s="438" t="s">
        <v>1188</v>
      </c>
      <c r="Y849" s="5">
        <f>Z849*1.8</f>
        <v>857.88000000000011</v>
      </c>
      <c r="Z849" s="5">
        <v>476.6</v>
      </c>
      <c r="AA849" s="5" t="s">
        <v>46</v>
      </c>
      <c r="AB849" s="440">
        <f>Y849*AF849</f>
        <v>137260.80000000002</v>
      </c>
      <c r="AC849" s="1">
        <f>Y849*AG849</f>
        <v>13348.612800000003</v>
      </c>
      <c r="AD849" s="1">
        <f>AB849+AC849</f>
        <v>150609.41280000002</v>
      </c>
      <c r="AE849" s="1">
        <f>AD849</f>
        <v>150609.41280000002</v>
      </c>
      <c r="AF849" s="1">
        <v>160</v>
      </c>
      <c r="AG849" s="1">
        <v>15.56</v>
      </c>
      <c r="AH849" s="1" t="s">
        <v>41</v>
      </c>
      <c r="AI849" s="1" t="s">
        <v>270</v>
      </c>
    </row>
    <row r="850" spans="1:128" s="14" customFormat="1" ht="37.5">
      <c r="A850" s="15">
        <v>230</v>
      </c>
      <c r="B850" s="16">
        <v>180</v>
      </c>
      <c r="C850" s="22" t="s">
        <v>677</v>
      </c>
      <c r="D850" s="16">
        <v>1981</v>
      </c>
      <c r="E850" s="16" t="s">
        <v>37</v>
      </c>
      <c r="F850" s="14" t="s">
        <v>306</v>
      </c>
      <c r="G850" s="16" t="s">
        <v>38</v>
      </c>
      <c r="H850" s="16">
        <v>5</v>
      </c>
      <c r="I850" s="21">
        <v>4857.2</v>
      </c>
      <c r="J850" s="21">
        <v>3808.1</v>
      </c>
      <c r="K850" s="68" t="s">
        <v>234</v>
      </c>
      <c r="L850" s="21">
        <f t="shared" si="118"/>
        <v>5256461.84</v>
      </c>
      <c r="M850" s="21">
        <f t="shared" si="119"/>
        <v>112492.75199999999</v>
      </c>
      <c r="N850" s="21">
        <f t="shared" si="116"/>
        <v>5368954.5920000002</v>
      </c>
      <c r="O850" s="32">
        <f t="shared" si="120"/>
        <v>5368954.5920000002</v>
      </c>
      <c r="P850" s="361">
        <v>1082.2</v>
      </c>
      <c r="Q850" s="361">
        <v>23.16</v>
      </c>
      <c r="R850" s="14" t="s">
        <v>41</v>
      </c>
      <c r="S850" s="14" t="s">
        <v>270</v>
      </c>
      <c r="T850" s="435"/>
      <c r="U850" s="435"/>
      <c r="V850" s="438"/>
      <c r="W850" s="435"/>
      <c r="X850" s="435"/>
      <c r="Y850" s="2"/>
      <c r="Z850" s="5"/>
      <c r="AA850" s="5"/>
      <c r="AB850" s="5"/>
      <c r="AC850" s="5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364"/>
    </row>
    <row r="851" spans="1:128" s="14" customFormat="1" ht="37.5">
      <c r="A851" s="15">
        <v>231</v>
      </c>
      <c r="B851" s="16">
        <v>181</v>
      </c>
      <c r="C851" s="22" t="s">
        <v>678</v>
      </c>
      <c r="D851" s="16">
        <v>1982</v>
      </c>
      <c r="E851" s="16" t="s">
        <v>37</v>
      </c>
      <c r="F851" s="14" t="s">
        <v>306</v>
      </c>
      <c r="G851" s="16" t="s">
        <v>38</v>
      </c>
      <c r="H851" s="16">
        <v>5</v>
      </c>
      <c r="I851" s="21">
        <v>6692</v>
      </c>
      <c r="J851" s="21">
        <v>4378.3</v>
      </c>
      <c r="K851" s="68" t="s">
        <v>234</v>
      </c>
      <c r="L851" s="21">
        <f t="shared" si="118"/>
        <v>7242082.4000000004</v>
      </c>
      <c r="M851" s="21">
        <f t="shared" si="119"/>
        <v>154986.72</v>
      </c>
      <c r="N851" s="21">
        <f t="shared" si="116"/>
        <v>7397069.1200000001</v>
      </c>
      <c r="O851" s="32">
        <f t="shared" si="120"/>
        <v>7397069.1200000001</v>
      </c>
      <c r="P851" s="361">
        <v>1082.2</v>
      </c>
      <c r="Q851" s="361">
        <v>23.16</v>
      </c>
      <c r="R851" s="14" t="s">
        <v>41</v>
      </c>
      <c r="S851" s="14" t="s">
        <v>270</v>
      </c>
      <c r="T851" s="435"/>
      <c r="U851" s="435"/>
      <c r="V851" s="438"/>
      <c r="W851" s="435"/>
      <c r="X851" s="435"/>
      <c r="Y851" s="2"/>
      <c r="Z851" s="5"/>
      <c r="AA851" s="5"/>
      <c r="AB851" s="5"/>
      <c r="AC851" s="5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364"/>
    </row>
    <row r="852" spans="1:128" s="14" customFormat="1" ht="56.25">
      <c r="A852" s="15">
        <v>232</v>
      </c>
      <c r="B852" s="16">
        <v>182</v>
      </c>
      <c r="C852" s="22" t="s">
        <v>680</v>
      </c>
      <c r="D852" s="16">
        <v>1989</v>
      </c>
      <c r="E852" s="16" t="s">
        <v>37</v>
      </c>
      <c r="F852" s="14" t="s">
        <v>467</v>
      </c>
      <c r="G852" s="16" t="s">
        <v>87</v>
      </c>
      <c r="H852" s="16">
        <v>10</v>
      </c>
      <c r="I852" s="21">
        <v>8619.5</v>
      </c>
      <c r="J852" s="21">
        <v>3206.2</v>
      </c>
      <c r="K852" s="22" t="s">
        <v>179</v>
      </c>
      <c r="L852" s="21">
        <f t="shared" si="118"/>
        <v>6492293.5950000007</v>
      </c>
      <c r="M852" s="21">
        <f t="shared" si="119"/>
        <v>138946.34</v>
      </c>
      <c r="N852" s="21">
        <f t="shared" si="116"/>
        <v>6631239.9350000005</v>
      </c>
      <c r="O852" s="32">
        <f t="shared" si="120"/>
        <v>6631239.9350000005</v>
      </c>
      <c r="P852" s="21">
        <v>753.21</v>
      </c>
      <c r="Q852" s="361">
        <v>16.12</v>
      </c>
      <c r="R852" s="14" t="s">
        <v>41</v>
      </c>
      <c r="S852" s="14" t="s">
        <v>270</v>
      </c>
      <c r="T852" s="435"/>
      <c r="U852" s="435"/>
      <c r="V852" s="438"/>
      <c r="W852" s="435"/>
      <c r="X852" s="435"/>
      <c r="Y852" s="2"/>
      <c r="Z852" s="5"/>
      <c r="AA852" s="5"/>
      <c r="AB852" s="5"/>
      <c r="AC852" s="5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364"/>
    </row>
    <row r="853" spans="1:128" s="14" customFormat="1" ht="56.25">
      <c r="A853" s="15">
        <v>233</v>
      </c>
      <c r="B853" s="16">
        <v>183</v>
      </c>
      <c r="C853" s="22" t="s">
        <v>681</v>
      </c>
      <c r="D853" s="16">
        <v>1989</v>
      </c>
      <c r="E853" s="16" t="s">
        <v>37</v>
      </c>
      <c r="F853" s="14" t="s">
        <v>467</v>
      </c>
      <c r="G853" s="16" t="s">
        <v>87</v>
      </c>
      <c r="H853" s="16">
        <v>10</v>
      </c>
      <c r="I853" s="21">
        <v>8850.5</v>
      </c>
      <c r="J853" s="21">
        <v>6767.57</v>
      </c>
      <c r="K853" s="22" t="s">
        <v>179</v>
      </c>
      <c r="L853" s="21">
        <f t="shared" si="118"/>
        <v>6666285.1050000004</v>
      </c>
      <c r="M853" s="21">
        <f t="shared" si="119"/>
        <v>142670.06</v>
      </c>
      <c r="N853" s="21">
        <f t="shared" si="116"/>
        <v>6808955.165</v>
      </c>
      <c r="O853" s="32">
        <f t="shared" si="120"/>
        <v>6808955.165</v>
      </c>
      <c r="P853" s="21">
        <v>753.21</v>
      </c>
      <c r="Q853" s="361">
        <v>16.12</v>
      </c>
      <c r="R853" s="14" t="s">
        <v>41</v>
      </c>
      <c r="S853" s="14" t="s">
        <v>270</v>
      </c>
      <c r="T853" s="435"/>
      <c r="U853" s="435"/>
      <c r="V853" s="438"/>
      <c r="W853" s="435"/>
      <c r="X853" s="435"/>
      <c r="Y853" s="2"/>
      <c r="Z853" s="5"/>
      <c r="AA853" s="5"/>
      <c r="AB853" s="5"/>
      <c r="AC853" s="5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364"/>
    </row>
    <row r="854" spans="1:128" s="14" customFormat="1" ht="37.5">
      <c r="A854" s="15">
        <v>234</v>
      </c>
      <c r="B854" s="16">
        <v>184</v>
      </c>
      <c r="C854" s="22" t="s">
        <v>682</v>
      </c>
      <c r="D854" s="16">
        <v>1981</v>
      </c>
      <c r="E854" s="16" t="s">
        <v>37</v>
      </c>
      <c r="F854" s="14" t="s">
        <v>306</v>
      </c>
      <c r="G854" s="16" t="s">
        <v>38</v>
      </c>
      <c r="H854" s="16">
        <v>5</v>
      </c>
      <c r="I854" s="21">
        <v>6776.3</v>
      </c>
      <c r="J854" s="21">
        <v>4450.7</v>
      </c>
      <c r="K854" s="68" t="s">
        <v>234</v>
      </c>
      <c r="L854" s="21">
        <f>P854*I854</f>
        <v>7333311.8600000003</v>
      </c>
      <c r="M854" s="21">
        <f t="shared" si="119"/>
        <v>156939.10800000001</v>
      </c>
      <c r="N854" s="21">
        <f t="shared" si="116"/>
        <v>7490250.9680000003</v>
      </c>
      <c r="O854" s="32">
        <f t="shared" si="120"/>
        <v>7490250.9680000003</v>
      </c>
      <c r="P854" s="361">
        <v>1082.2</v>
      </c>
      <c r="Q854" s="361">
        <v>23.16</v>
      </c>
      <c r="R854" s="14" t="s">
        <v>41</v>
      </c>
      <c r="S854" s="14" t="s">
        <v>270</v>
      </c>
      <c r="T854" s="435"/>
      <c r="U854" s="435"/>
      <c r="V854" s="438"/>
      <c r="W854" s="435"/>
      <c r="X854" s="435"/>
      <c r="Y854" s="2"/>
      <c r="Z854" s="5"/>
      <c r="AA854" s="5"/>
      <c r="AB854" s="5"/>
      <c r="AC854" s="5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364"/>
    </row>
    <row r="855" spans="1:128" ht="56.25">
      <c r="A855" s="15">
        <v>235</v>
      </c>
      <c r="B855" s="16">
        <v>185</v>
      </c>
      <c r="C855" s="22" t="s">
        <v>683</v>
      </c>
      <c r="D855" s="16">
        <v>1992</v>
      </c>
      <c r="E855" s="16" t="s">
        <v>37</v>
      </c>
      <c r="F855" s="14" t="s">
        <v>474</v>
      </c>
      <c r="G855" s="16" t="s">
        <v>87</v>
      </c>
      <c r="H855" s="16">
        <v>9</v>
      </c>
      <c r="I855" s="21">
        <v>3161.5</v>
      </c>
      <c r="J855" s="21">
        <v>2089.8000000000002</v>
      </c>
      <c r="K855" s="22" t="s">
        <v>179</v>
      </c>
      <c r="L855" s="21">
        <f>P855*I855</f>
        <v>2539221.9550000001</v>
      </c>
      <c r="M855" s="21">
        <f t="shared" si="119"/>
        <v>54346.185000000005</v>
      </c>
      <c r="N855" s="21">
        <f t="shared" si="116"/>
        <v>2593568.14</v>
      </c>
      <c r="O855" s="32">
        <f t="shared" si="120"/>
        <v>2593568.14</v>
      </c>
      <c r="P855" s="32">
        <v>803.17</v>
      </c>
      <c r="Q855" s="59">
        <v>17.190000000000001</v>
      </c>
      <c r="R855" s="14" t="s">
        <v>41</v>
      </c>
      <c r="S855" s="14" t="s">
        <v>270</v>
      </c>
      <c r="Z855" s="5"/>
      <c r="AA855" s="5"/>
      <c r="AB855" s="5"/>
    </row>
    <row r="856" spans="1:128" ht="56.25">
      <c r="A856" s="15">
        <v>236</v>
      </c>
      <c r="B856" s="16">
        <v>186</v>
      </c>
      <c r="C856" s="22" t="s">
        <v>685</v>
      </c>
      <c r="D856" s="16">
        <v>1992</v>
      </c>
      <c r="E856" s="16" t="s">
        <v>37</v>
      </c>
      <c r="F856" s="14" t="s">
        <v>474</v>
      </c>
      <c r="G856" s="16" t="s">
        <v>87</v>
      </c>
      <c r="H856" s="16">
        <v>9</v>
      </c>
      <c r="I856" s="21">
        <v>11114.9</v>
      </c>
      <c r="J856" s="21">
        <v>8385.4</v>
      </c>
      <c r="K856" s="22" t="s">
        <v>179</v>
      </c>
      <c r="L856" s="21">
        <f>P856*I856</f>
        <v>8927154.2329999991</v>
      </c>
      <c r="M856" s="21">
        <f t="shared" si="119"/>
        <v>191065.13099999999</v>
      </c>
      <c r="N856" s="21">
        <f t="shared" si="116"/>
        <v>9118219.3639999982</v>
      </c>
      <c r="O856" s="32">
        <f t="shared" si="120"/>
        <v>9118219.3639999982</v>
      </c>
      <c r="P856" s="21">
        <v>803.17</v>
      </c>
      <c r="Q856" s="59">
        <v>17.190000000000001</v>
      </c>
      <c r="R856" s="14" t="s">
        <v>41</v>
      </c>
      <c r="S856" s="14" t="s">
        <v>270</v>
      </c>
      <c r="Z856" s="5"/>
      <c r="AA856" s="5"/>
      <c r="AB856" s="5"/>
    </row>
    <row r="857" spans="1:128" s="379" customFormat="1" ht="37.5">
      <c r="A857" s="15">
        <v>237</v>
      </c>
      <c r="B857" s="16">
        <v>187</v>
      </c>
      <c r="C857" s="22" t="s">
        <v>686</v>
      </c>
      <c r="D857" s="16">
        <v>1986</v>
      </c>
      <c r="E857" s="16" t="s">
        <v>37</v>
      </c>
      <c r="F857" s="14" t="s">
        <v>306</v>
      </c>
      <c r="G857" s="16" t="s">
        <v>38</v>
      </c>
      <c r="H857" s="16">
        <v>5</v>
      </c>
      <c r="I857" s="21">
        <v>11219.4</v>
      </c>
      <c r="J857" s="21">
        <v>7331.4</v>
      </c>
      <c r="K857" s="22" t="s">
        <v>234</v>
      </c>
      <c r="L857" s="21">
        <f>I857*P857</f>
        <v>12141634.68</v>
      </c>
      <c r="M857" s="21">
        <f t="shared" si="119"/>
        <v>259841.304</v>
      </c>
      <c r="N857" s="21">
        <f t="shared" si="116"/>
        <v>12401475.983999999</v>
      </c>
      <c r="O857" s="32">
        <f t="shared" si="120"/>
        <v>12401475.983999999</v>
      </c>
      <c r="P857" s="361">
        <v>1082.2</v>
      </c>
      <c r="Q857" s="361">
        <v>23.16</v>
      </c>
      <c r="R857" s="14" t="s">
        <v>41</v>
      </c>
      <c r="S857" s="14" t="s">
        <v>270</v>
      </c>
      <c r="T857" s="435"/>
      <c r="U857" s="435"/>
      <c r="V857" s="438"/>
      <c r="W857" s="435"/>
      <c r="X857" s="435"/>
      <c r="Y857" s="2"/>
      <c r="Z857" s="5"/>
      <c r="AA857" s="5"/>
      <c r="AB857" s="5"/>
      <c r="AC857" s="5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378"/>
    </row>
    <row r="858" spans="1:128" ht="56.25">
      <c r="A858" s="15">
        <v>238</v>
      </c>
      <c r="B858" s="16">
        <v>188</v>
      </c>
      <c r="C858" s="68" t="s">
        <v>687</v>
      </c>
      <c r="D858" s="16">
        <v>1969</v>
      </c>
      <c r="E858" s="16" t="s">
        <v>37</v>
      </c>
      <c r="F858" s="14" t="s">
        <v>306</v>
      </c>
      <c r="G858" s="16" t="s">
        <v>38</v>
      </c>
      <c r="H858" s="16">
        <v>3</v>
      </c>
      <c r="I858" s="21">
        <v>2191.5</v>
      </c>
      <c r="J858" s="21">
        <v>947.4</v>
      </c>
      <c r="K858" s="35" t="s">
        <v>42</v>
      </c>
      <c r="L858" s="21">
        <f>P858*I858</f>
        <v>77863.994999999995</v>
      </c>
      <c r="M858" s="21">
        <f t="shared" si="119"/>
        <v>25005.014999999999</v>
      </c>
      <c r="N858" s="32">
        <f t="shared" si="116"/>
        <v>102869.01</v>
      </c>
      <c r="O858" s="32">
        <f t="shared" si="120"/>
        <v>102869.01</v>
      </c>
      <c r="P858" s="32">
        <v>35.53</v>
      </c>
      <c r="Q858" s="59">
        <v>11.41</v>
      </c>
      <c r="R858" s="14" t="s">
        <v>41</v>
      </c>
      <c r="S858" s="14" t="s">
        <v>270</v>
      </c>
      <c r="Z858" s="5"/>
      <c r="AA858" s="5"/>
      <c r="AB858" s="5"/>
    </row>
    <row r="859" spans="1:128">
      <c r="A859" s="15"/>
      <c r="B859" s="16"/>
      <c r="C859" s="68"/>
      <c r="D859" s="16"/>
      <c r="E859" s="16"/>
      <c r="F859" s="14"/>
      <c r="G859" s="16"/>
      <c r="H859" s="16"/>
      <c r="I859" s="21"/>
      <c r="J859" s="21"/>
      <c r="K859" s="22"/>
      <c r="L859" s="21"/>
      <c r="M859" s="21"/>
      <c r="N859" s="32"/>
      <c r="O859" s="32"/>
      <c r="P859" s="32"/>
      <c r="Q859" s="412"/>
      <c r="R859" s="14"/>
      <c r="S859" s="14"/>
    </row>
    <row r="860" spans="1:128" s="67" customFormat="1">
      <c r="A860" s="64">
        <f>A862+A878+A883+A923+A941+A959+A1133+A1147+A1153+A1193+A1204+A1230+A1232+A1294+A1319+A1353+A1378+A1382+A1390+A1402</f>
        <v>740</v>
      </c>
      <c r="B860" s="64">
        <f>B862+B878+B883+B923+B941+B959+B1133+B1147+B1153+B1193+B1204+B1230+B1232+B1294+B1319+B1353+B1378+B1382+B1390+B1402</f>
        <v>424</v>
      </c>
      <c r="C860" s="65" t="s">
        <v>689</v>
      </c>
      <c r="D860" s="33"/>
      <c r="E860" s="33"/>
      <c r="F860" s="14"/>
      <c r="G860" s="33"/>
      <c r="H860" s="27"/>
      <c r="I860" s="31">
        <f>I861+I1402</f>
        <v>1363291.6119999997</v>
      </c>
      <c r="J860" s="27"/>
      <c r="K860" s="28"/>
      <c r="L860" s="31">
        <f>L862+L878+L883+L923+L941+L959+L1133+L1147+L1153+L1193+L1204+L1230+L1232+L1294+L1319+L1353+L1378+L1382+L1390+L1402</f>
        <v>753782749.09024</v>
      </c>
      <c r="M860" s="31">
        <f>M862+M878+M883+M923+M941+M959+M1133+M1147+M1153+M1193+M1204+M1230+M1232+M1294+M1319+M1353+M1378+M1382+M1390+M1402</f>
        <v>55203095.545340002</v>
      </c>
      <c r="N860" s="31">
        <f>N862+N878+N883+N923+N941+N959+N1133+N1147+N1153+N1193+N1204+N1230+N1232+N1294+N1319+N1353+N1378+N1382+N1390+N1402</f>
        <v>808985844.63557959</v>
      </c>
      <c r="O860" s="31">
        <f>O862+O878+O883+O923+O941+O959+O1133+O1147+O1153+O1193+O1204+O1230+O1232+O1294+O1319+O1353+O1378+O1382+O1390+O1402</f>
        <v>808985844.63557982</v>
      </c>
      <c r="P860" s="29"/>
      <c r="Q860" s="414"/>
      <c r="R860" s="24"/>
      <c r="S860" s="49"/>
      <c r="T860" s="438"/>
      <c r="U860" s="438"/>
      <c r="V860" s="438"/>
      <c r="W860" s="438"/>
      <c r="X860" s="438"/>
      <c r="Z860" s="438"/>
      <c r="AA860" s="438"/>
      <c r="AB860" s="438"/>
      <c r="AC860" s="327"/>
    </row>
    <row r="861" spans="1:128" s="67" customFormat="1">
      <c r="A861" s="15"/>
      <c r="B861" s="16"/>
      <c r="C861" s="65" t="s">
        <v>34</v>
      </c>
      <c r="D861" s="33"/>
      <c r="E861" s="33"/>
      <c r="F861" s="14"/>
      <c r="G861" s="33"/>
      <c r="H861" s="27"/>
      <c r="I861" s="31">
        <f>I862+I878+I883+I923+I941+I959+I1133+I1147+I1153+I1193+I1204+I1230+I1232+I1294+I1319+I1353+I1378+I1382+I1390</f>
        <v>705890.48</v>
      </c>
      <c r="J861" s="27"/>
      <c r="K861" s="33"/>
      <c r="L861" s="31">
        <f>L862+L878+L883+L923+L941+L959+L1133+L1147+L1153+L1193+L1204+L1230+L1232+L1294+L1319+L1353+L1378+L1382+L1390</f>
        <v>399938044.86229992</v>
      </c>
      <c r="M861" s="31">
        <f>M862+M878+M883+M923+M941+M959+M1133+M1147+M1153+M1193+M1204+M1230+M1232+M1294+M1319+M1353+M1378+M1382+M1390</f>
        <v>29588263.2038</v>
      </c>
      <c r="N861" s="31">
        <f>N862+N878+N883+N923+N941+N959+N1133+N1147+N1153+N1193+N1204+N1230+N1232+N1294+N1319+N1353+N1378+N1382+N1390</f>
        <v>429526308.0661</v>
      </c>
      <c r="O861" s="31">
        <f>O862+O878+O883+O923+O941+O959+O1133+O1147+O1153+O1193+O1204+O1230+O1232+O1294+O1319+O1353+O1378+O1382+O1390</f>
        <v>429526308.0661</v>
      </c>
      <c r="P861" s="24"/>
      <c r="Q861" s="414"/>
      <c r="R861" s="49"/>
      <c r="S861" s="49"/>
      <c r="T861" s="438"/>
      <c r="U861" s="438"/>
      <c r="V861" s="438"/>
      <c r="W861" s="438"/>
      <c r="X861" s="438"/>
      <c r="Z861" s="438"/>
      <c r="AA861" s="438"/>
      <c r="AB861" s="438"/>
      <c r="AC861" s="327"/>
    </row>
    <row r="862" spans="1:128" s="67" customFormat="1">
      <c r="A862" s="64">
        <f>A877</f>
        <v>15</v>
      </c>
      <c r="B862" s="33">
        <f>B877</f>
        <v>13</v>
      </c>
      <c r="C862" s="65" t="s">
        <v>35</v>
      </c>
      <c r="D862" s="33"/>
      <c r="E862" s="33"/>
      <c r="F862" s="14"/>
      <c r="G862" s="33"/>
      <c r="H862" s="27"/>
      <c r="I862" s="31">
        <f>I863+I864+I865+I868+I869+I870+I871+I872+I873+I874+I875+I876+I877</f>
        <v>9892.85</v>
      </c>
      <c r="J862" s="27"/>
      <c r="K862" s="33"/>
      <c r="L862" s="31">
        <f>SUM(L863:L877)</f>
        <v>3457370.1970000006</v>
      </c>
      <c r="M862" s="31">
        <f>SUM(M863:M877)</f>
        <v>252383.78699999998</v>
      </c>
      <c r="N862" s="31">
        <f>SUM(N863:N877)</f>
        <v>3709753.9840000002</v>
      </c>
      <c r="O862" s="31">
        <f>SUM(O863:O877)</f>
        <v>3709753.9840000002</v>
      </c>
      <c r="P862" s="24"/>
      <c r="Q862" s="414"/>
      <c r="R862" s="24"/>
      <c r="S862" s="49"/>
      <c r="T862" s="438"/>
      <c r="U862" s="438"/>
      <c r="V862" s="438"/>
      <c r="W862" s="438"/>
      <c r="X862" s="438"/>
      <c r="Z862" s="438"/>
      <c r="AA862" s="438"/>
      <c r="AB862" s="438"/>
      <c r="AC862" s="327"/>
    </row>
    <row r="863" spans="1:128" ht="37.5">
      <c r="A863" s="16">
        <v>1</v>
      </c>
      <c r="B863" s="16">
        <v>1</v>
      </c>
      <c r="C863" s="68" t="s">
        <v>690</v>
      </c>
      <c r="D863" s="16">
        <v>1986</v>
      </c>
      <c r="E863" s="16" t="s">
        <v>37</v>
      </c>
      <c r="F863" s="14" t="s">
        <v>269</v>
      </c>
      <c r="G863" s="16" t="s">
        <v>38</v>
      </c>
      <c r="H863" s="16">
        <v>2</v>
      </c>
      <c r="I863" s="21">
        <v>1902.5</v>
      </c>
      <c r="J863" s="21">
        <v>879.9</v>
      </c>
      <c r="K863" s="22" t="s">
        <v>46</v>
      </c>
      <c r="L863" s="32">
        <f t="shared" ref="L863:L877" si="121">I863*P863</f>
        <v>472276.60000000003</v>
      </c>
      <c r="M863" s="32">
        <f>I863*Q863</f>
        <v>34473.300000000003</v>
      </c>
      <c r="N863" s="32">
        <f t="shared" ref="N863:N877" si="122">L863+M863</f>
        <v>506749.9</v>
      </c>
      <c r="O863" s="32">
        <f>N863</f>
        <v>506749.9</v>
      </c>
      <c r="P863" s="416">
        <v>248.24</v>
      </c>
      <c r="Q863" s="416">
        <v>18.12</v>
      </c>
      <c r="R863" s="14" t="s">
        <v>270</v>
      </c>
      <c r="S863" s="14" t="s">
        <v>691</v>
      </c>
    </row>
    <row r="864" spans="1:128" ht="37.5">
      <c r="A864" s="16">
        <v>2</v>
      </c>
      <c r="B864" s="16">
        <v>2</v>
      </c>
      <c r="C864" s="68" t="s">
        <v>692</v>
      </c>
      <c r="D864" s="16">
        <v>1983</v>
      </c>
      <c r="E864" s="16" t="s">
        <v>37</v>
      </c>
      <c r="F864" s="14" t="s">
        <v>269</v>
      </c>
      <c r="G864" s="16" t="s">
        <v>38</v>
      </c>
      <c r="H864" s="16">
        <v>2</v>
      </c>
      <c r="I864" s="21">
        <v>1738.3</v>
      </c>
      <c r="J864" s="21">
        <v>835.3</v>
      </c>
      <c r="K864" s="22" t="s">
        <v>46</v>
      </c>
      <c r="L864" s="32">
        <f t="shared" si="121"/>
        <v>431515.592</v>
      </c>
      <c r="M864" s="32">
        <f>I864*Q864</f>
        <v>31497.995999999999</v>
      </c>
      <c r="N864" s="32">
        <f t="shared" si="122"/>
        <v>463013.58799999999</v>
      </c>
      <c r="O864" s="32">
        <f>N864</f>
        <v>463013.58799999999</v>
      </c>
      <c r="P864" s="416">
        <v>248.24</v>
      </c>
      <c r="Q864" s="416">
        <v>18.12</v>
      </c>
      <c r="R864" s="14" t="s">
        <v>270</v>
      </c>
      <c r="S864" s="14" t="s">
        <v>691</v>
      </c>
    </row>
    <row r="865" spans="1:29" ht="37.5">
      <c r="A865" s="16">
        <v>3</v>
      </c>
      <c r="B865" s="16">
        <v>3</v>
      </c>
      <c r="C865" s="68" t="s">
        <v>693</v>
      </c>
      <c r="D865" s="16">
        <v>1967</v>
      </c>
      <c r="E865" s="16" t="s">
        <v>37</v>
      </c>
      <c r="F865" s="14" t="s">
        <v>329</v>
      </c>
      <c r="G865" s="16" t="s">
        <v>67</v>
      </c>
      <c r="H865" s="16">
        <v>2</v>
      </c>
      <c r="I865" s="21">
        <v>522</v>
      </c>
      <c r="J865" s="21">
        <v>348</v>
      </c>
      <c r="K865" s="22" t="s">
        <v>46</v>
      </c>
      <c r="L865" s="32">
        <f t="shared" si="121"/>
        <v>129581.28</v>
      </c>
      <c r="M865" s="32">
        <f>I865*Q865</f>
        <v>9458.6400000000012</v>
      </c>
      <c r="N865" s="32">
        <f>L865+M865</f>
        <v>139039.92000000001</v>
      </c>
      <c r="O865" s="632">
        <f>N865+N866+N867</f>
        <v>1239175.8</v>
      </c>
      <c r="P865" s="416">
        <v>248.24</v>
      </c>
      <c r="Q865" s="416">
        <v>18.12</v>
      </c>
      <c r="R865" s="14" t="s">
        <v>270</v>
      </c>
      <c r="S865" s="14" t="s">
        <v>691</v>
      </c>
    </row>
    <row r="866" spans="1:29">
      <c r="A866" s="16">
        <v>4</v>
      </c>
      <c r="B866" s="16"/>
      <c r="C866" s="68"/>
      <c r="D866" s="16"/>
      <c r="E866" s="16"/>
      <c r="F866" s="14"/>
      <c r="G866" s="16"/>
      <c r="H866" s="16"/>
      <c r="I866" s="426">
        <v>522</v>
      </c>
      <c r="J866" s="21"/>
      <c r="K866" s="22" t="s">
        <v>234</v>
      </c>
      <c r="L866" s="32">
        <f t="shared" si="121"/>
        <v>783000</v>
      </c>
      <c r="M866" s="32">
        <f>I866*Q866</f>
        <v>57159</v>
      </c>
      <c r="N866" s="32">
        <f>L866+M866</f>
        <v>840159</v>
      </c>
      <c r="O866" s="634"/>
      <c r="P866" s="418">
        <v>1500</v>
      </c>
      <c r="Q866" s="416">
        <v>109.5</v>
      </c>
      <c r="R866" s="14" t="s">
        <v>270</v>
      </c>
      <c r="S866" s="14" t="s">
        <v>691</v>
      </c>
    </row>
    <row r="867" spans="1:29" ht="37.5">
      <c r="A867" s="16">
        <v>5</v>
      </c>
      <c r="B867" s="16"/>
      <c r="C867" s="68"/>
      <c r="D867" s="16"/>
      <c r="E867" s="16"/>
      <c r="F867" s="14"/>
      <c r="G867" s="16"/>
      <c r="H867" s="16"/>
      <c r="I867" s="426">
        <v>522</v>
      </c>
      <c r="J867" s="21"/>
      <c r="K867" s="22" t="s">
        <v>49</v>
      </c>
      <c r="L867" s="32">
        <f t="shared" si="121"/>
        <v>242291.52000000002</v>
      </c>
      <c r="M867" s="32">
        <f>I867*Q867</f>
        <v>17685.36</v>
      </c>
      <c r="N867" s="32">
        <f>L867+M867</f>
        <v>259976.88</v>
      </c>
      <c r="O867" s="633"/>
      <c r="P867" s="417">
        <v>464.16</v>
      </c>
      <c r="Q867" s="416">
        <v>33.880000000000003</v>
      </c>
      <c r="R867" s="14" t="s">
        <v>270</v>
      </c>
      <c r="S867" s="14" t="s">
        <v>691</v>
      </c>
    </row>
    <row r="868" spans="1:29" ht="37.5">
      <c r="A868" s="16">
        <v>6</v>
      </c>
      <c r="B868" s="16">
        <v>4</v>
      </c>
      <c r="C868" s="68" t="s">
        <v>694</v>
      </c>
      <c r="D868" s="16">
        <v>1979</v>
      </c>
      <c r="E868" s="16" t="s">
        <v>37</v>
      </c>
      <c r="F868" s="14" t="s">
        <v>323</v>
      </c>
      <c r="G868" s="16" t="s">
        <v>67</v>
      </c>
      <c r="H868" s="16">
        <v>2</v>
      </c>
      <c r="I868" s="21">
        <v>840.75</v>
      </c>
      <c r="J868" s="21">
        <v>560.5</v>
      </c>
      <c r="K868" s="22" t="s">
        <v>46</v>
      </c>
      <c r="L868" s="32">
        <f t="shared" si="121"/>
        <v>205227.07499999998</v>
      </c>
      <c r="M868" s="32">
        <f t="shared" ref="M868:M877" si="123">I868*Q868</f>
        <v>14982.165000000001</v>
      </c>
      <c r="N868" s="32">
        <f t="shared" si="122"/>
        <v>220209.24</v>
      </c>
      <c r="O868" s="32">
        <f t="shared" ref="O868:O877" si="124">N868</f>
        <v>220209.24</v>
      </c>
      <c r="P868" s="415">
        <v>244.1</v>
      </c>
      <c r="Q868" s="416">
        <v>17.82</v>
      </c>
      <c r="R868" s="14" t="s">
        <v>270</v>
      </c>
      <c r="S868" s="14" t="s">
        <v>691</v>
      </c>
    </row>
    <row r="869" spans="1:29" ht="37.5">
      <c r="A869" s="16">
        <v>7</v>
      </c>
      <c r="B869" s="16">
        <v>5</v>
      </c>
      <c r="C869" s="68" t="s">
        <v>696</v>
      </c>
      <c r="D869" s="16">
        <v>1967</v>
      </c>
      <c r="E869" s="16" t="s">
        <v>37</v>
      </c>
      <c r="F869" s="14" t="s">
        <v>323</v>
      </c>
      <c r="G869" s="16" t="s">
        <v>67</v>
      </c>
      <c r="H869" s="16">
        <v>2</v>
      </c>
      <c r="I869" s="21">
        <v>436.8</v>
      </c>
      <c r="J869" s="21">
        <v>291.2</v>
      </c>
      <c r="K869" s="22" t="s">
        <v>46</v>
      </c>
      <c r="L869" s="32">
        <f t="shared" si="121"/>
        <v>106622.88</v>
      </c>
      <c r="M869" s="32">
        <f t="shared" si="123"/>
        <v>7783.7760000000007</v>
      </c>
      <c r="N869" s="32">
        <f t="shared" si="122"/>
        <v>114406.656</v>
      </c>
      <c r="O869" s="32">
        <f t="shared" si="124"/>
        <v>114406.656</v>
      </c>
      <c r="P869" s="415">
        <v>244.1</v>
      </c>
      <c r="Q869" s="416">
        <v>17.82</v>
      </c>
      <c r="R869" s="14" t="s">
        <v>270</v>
      </c>
      <c r="S869" s="14" t="s">
        <v>691</v>
      </c>
    </row>
    <row r="870" spans="1:29" ht="37.5">
      <c r="A870" s="16">
        <v>8</v>
      </c>
      <c r="B870" s="16">
        <v>6</v>
      </c>
      <c r="C870" s="68" t="s">
        <v>697</v>
      </c>
      <c r="D870" s="16">
        <v>1968</v>
      </c>
      <c r="E870" s="16" t="s">
        <v>37</v>
      </c>
      <c r="F870" s="14" t="s">
        <v>323</v>
      </c>
      <c r="G870" s="16" t="s">
        <v>67</v>
      </c>
      <c r="H870" s="16">
        <v>2</v>
      </c>
      <c r="I870" s="21">
        <v>515.70000000000005</v>
      </c>
      <c r="J870" s="21">
        <v>343.8</v>
      </c>
      <c r="K870" s="22" t="s">
        <v>46</v>
      </c>
      <c r="L870" s="32">
        <f t="shared" si="121"/>
        <v>125882.37000000001</v>
      </c>
      <c r="M870" s="32">
        <f t="shared" si="123"/>
        <v>9189.7740000000013</v>
      </c>
      <c r="N870" s="32">
        <f t="shared" si="122"/>
        <v>135072.144</v>
      </c>
      <c r="O870" s="32">
        <f t="shared" si="124"/>
        <v>135072.144</v>
      </c>
      <c r="P870" s="415">
        <v>244.1</v>
      </c>
      <c r="Q870" s="416">
        <v>17.82</v>
      </c>
      <c r="R870" s="14" t="s">
        <v>270</v>
      </c>
      <c r="S870" s="14" t="s">
        <v>691</v>
      </c>
    </row>
    <row r="871" spans="1:29" ht="37.5">
      <c r="A871" s="16">
        <v>9</v>
      </c>
      <c r="B871" s="16">
        <v>7</v>
      </c>
      <c r="C871" s="68" t="s">
        <v>698</v>
      </c>
      <c r="D871" s="16">
        <v>1966</v>
      </c>
      <c r="E871" s="16" t="s">
        <v>37</v>
      </c>
      <c r="F871" s="14" t="s">
        <v>323</v>
      </c>
      <c r="G871" s="16" t="s">
        <v>67</v>
      </c>
      <c r="H871" s="16">
        <v>2</v>
      </c>
      <c r="I871" s="21">
        <v>498.6</v>
      </c>
      <c r="J871" s="21">
        <v>332.4</v>
      </c>
      <c r="K871" s="22" t="s">
        <v>46</v>
      </c>
      <c r="L871" s="32">
        <f t="shared" si="121"/>
        <v>121708.26000000001</v>
      </c>
      <c r="M871" s="32">
        <f t="shared" si="123"/>
        <v>8885.0519999999997</v>
      </c>
      <c r="N871" s="32">
        <f t="shared" si="122"/>
        <v>130593.31200000001</v>
      </c>
      <c r="O871" s="32">
        <f t="shared" si="124"/>
        <v>130593.31200000001</v>
      </c>
      <c r="P871" s="415">
        <v>244.1</v>
      </c>
      <c r="Q871" s="416">
        <v>17.82</v>
      </c>
      <c r="R871" s="14" t="s">
        <v>270</v>
      </c>
      <c r="S871" s="14" t="s">
        <v>691</v>
      </c>
    </row>
    <row r="872" spans="1:29" ht="37.5">
      <c r="A872" s="16">
        <v>10</v>
      </c>
      <c r="B872" s="16">
        <v>8</v>
      </c>
      <c r="C872" s="68" t="s">
        <v>699</v>
      </c>
      <c r="D872" s="16">
        <v>1969</v>
      </c>
      <c r="E872" s="16" t="s">
        <v>37</v>
      </c>
      <c r="F872" s="14" t="s">
        <v>323</v>
      </c>
      <c r="G872" s="16" t="s">
        <v>67</v>
      </c>
      <c r="H872" s="16">
        <v>2</v>
      </c>
      <c r="I872" s="21">
        <v>437.4</v>
      </c>
      <c r="J872" s="21">
        <v>291.60000000000002</v>
      </c>
      <c r="K872" s="22" t="s">
        <v>46</v>
      </c>
      <c r="L872" s="32">
        <f t="shared" si="121"/>
        <v>106769.34</v>
      </c>
      <c r="M872" s="32">
        <f t="shared" si="123"/>
        <v>7794.4679999999998</v>
      </c>
      <c r="N872" s="32">
        <f t="shared" si="122"/>
        <v>114563.80799999999</v>
      </c>
      <c r="O872" s="32">
        <f t="shared" si="124"/>
        <v>114563.80799999999</v>
      </c>
      <c r="P872" s="415">
        <v>244.1</v>
      </c>
      <c r="Q872" s="416">
        <v>17.82</v>
      </c>
      <c r="R872" s="14" t="s">
        <v>270</v>
      </c>
      <c r="S872" s="14" t="s">
        <v>691</v>
      </c>
    </row>
    <row r="873" spans="1:29" ht="37.5">
      <c r="A873" s="16">
        <v>11</v>
      </c>
      <c r="B873" s="16">
        <v>9</v>
      </c>
      <c r="C873" s="68" t="s">
        <v>700</v>
      </c>
      <c r="D873" s="16">
        <v>1965</v>
      </c>
      <c r="E873" s="16" t="s">
        <v>37</v>
      </c>
      <c r="F873" s="14" t="s">
        <v>323</v>
      </c>
      <c r="G873" s="16" t="s">
        <v>67</v>
      </c>
      <c r="H873" s="16">
        <v>2</v>
      </c>
      <c r="I873" s="21">
        <v>490.05</v>
      </c>
      <c r="J873" s="21">
        <v>326.7</v>
      </c>
      <c r="K873" s="22" t="s">
        <v>46</v>
      </c>
      <c r="L873" s="32">
        <f t="shared" si="121"/>
        <v>119621.205</v>
      </c>
      <c r="M873" s="32">
        <f t="shared" si="123"/>
        <v>8732.6910000000007</v>
      </c>
      <c r="N873" s="32">
        <f t="shared" si="122"/>
        <v>128353.89600000001</v>
      </c>
      <c r="O873" s="32">
        <f t="shared" si="124"/>
        <v>128353.89600000001</v>
      </c>
      <c r="P873" s="415">
        <v>244.1</v>
      </c>
      <c r="Q873" s="416">
        <v>17.82</v>
      </c>
      <c r="R873" s="14" t="s">
        <v>270</v>
      </c>
      <c r="S873" s="14" t="s">
        <v>691</v>
      </c>
    </row>
    <row r="874" spans="1:29" ht="37.5">
      <c r="A874" s="16">
        <v>12</v>
      </c>
      <c r="B874" s="16">
        <v>10</v>
      </c>
      <c r="C874" s="68" t="s">
        <v>701</v>
      </c>
      <c r="D874" s="16">
        <v>1969</v>
      </c>
      <c r="E874" s="16" t="s">
        <v>37</v>
      </c>
      <c r="F874" s="14" t="s">
        <v>323</v>
      </c>
      <c r="G874" s="16" t="s">
        <v>67</v>
      </c>
      <c r="H874" s="16">
        <v>2</v>
      </c>
      <c r="I874" s="21">
        <v>383.85</v>
      </c>
      <c r="J874" s="21">
        <v>255.9</v>
      </c>
      <c r="K874" s="22" t="s">
        <v>46</v>
      </c>
      <c r="L874" s="32">
        <f t="shared" si="121"/>
        <v>93697.785000000003</v>
      </c>
      <c r="M874" s="32">
        <f t="shared" si="123"/>
        <v>6840.2070000000003</v>
      </c>
      <c r="N874" s="32">
        <f t="shared" si="122"/>
        <v>100537.992</v>
      </c>
      <c r="O874" s="32">
        <f t="shared" si="124"/>
        <v>100537.992</v>
      </c>
      <c r="P874" s="415">
        <v>244.1</v>
      </c>
      <c r="Q874" s="416">
        <v>17.82</v>
      </c>
      <c r="R874" s="14" t="s">
        <v>270</v>
      </c>
      <c r="S874" s="14" t="s">
        <v>691</v>
      </c>
    </row>
    <row r="875" spans="1:29" ht="37.5">
      <c r="A875" s="16">
        <v>13</v>
      </c>
      <c r="B875" s="16">
        <v>11</v>
      </c>
      <c r="C875" s="68" t="s">
        <v>702</v>
      </c>
      <c r="D875" s="16">
        <v>1985</v>
      </c>
      <c r="E875" s="16" t="s">
        <v>37</v>
      </c>
      <c r="F875" s="14" t="s">
        <v>323</v>
      </c>
      <c r="G875" s="16" t="s">
        <v>67</v>
      </c>
      <c r="H875" s="16">
        <v>2</v>
      </c>
      <c r="I875" s="21">
        <v>827.7</v>
      </c>
      <c r="J875" s="21">
        <v>522.1</v>
      </c>
      <c r="K875" s="22" t="s">
        <v>46</v>
      </c>
      <c r="L875" s="32">
        <f t="shared" si="121"/>
        <v>202041.57</v>
      </c>
      <c r="M875" s="32">
        <f t="shared" si="123"/>
        <v>14749.614000000001</v>
      </c>
      <c r="N875" s="32">
        <f t="shared" si="122"/>
        <v>216791.18400000001</v>
      </c>
      <c r="O875" s="32">
        <f t="shared" si="124"/>
        <v>216791.18400000001</v>
      </c>
      <c r="P875" s="415">
        <v>244.1</v>
      </c>
      <c r="Q875" s="416">
        <v>17.82</v>
      </c>
      <c r="R875" s="14" t="s">
        <v>270</v>
      </c>
      <c r="S875" s="14" t="s">
        <v>691</v>
      </c>
    </row>
    <row r="876" spans="1:29" ht="37.5">
      <c r="A876" s="16">
        <v>14</v>
      </c>
      <c r="B876" s="16">
        <v>12</v>
      </c>
      <c r="C876" s="68" t="s">
        <v>703</v>
      </c>
      <c r="D876" s="16">
        <v>1980</v>
      </c>
      <c r="E876" s="16" t="s">
        <v>37</v>
      </c>
      <c r="F876" s="14" t="s">
        <v>323</v>
      </c>
      <c r="G876" s="16" t="s">
        <v>67</v>
      </c>
      <c r="H876" s="16">
        <v>2</v>
      </c>
      <c r="I876" s="21">
        <v>646.9</v>
      </c>
      <c r="J876" s="21">
        <v>407.5</v>
      </c>
      <c r="K876" s="22" t="s">
        <v>46</v>
      </c>
      <c r="L876" s="32">
        <f t="shared" si="121"/>
        <v>157908.28999999998</v>
      </c>
      <c r="M876" s="32">
        <f t="shared" si="123"/>
        <v>11527.758</v>
      </c>
      <c r="N876" s="32">
        <f t="shared" si="122"/>
        <v>169436.04799999998</v>
      </c>
      <c r="O876" s="32">
        <f t="shared" si="124"/>
        <v>169436.04799999998</v>
      </c>
      <c r="P876" s="415">
        <v>244.1</v>
      </c>
      <c r="Q876" s="416">
        <v>17.82</v>
      </c>
      <c r="R876" s="14" t="s">
        <v>270</v>
      </c>
      <c r="S876" s="14" t="s">
        <v>691</v>
      </c>
    </row>
    <row r="877" spans="1:29" s="67" customFormat="1" ht="37.5">
      <c r="A877" s="16">
        <v>15</v>
      </c>
      <c r="B877" s="16">
        <v>13</v>
      </c>
      <c r="C877" s="68" t="s">
        <v>704</v>
      </c>
      <c r="D877" s="16">
        <v>1981</v>
      </c>
      <c r="E877" s="16" t="s">
        <v>37</v>
      </c>
      <c r="F877" s="14" t="s">
        <v>323</v>
      </c>
      <c r="G877" s="16" t="s">
        <v>67</v>
      </c>
      <c r="H877" s="16">
        <v>2</v>
      </c>
      <c r="I877" s="21">
        <v>652.29999999999995</v>
      </c>
      <c r="J877" s="21">
        <v>414.2</v>
      </c>
      <c r="K877" s="22" t="s">
        <v>46</v>
      </c>
      <c r="L877" s="32">
        <f t="shared" si="121"/>
        <v>159226.43</v>
      </c>
      <c r="M877" s="32">
        <f t="shared" si="123"/>
        <v>11623.985999999999</v>
      </c>
      <c r="N877" s="32">
        <f t="shared" si="122"/>
        <v>170850.416</v>
      </c>
      <c r="O877" s="32">
        <f t="shared" si="124"/>
        <v>170850.416</v>
      </c>
      <c r="P877" s="415">
        <v>244.1</v>
      </c>
      <c r="Q877" s="416">
        <v>17.82</v>
      </c>
      <c r="R877" s="14" t="s">
        <v>270</v>
      </c>
      <c r="S877" s="14" t="s">
        <v>691</v>
      </c>
      <c r="T877" s="438"/>
      <c r="U877" s="438"/>
      <c r="V877" s="438"/>
      <c r="W877" s="438"/>
      <c r="X877" s="438"/>
      <c r="Z877" s="438"/>
      <c r="AA877" s="438"/>
      <c r="AB877" s="438"/>
      <c r="AC877" s="327"/>
    </row>
    <row r="878" spans="1:29" s="67" customFormat="1">
      <c r="A878" s="64">
        <f>A882</f>
        <v>4</v>
      </c>
      <c r="B878" s="33">
        <f>B882</f>
        <v>2</v>
      </c>
      <c r="C878" s="65" t="s">
        <v>50</v>
      </c>
      <c r="D878" s="33"/>
      <c r="E878" s="33"/>
      <c r="F878" s="14"/>
      <c r="G878" s="33"/>
      <c r="H878" s="33"/>
      <c r="I878" s="31">
        <f>I879+I882</f>
        <v>2662.71</v>
      </c>
      <c r="J878" s="27"/>
      <c r="K878" s="26"/>
      <c r="L878" s="31">
        <f>SUM(L879:L882)</f>
        <v>2591956.8264000001</v>
      </c>
      <c r="M878" s="31">
        <f>SUM(M879:M882)</f>
        <v>189205.1832</v>
      </c>
      <c r="N878" s="31">
        <f>SUM(N879:N882)</f>
        <v>2781162.0096</v>
      </c>
      <c r="O878" s="31">
        <f>SUM(O879:O882)</f>
        <v>2781162.0096</v>
      </c>
      <c r="P878" s="24"/>
      <c r="Q878" s="414"/>
      <c r="R878" s="14"/>
      <c r="S878" s="14"/>
      <c r="T878" s="438"/>
      <c r="U878" s="438"/>
      <c r="V878" s="438"/>
      <c r="W878" s="438"/>
      <c r="X878" s="438"/>
      <c r="Z878" s="438"/>
      <c r="AA878" s="438"/>
      <c r="AB878" s="438"/>
      <c r="AC878" s="327"/>
    </row>
    <row r="879" spans="1:29" ht="37.5">
      <c r="A879" s="15">
        <v>1</v>
      </c>
      <c r="B879" s="16">
        <v>1</v>
      </c>
      <c r="C879" s="68" t="s">
        <v>705</v>
      </c>
      <c r="D879" s="16">
        <v>1974</v>
      </c>
      <c r="E879" s="16" t="s">
        <v>37</v>
      </c>
      <c r="F879" s="14" t="s">
        <v>269</v>
      </c>
      <c r="G879" s="16" t="s">
        <v>38</v>
      </c>
      <c r="H879" s="16">
        <v>2</v>
      </c>
      <c r="I879" s="21">
        <v>983.1</v>
      </c>
      <c r="J879" s="21">
        <v>403.43</v>
      </c>
      <c r="K879" s="22" t="s">
        <v>46</v>
      </c>
      <c r="L879" s="32">
        <f>I879*P879</f>
        <v>244044.74400000001</v>
      </c>
      <c r="M879" s="32">
        <f>I879*Q879</f>
        <v>17813.772000000001</v>
      </c>
      <c r="N879" s="32">
        <f>L879+M879</f>
        <v>261858.516</v>
      </c>
      <c r="O879" s="632">
        <f>N879+N880+N881</f>
        <v>2333781.09</v>
      </c>
      <c r="P879" s="416">
        <v>248.24</v>
      </c>
      <c r="Q879" s="416">
        <v>18.12</v>
      </c>
      <c r="R879" s="14" t="s">
        <v>270</v>
      </c>
      <c r="S879" s="14" t="s">
        <v>691</v>
      </c>
    </row>
    <row r="880" spans="1:29" ht="37.5">
      <c r="A880" s="15">
        <v>2</v>
      </c>
      <c r="B880" s="16"/>
      <c r="C880" s="68"/>
      <c r="D880" s="16"/>
      <c r="E880" s="16"/>
      <c r="F880" s="14"/>
      <c r="G880" s="16"/>
      <c r="H880" s="16"/>
      <c r="I880" s="21"/>
      <c r="J880" s="21"/>
      <c r="K880" s="22" t="s">
        <v>49</v>
      </c>
      <c r="L880" s="32">
        <f>I879*P880</f>
        <v>456315.69600000005</v>
      </c>
      <c r="M880" s="32">
        <f>I879*Q880</f>
        <v>33307.428</v>
      </c>
      <c r="N880" s="32">
        <f>L880+M880</f>
        <v>489623.12400000007</v>
      </c>
      <c r="O880" s="634"/>
      <c r="P880" s="415">
        <v>464.16</v>
      </c>
      <c r="Q880" s="416">
        <v>33.880000000000003</v>
      </c>
      <c r="R880" s="14" t="s">
        <v>270</v>
      </c>
      <c r="S880" s="14" t="s">
        <v>691</v>
      </c>
    </row>
    <row r="881" spans="1:29">
      <c r="A881" s="15">
        <v>3</v>
      </c>
      <c r="B881" s="16"/>
      <c r="C881" s="68"/>
      <c r="D881" s="16"/>
      <c r="E881" s="16"/>
      <c r="F881" s="14"/>
      <c r="G881" s="16"/>
      <c r="H881" s="16"/>
      <c r="I881" s="21"/>
      <c r="J881" s="21"/>
      <c r="K881" s="22" t="s">
        <v>234</v>
      </c>
      <c r="L881" s="32">
        <f>I879*P881</f>
        <v>1474650</v>
      </c>
      <c r="M881" s="32">
        <f>I879*Q881</f>
        <v>107649.45</v>
      </c>
      <c r="N881" s="32">
        <f>L881+M881</f>
        <v>1582299.45</v>
      </c>
      <c r="O881" s="633"/>
      <c r="P881" s="423">
        <v>1500</v>
      </c>
      <c r="Q881" s="416">
        <v>109.5</v>
      </c>
      <c r="R881" s="14" t="s">
        <v>270</v>
      </c>
      <c r="S881" s="14" t="s">
        <v>691</v>
      </c>
    </row>
    <row r="882" spans="1:29" ht="37.5">
      <c r="A882" s="15">
        <v>4</v>
      </c>
      <c r="B882" s="16">
        <v>2</v>
      </c>
      <c r="C882" s="68" t="s">
        <v>706</v>
      </c>
      <c r="D882" s="16">
        <v>1976</v>
      </c>
      <c r="E882" s="16" t="s">
        <v>37</v>
      </c>
      <c r="F882" s="14" t="s">
        <v>273</v>
      </c>
      <c r="G882" s="16" t="s">
        <v>38</v>
      </c>
      <c r="H882" s="16">
        <v>2</v>
      </c>
      <c r="I882" s="21">
        <v>1679.61</v>
      </c>
      <c r="J882" s="21">
        <v>739.61</v>
      </c>
      <c r="K882" s="22" t="s">
        <v>46</v>
      </c>
      <c r="L882" s="32">
        <f>I882*P882</f>
        <v>416946.38640000002</v>
      </c>
      <c r="M882" s="32">
        <f>I882*Q882</f>
        <v>30434.533200000002</v>
      </c>
      <c r="N882" s="32">
        <f>L882+M882</f>
        <v>447380.91960000002</v>
      </c>
      <c r="O882" s="32">
        <f>N882</f>
        <v>447380.91960000002</v>
      </c>
      <c r="P882" s="415">
        <v>248.24</v>
      </c>
      <c r="Q882" s="416">
        <v>18.12</v>
      </c>
      <c r="R882" s="14" t="s">
        <v>270</v>
      </c>
      <c r="S882" s="14" t="s">
        <v>691</v>
      </c>
    </row>
    <row r="883" spans="1:29" s="67" customFormat="1">
      <c r="A883" s="64">
        <f>A922</f>
        <v>39</v>
      </c>
      <c r="B883" s="33">
        <f>B919</f>
        <v>15</v>
      </c>
      <c r="C883" s="65" t="s">
        <v>54</v>
      </c>
      <c r="D883" s="33"/>
      <c r="E883" s="33"/>
      <c r="F883" s="14"/>
      <c r="G883" s="33"/>
      <c r="H883" s="33"/>
      <c r="I883" s="31">
        <f>I884+I886+I887+I888+I890+I892+I894+I896+I897+I899+I903+I907+I911+I915+I919</f>
        <v>43796.160000000003</v>
      </c>
      <c r="J883" s="27"/>
      <c r="K883" s="28"/>
      <c r="L883" s="31">
        <f>SUM(L884:L922)</f>
        <v>24993958.299599998</v>
      </c>
      <c r="M883" s="31">
        <f>SUM(M884:M922)</f>
        <v>1837208.2520000001</v>
      </c>
      <c r="N883" s="31">
        <f>SUM(N884:N922)</f>
        <v>26831166.551600009</v>
      </c>
      <c r="O883" s="31">
        <f>SUM(O884:O922)</f>
        <v>26831166.551599998</v>
      </c>
      <c r="P883" s="31"/>
      <c r="Q883" s="414"/>
      <c r="R883" s="14"/>
      <c r="S883" s="14"/>
      <c r="T883" s="438"/>
      <c r="U883" s="438"/>
      <c r="V883" s="438"/>
      <c r="W883" s="438"/>
      <c r="X883" s="438"/>
      <c r="Z883" s="438"/>
      <c r="AA883" s="438"/>
      <c r="AB883" s="438"/>
      <c r="AC883" s="327"/>
    </row>
    <row r="884" spans="1:29" ht="37.5">
      <c r="A884" s="15">
        <v>1</v>
      </c>
      <c r="B884" s="16">
        <v>1</v>
      </c>
      <c r="C884" s="68" t="s">
        <v>708</v>
      </c>
      <c r="D884" s="16">
        <v>1967</v>
      </c>
      <c r="E884" s="16" t="s">
        <v>37</v>
      </c>
      <c r="F884" s="14" t="s">
        <v>291</v>
      </c>
      <c r="G884" s="16" t="s">
        <v>38</v>
      </c>
      <c r="H884" s="16">
        <v>2</v>
      </c>
      <c r="I884" s="21">
        <v>1138</v>
      </c>
      <c r="J884" s="21">
        <v>566.9</v>
      </c>
      <c r="K884" s="69" t="s">
        <v>234</v>
      </c>
      <c r="L884" s="32">
        <f t="shared" ref="L884:L894" si="125">I884*P884</f>
        <v>1707000</v>
      </c>
      <c r="M884" s="32">
        <f>I884*Q884</f>
        <v>124611</v>
      </c>
      <c r="N884" s="32">
        <f t="shared" ref="N884:N919" si="126">L884+M884</f>
        <v>1831611</v>
      </c>
      <c r="O884" s="632">
        <f>N884+N885</f>
        <v>2215697.38</v>
      </c>
      <c r="P884" s="423">
        <v>1500</v>
      </c>
      <c r="Q884" s="416">
        <v>109.5</v>
      </c>
      <c r="R884" s="14" t="s">
        <v>270</v>
      </c>
      <c r="S884" s="14" t="s">
        <v>691</v>
      </c>
    </row>
    <row r="885" spans="1:29">
      <c r="A885" s="15">
        <v>2</v>
      </c>
      <c r="B885" s="16"/>
      <c r="C885" s="68"/>
      <c r="D885" s="16"/>
      <c r="E885" s="16"/>
      <c r="F885" s="14"/>
      <c r="G885" s="16"/>
      <c r="H885" s="16"/>
      <c r="I885" s="426">
        <v>1138</v>
      </c>
      <c r="J885" s="21"/>
      <c r="K885" s="69" t="s">
        <v>108</v>
      </c>
      <c r="L885" s="32">
        <f t="shared" si="125"/>
        <v>357957.9</v>
      </c>
      <c r="M885" s="32">
        <f>I885*Q885</f>
        <v>26128.48</v>
      </c>
      <c r="N885" s="32">
        <f>L885+M885</f>
        <v>384086.38</v>
      </c>
      <c r="O885" s="633"/>
      <c r="P885" s="416">
        <v>314.55</v>
      </c>
      <c r="Q885" s="416">
        <v>22.96</v>
      </c>
      <c r="R885" s="14" t="s">
        <v>270</v>
      </c>
      <c r="S885" s="14" t="s">
        <v>691</v>
      </c>
      <c r="T885" s="438" t="s">
        <v>1180</v>
      </c>
    </row>
    <row r="886" spans="1:29" ht="37.5">
      <c r="A886" s="15">
        <v>3</v>
      </c>
      <c r="B886" s="16">
        <v>2</v>
      </c>
      <c r="C886" s="68" t="s">
        <v>1095</v>
      </c>
      <c r="D886" s="16">
        <v>1983</v>
      </c>
      <c r="E886" s="16" t="s">
        <v>37</v>
      </c>
      <c r="F886" s="312" t="s">
        <v>291</v>
      </c>
      <c r="G886" s="16" t="s">
        <v>38</v>
      </c>
      <c r="H886" s="16">
        <v>2</v>
      </c>
      <c r="I886" s="21">
        <v>2235.8000000000002</v>
      </c>
      <c r="J886" s="21">
        <v>785</v>
      </c>
      <c r="K886" s="69" t="s">
        <v>234</v>
      </c>
      <c r="L886" s="32">
        <f t="shared" si="125"/>
        <v>3353700.0000000005</v>
      </c>
      <c r="M886" s="32">
        <f>I886*Q886</f>
        <v>244820.1</v>
      </c>
      <c r="N886" s="32">
        <f>L886+M886</f>
        <v>3598520.1000000006</v>
      </c>
      <c r="O886" s="32">
        <f>N886</f>
        <v>3598520.1000000006</v>
      </c>
      <c r="P886" s="423">
        <v>1500</v>
      </c>
      <c r="Q886" s="416">
        <v>109.5</v>
      </c>
      <c r="R886" s="14" t="s">
        <v>270</v>
      </c>
      <c r="S886" s="14" t="s">
        <v>691</v>
      </c>
      <c r="T886" s="438" t="s">
        <v>1180</v>
      </c>
    </row>
    <row r="887" spans="1:29" ht="37.5">
      <c r="A887" s="15">
        <v>4</v>
      </c>
      <c r="B887" s="16">
        <v>3</v>
      </c>
      <c r="C887" s="68" t="s">
        <v>710</v>
      </c>
      <c r="D887" s="16">
        <v>1980</v>
      </c>
      <c r="E887" s="16" t="s">
        <v>37</v>
      </c>
      <c r="F887" s="14" t="s">
        <v>306</v>
      </c>
      <c r="G887" s="16" t="s">
        <v>38</v>
      </c>
      <c r="H887" s="16">
        <v>3</v>
      </c>
      <c r="I887" s="21">
        <v>1578.9</v>
      </c>
      <c r="J887" s="21">
        <v>821.4</v>
      </c>
      <c r="K887" s="69" t="s">
        <v>46</v>
      </c>
      <c r="L887" s="32">
        <f t="shared" si="125"/>
        <v>252624</v>
      </c>
      <c r="M887" s="32">
        <f t="shared" ref="M887:M894" si="127">I887*Q887</f>
        <v>18441.552</v>
      </c>
      <c r="N887" s="32">
        <f t="shared" si="126"/>
        <v>271065.55200000003</v>
      </c>
      <c r="O887" s="32">
        <f>N887</f>
        <v>271065.55200000003</v>
      </c>
      <c r="P887" s="423">
        <v>160</v>
      </c>
      <c r="Q887" s="418">
        <v>11.68</v>
      </c>
      <c r="R887" s="14" t="s">
        <v>270</v>
      </c>
      <c r="S887" s="14" t="s">
        <v>691</v>
      </c>
      <c r="T887" s="438" t="s">
        <v>481</v>
      </c>
    </row>
    <row r="888" spans="1:29" ht="37.5">
      <c r="A888" s="15">
        <v>5</v>
      </c>
      <c r="B888" s="16">
        <v>4</v>
      </c>
      <c r="C888" s="68" t="s">
        <v>712</v>
      </c>
      <c r="D888" s="16">
        <v>1978</v>
      </c>
      <c r="E888" s="16" t="s">
        <v>37</v>
      </c>
      <c r="F888" s="14" t="s">
        <v>306</v>
      </c>
      <c r="G888" s="16" t="s">
        <v>38</v>
      </c>
      <c r="H888" s="16">
        <v>5</v>
      </c>
      <c r="I888" s="21">
        <v>4675.3</v>
      </c>
      <c r="J888" s="21">
        <v>3369.9</v>
      </c>
      <c r="K888" s="69" t="s">
        <v>46</v>
      </c>
      <c r="L888" s="32">
        <f t="shared" si="125"/>
        <v>748048</v>
      </c>
      <c r="M888" s="32">
        <f t="shared" si="127"/>
        <v>54607.504000000001</v>
      </c>
      <c r="N888" s="32">
        <f t="shared" si="126"/>
        <v>802655.50399999996</v>
      </c>
      <c r="O888" s="632">
        <f>N888+N889</f>
        <v>6231613.8640000001</v>
      </c>
      <c r="P888" s="423">
        <v>160</v>
      </c>
      <c r="Q888" s="418">
        <v>11.68</v>
      </c>
      <c r="R888" s="14" t="s">
        <v>270</v>
      </c>
      <c r="S888" s="14" t="s">
        <v>691</v>
      </c>
    </row>
    <row r="889" spans="1:29">
      <c r="A889" s="15">
        <v>6</v>
      </c>
      <c r="B889" s="16"/>
      <c r="C889" s="68"/>
      <c r="D889" s="16"/>
      <c r="E889" s="16"/>
      <c r="F889" s="14"/>
      <c r="G889" s="16"/>
      <c r="H889" s="16"/>
      <c r="I889" s="426">
        <v>4675.3</v>
      </c>
      <c r="J889" s="21"/>
      <c r="K889" s="69" t="s">
        <v>234</v>
      </c>
      <c r="L889" s="32">
        <f t="shared" si="125"/>
        <v>5059609.66</v>
      </c>
      <c r="M889" s="32">
        <f t="shared" si="127"/>
        <v>369348.7</v>
      </c>
      <c r="N889" s="32">
        <f>L889+M889</f>
        <v>5428958.3600000003</v>
      </c>
      <c r="O889" s="633"/>
      <c r="P889" s="423">
        <v>1082.2</v>
      </c>
      <c r="Q889" s="416">
        <v>79</v>
      </c>
      <c r="R889" s="14" t="s">
        <v>270</v>
      </c>
      <c r="S889" s="14" t="s">
        <v>691</v>
      </c>
      <c r="T889" s="438" t="s">
        <v>1180</v>
      </c>
    </row>
    <row r="890" spans="1:29" ht="37.5">
      <c r="A890" s="15">
        <v>7</v>
      </c>
      <c r="B890" s="16">
        <v>5</v>
      </c>
      <c r="C890" s="68" t="s">
        <v>713</v>
      </c>
      <c r="D890" s="16">
        <v>1980</v>
      </c>
      <c r="E890" s="16" t="s">
        <v>37</v>
      </c>
      <c r="F890" s="14" t="s">
        <v>306</v>
      </c>
      <c r="G890" s="16" t="s">
        <v>38</v>
      </c>
      <c r="H890" s="16">
        <v>5</v>
      </c>
      <c r="I890" s="21">
        <v>5774.3</v>
      </c>
      <c r="J890" s="21">
        <v>3766.9</v>
      </c>
      <c r="K890" s="69" t="s">
        <v>46</v>
      </c>
      <c r="L890" s="32">
        <f t="shared" si="125"/>
        <v>923888</v>
      </c>
      <c r="M890" s="32">
        <f t="shared" si="127"/>
        <v>67443.823999999993</v>
      </c>
      <c r="N890" s="32">
        <f t="shared" si="126"/>
        <v>991331.82400000002</v>
      </c>
      <c r="O890" s="632">
        <f>N890+N891</f>
        <v>1211448.1400000001</v>
      </c>
      <c r="P890" s="423">
        <v>160</v>
      </c>
      <c r="Q890" s="418">
        <v>11.68</v>
      </c>
      <c r="R890" s="14" t="s">
        <v>270</v>
      </c>
      <c r="S890" s="14" t="s">
        <v>691</v>
      </c>
    </row>
    <row r="891" spans="1:29" ht="56.25">
      <c r="A891" s="15">
        <v>8</v>
      </c>
      <c r="B891" s="16"/>
      <c r="C891" s="68"/>
      <c r="D891" s="16"/>
      <c r="E891" s="16"/>
      <c r="F891" s="14"/>
      <c r="G891" s="16"/>
      <c r="H891" s="16"/>
      <c r="I891" s="426">
        <v>5774.3</v>
      </c>
      <c r="J891" s="21"/>
      <c r="K891" s="69" t="s">
        <v>42</v>
      </c>
      <c r="L891" s="32">
        <f t="shared" si="125"/>
        <v>205160.87900000002</v>
      </c>
      <c r="M891" s="32">
        <f t="shared" si="127"/>
        <v>14955.437</v>
      </c>
      <c r="N891" s="32">
        <f t="shared" si="126"/>
        <v>220116.31600000002</v>
      </c>
      <c r="O891" s="633"/>
      <c r="P891" s="423">
        <v>35.53</v>
      </c>
      <c r="Q891" s="418">
        <v>2.59</v>
      </c>
      <c r="R891" s="14" t="s">
        <v>270</v>
      </c>
      <c r="S891" s="14" t="s">
        <v>691</v>
      </c>
      <c r="T891" s="438" t="s">
        <v>1180</v>
      </c>
    </row>
    <row r="892" spans="1:29" ht="37.5">
      <c r="A892" s="15">
        <v>9</v>
      </c>
      <c r="B892" s="16">
        <v>6</v>
      </c>
      <c r="C892" s="68" t="s">
        <v>714</v>
      </c>
      <c r="D892" s="16">
        <v>1980</v>
      </c>
      <c r="E892" s="16" t="s">
        <v>37</v>
      </c>
      <c r="F892" s="14" t="s">
        <v>306</v>
      </c>
      <c r="G892" s="16" t="s">
        <v>38</v>
      </c>
      <c r="H892" s="16">
        <v>5</v>
      </c>
      <c r="I892" s="21">
        <v>5800</v>
      </c>
      <c r="J892" s="21">
        <v>3801.8</v>
      </c>
      <c r="K892" s="69" t="s">
        <v>46</v>
      </c>
      <c r="L892" s="32">
        <f t="shared" si="125"/>
        <v>928000</v>
      </c>
      <c r="M892" s="32">
        <f t="shared" si="127"/>
        <v>67744</v>
      </c>
      <c r="N892" s="32">
        <f t="shared" si="126"/>
        <v>995744</v>
      </c>
      <c r="O892" s="632">
        <f>N892+N893</f>
        <v>1215860.3160000001</v>
      </c>
      <c r="P892" s="423">
        <v>160</v>
      </c>
      <c r="Q892" s="418">
        <v>11.68</v>
      </c>
      <c r="R892" s="14" t="s">
        <v>270</v>
      </c>
      <c r="S892" s="14" t="s">
        <v>691</v>
      </c>
    </row>
    <row r="893" spans="1:29" ht="56.25">
      <c r="A893" s="15">
        <v>10</v>
      </c>
      <c r="B893" s="16"/>
      <c r="C893" s="68"/>
      <c r="D893" s="16"/>
      <c r="E893" s="16"/>
      <c r="F893" s="14"/>
      <c r="G893" s="16"/>
      <c r="H893" s="16"/>
      <c r="I893" s="426">
        <v>5774.3</v>
      </c>
      <c r="J893" s="21"/>
      <c r="K893" s="69" t="s">
        <v>42</v>
      </c>
      <c r="L893" s="32">
        <f t="shared" si="125"/>
        <v>205160.87900000002</v>
      </c>
      <c r="M893" s="32">
        <f t="shared" si="127"/>
        <v>14955.437</v>
      </c>
      <c r="N893" s="32">
        <f>L893+M893</f>
        <v>220116.31600000002</v>
      </c>
      <c r="O893" s="633"/>
      <c r="P893" s="423">
        <v>35.53</v>
      </c>
      <c r="Q893" s="418">
        <v>2.59</v>
      </c>
      <c r="R893" s="14" t="s">
        <v>270</v>
      </c>
      <c r="S893" s="14" t="s">
        <v>691</v>
      </c>
      <c r="T893" s="438" t="s">
        <v>1180</v>
      </c>
    </row>
    <row r="894" spans="1:29" ht="37.5">
      <c r="A894" s="15">
        <v>11</v>
      </c>
      <c r="B894" s="16">
        <v>7</v>
      </c>
      <c r="C894" s="68" t="s">
        <v>715</v>
      </c>
      <c r="D894" s="16">
        <v>1966</v>
      </c>
      <c r="E894" s="16" t="s">
        <v>37</v>
      </c>
      <c r="F894" s="14" t="s">
        <v>289</v>
      </c>
      <c r="G894" s="16" t="s">
        <v>38</v>
      </c>
      <c r="H894" s="16">
        <v>2</v>
      </c>
      <c r="I894" s="21">
        <v>936.7</v>
      </c>
      <c r="J894" s="21">
        <v>494.9</v>
      </c>
      <c r="K894" s="69" t="s">
        <v>46</v>
      </c>
      <c r="L894" s="32">
        <f t="shared" si="125"/>
        <v>232526.40800000002</v>
      </c>
      <c r="M894" s="32">
        <f t="shared" si="127"/>
        <v>16973.004000000001</v>
      </c>
      <c r="N894" s="32">
        <f t="shared" si="126"/>
        <v>249499.41200000001</v>
      </c>
      <c r="O894" s="632">
        <f>N894+N895</f>
        <v>1757118.0619999999</v>
      </c>
      <c r="P894" s="415">
        <v>248.24</v>
      </c>
      <c r="Q894" s="416">
        <v>18.12</v>
      </c>
      <c r="R894" s="14" t="s">
        <v>270</v>
      </c>
      <c r="S894" s="14" t="s">
        <v>691</v>
      </c>
    </row>
    <row r="895" spans="1:29">
      <c r="A895" s="15">
        <v>12</v>
      </c>
      <c r="B895" s="16"/>
      <c r="C895" s="68"/>
      <c r="D895" s="16"/>
      <c r="E895" s="16"/>
      <c r="F895" s="14"/>
      <c r="G895" s="16"/>
      <c r="H895" s="16"/>
      <c r="I895" s="21"/>
      <c r="J895" s="21"/>
      <c r="K895" s="69" t="s">
        <v>234</v>
      </c>
      <c r="L895" s="32">
        <f>I894*P895</f>
        <v>1405050</v>
      </c>
      <c r="M895" s="32">
        <f>I894*Q895</f>
        <v>102568.65000000001</v>
      </c>
      <c r="N895" s="32">
        <f t="shared" si="126"/>
        <v>1507618.65</v>
      </c>
      <c r="O895" s="633"/>
      <c r="P895" s="423">
        <v>1500</v>
      </c>
      <c r="Q895" s="416">
        <v>109.5</v>
      </c>
      <c r="R895" s="14" t="s">
        <v>270</v>
      </c>
      <c r="S895" s="14" t="s">
        <v>691</v>
      </c>
    </row>
    <row r="896" spans="1:29" ht="37.5">
      <c r="A896" s="15">
        <v>13</v>
      </c>
      <c r="B896" s="16">
        <v>8</v>
      </c>
      <c r="C896" s="68" t="s">
        <v>716</v>
      </c>
      <c r="D896" s="16">
        <v>1969</v>
      </c>
      <c r="E896" s="16" t="s">
        <v>37</v>
      </c>
      <c r="F896" s="14" t="s">
        <v>289</v>
      </c>
      <c r="G896" s="16" t="s">
        <v>38</v>
      </c>
      <c r="H896" s="16">
        <v>2</v>
      </c>
      <c r="I896" s="21">
        <v>2066.6999999999998</v>
      </c>
      <c r="J896" s="21">
        <v>1139.5</v>
      </c>
      <c r="K896" s="69" t="s">
        <v>49</v>
      </c>
      <c r="L896" s="32">
        <f t="shared" ref="L896:L922" si="128">I896*P896</f>
        <v>959279.47199999995</v>
      </c>
      <c r="M896" s="32">
        <f t="shared" ref="M896:M919" si="129">I896*Q896</f>
        <v>70019.796000000002</v>
      </c>
      <c r="N896" s="32">
        <f t="shared" si="126"/>
        <v>1029299.2679999999</v>
      </c>
      <c r="O896" s="32">
        <f>N896</f>
        <v>1029299.2679999999</v>
      </c>
      <c r="P896" s="415">
        <v>464.16</v>
      </c>
      <c r="Q896" s="416">
        <v>33.880000000000003</v>
      </c>
      <c r="R896" s="14" t="s">
        <v>270</v>
      </c>
      <c r="S896" s="14" t="s">
        <v>691</v>
      </c>
    </row>
    <row r="897" spans="1:20" ht="37.5">
      <c r="A897" s="15">
        <v>14</v>
      </c>
      <c r="B897" s="16">
        <v>9</v>
      </c>
      <c r="C897" s="68" t="s">
        <v>717</v>
      </c>
      <c r="D897" s="16">
        <v>1980</v>
      </c>
      <c r="E897" s="16" t="s">
        <v>37</v>
      </c>
      <c r="F897" s="14" t="s">
        <v>306</v>
      </c>
      <c r="G897" s="16" t="s">
        <v>38</v>
      </c>
      <c r="H897" s="16">
        <v>5</v>
      </c>
      <c r="I897" s="21">
        <v>9678.2999999999993</v>
      </c>
      <c r="J897" s="21">
        <v>6616.3</v>
      </c>
      <c r="K897" s="69" t="s">
        <v>46</v>
      </c>
      <c r="L897" s="32">
        <f t="shared" si="128"/>
        <v>1548528</v>
      </c>
      <c r="M897" s="32">
        <f t="shared" si="129"/>
        <v>113042.54399999999</v>
      </c>
      <c r="N897" s="32">
        <f t="shared" si="126"/>
        <v>1661570.544</v>
      </c>
      <c r="O897" s="632">
        <f>N897+N898</f>
        <v>1881686.86</v>
      </c>
      <c r="P897" s="423">
        <v>160</v>
      </c>
      <c r="Q897" s="418">
        <v>11.68</v>
      </c>
      <c r="R897" s="14" t="s">
        <v>270</v>
      </c>
      <c r="S897" s="14" t="s">
        <v>691</v>
      </c>
    </row>
    <row r="898" spans="1:20" ht="56.25">
      <c r="A898" s="15">
        <v>15</v>
      </c>
      <c r="B898" s="16"/>
      <c r="C898" s="68"/>
      <c r="D898" s="16"/>
      <c r="E898" s="16"/>
      <c r="F898" s="14"/>
      <c r="G898" s="16"/>
      <c r="H898" s="16"/>
      <c r="I898" s="426">
        <v>5774.3</v>
      </c>
      <c r="J898" s="21"/>
      <c r="K898" s="69" t="s">
        <v>42</v>
      </c>
      <c r="L898" s="32">
        <f t="shared" si="128"/>
        <v>205160.87900000002</v>
      </c>
      <c r="M898" s="32">
        <f t="shared" si="129"/>
        <v>14955.437</v>
      </c>
      <c r="N898" s="32">
        <f>L898+M898</f>
        <v>220116.31600000002</v>
      </c>
      <c r="O898" s="633"/>
      <c r="P898" s="423">
        <v>35.53</v>
      </c>
      <c r="Q898" s="418">
        <v>2.59</v>
      </c>
      <c r="R898" s="14" t="s">
        <v>270</v>
      </c>
      <c r="S898" s="14" t="s">
        <v>691</v>
      </c>
      <c r="T898" s="438" t="s">
        <v>1180</v>
      </c>
    </row>
    <row r="899" spans="1:20" ht="37.5">
      <c r="A899" s="15">
        <v>16</v>
      </c>
      <c r="B899" s="16">
        <v>10</v>
      </c>
      <c r="C899" s="68" t="s">
        <v>718</v>
      </c>
      <c r="D899" s="16">
        <v>1979</v>
      </c>
      <c r="E899" s="16" t="s">
        <v>37</v>
      </c>
      <c r="F899" s="14" t="s">
        <v>280</v>
      </c>
      <c r="G899" s="16" t="s">
        <v>38</v>
      </c>
      <c r="H899" s="16">
        <v>3</v>
      </c>
      <c r="I899" s="21">
        <v>1821.5</v>
      </c>
      <c r="J899" s="21">
        <v>890.5</v>
      </c>
      <c r="K899" s="69" t="s">
        <v>46</v>
      </c>
      <c r="L899" s="32">
        <f t="shared" si="128"/>
        <v>291440</v>
      </c>
      <c r="M899" s="32">
        <f t="shared" si="129"/>
        <v>21275.119999999999</v>
      </c>
      <c r="N899" s="32">
        <f t="shared" si="126"/>
        <v>312715.12</v>
      </c>
      <c r="O899" s="632">
        <f>N899+N900+N901+N902</f>
        <v>1326361.655</v>
      </c>
      <c r="P899" s="415">
        <v>160</v>
      </c>
      <c r="Q899" s="418">
        <v>11.68</v>
      </c>
      <c r="R899" s="14" t="s">
        <v>270</v>
      </c>
      <c r="S899" s="14" t="s">
        <v>691</v>
      </c>
    </row>
    <row r="900" spans="1:20" ht="37.5">
      <c r="A900" s="15">
        <v>17</v>
      </c>
      <c r="B900" s="16"/>
      <c r="C900" s="68"/>
      <c r="D900" s="16"/>
      <c r="E900" s="16"/>
      <c r="F900" s="14"/>
      <c r="G900" s="16"/>
      <c r="H900" s="16"/>
      <c r="I900" s="426">
        <v>1821.5</v>
      </c>
      <c r="J900" s="21"/>
      <c r="K900" s="69" t="s">
        <v>49</v>
      </c>
      <c r="L900" s="32">
        <f t="shared" si="128"/>
        <v>775959</v>
      </c>
      <c r="M900" s="32">
        <f t="shared" si="129"/>
        <v>56648.65</v>
      </c>
      <c r="N900" s="32">
        <f t="shared" si="126"/>
        <v>832607.65</v>
      </c>
      <c r="O900" s="634"/>
      <c r="P900" s="415">
        <v>426</v>
      </c>
      <c r="Q900" s="415">
        <v>31.1</v>
      </c>
      <c r="R900" s="14" t="s">
        <v>270</v>
      </c>
      <c r="S900" s="14" t="s">
        <v>691</v>
      </c>
      <c r="T900" s="438" t="s">
        <v>1180</v>
      </c>
    </row>
    <row r="901" spans="1:20" ht="56.25">
      <c r="A901" s="15">
        <v>18</v>
      </c>
      <c r="B901" s="16"/>
      <c r="C901" s="68"/>
      <c r="D901" s="16"/>
      <c r="E901" s="16"/>
      <c r="F901" s="14"/>
      <c r="G901" s="16"/>
      <c r="H901" s="16"/>
      <c r="I901" s="426">
        <v>1821.5</v>
      </c>
      <c r="J901" s="21"/>
      <c r="K901" s="69" t="s">
        <v>39</v>
      </c>
      <c r="L901" s="32">
        <f t="shared" si="128"/>
        <v>104007.65000000001</v>
      </c>
      <c r="M901" s="32">
        <f t="shared" si="129"/>
        <v>7595.6549999999997</v>
      </c>
      <c r="N901" s="32">
        <f t="shared" si="126"/>
        <v>111603.30500000001</v>
      </c>
      <c r="O901" s="634"/>
      <c r="P901" s="418">
        <v>57.1</v>
      </c>
      <c r="Q901" s="418">
        <v>4.17</v>
      </c>
      <c r="R901" s="14" t="s">
        <v>270</v>
      </c>
      <c r="S901" s="14" t="s">
        <v>691</v>
      </c>
      <c r="T901" s="438" t="s">
        <v>1180</v>
      </c>
    </row>
    <row r="902" spans="1:20" ht="56.25">
      <c r="A902" s="15">
        <v>19</v>
      </c>
      <c r="B902" s="16"/>
      <c r="C902" s="68"/>
      <c r="D902" s="16"/>
      <c r="E902" s="16"/>
      <c r="F902" s="14"/>
      <c r="G902" s="16"/>
      <c r="H902" s="16"/>
      <c r="I902" s="426">
        <v>1821.5</v>
      </c>
      <c r="J902" s="21"/>
      <c r="K902" s="69" t="s">
        <v>42</v>
      </c>
      <c r="L902" s="32">
        <f t="shared" si="128"/>
        <v>64717.895000000004</v>
      </c>
      <c r="M902" s="32">
        <f t="shared" si="129"/>
        <v>4717.6849999999995</v>
      </c>
      <c r="N902" s="32">
        <f t="shared" si="126"/>
        <v>69435.58</v>
      </c>
      <c r="O902" s="633"/>
      <c r="P902" s="415">
        <v>35.53</v>
      </c>
      <c r="Q902" s="418">
        <v>2.59</v>
      </c>
      <c r="R902" s="14" t="s">
        <v>270</v>
      </c>
      <c r="S902" s="14" t="s">
        <v>691</v>
      </c>
      <c r="T902" s="438" t="s">
        <v>1180</v>
      </c>
    </row>
    <row r="903" spans="1:20" ht="37.5">
      <c r="A903" s="15">
        <v>20</v>
      </c>
      <c r="B903" s="16">
        <v>11</v>
      </c>
      <c r="C903" s="68" t="s">
        <v>719</v>
      </c>
      <c r="D903" s="16">
        <v>1980</v>
      </c>
      <c r="E903" s="16" t="s">
        <v>37</v>
      </c>
      <c r="F903" s="14" t="s">
        <v>280</v>
      </c>
      <c r="G903" s="16" t="s">
        <v>38</v>
      </c>
      <c r="H903" s="16">
        <v>3</v>
      </c>
      <c r="I903" s="21">
        <v>1858.4</v>
      </c>
      <c r="J903" s="21">
        <v>896.2</v>
      </c>
      <c r="K903" s="69" t="s">
        <v>46</v>
      </c>
      <c r="L903" s="32">
        <f t="shared" si="128"/>
        <v>297344</v>
      </c>
      <c r="M903" s="32">
        <f t="shared" si="129"/>
        <v>21706.112000000001</v>
      </c>
      <c r="N903" s="32">
        <f t="shared" si="126"/>
        <v>319050.11200000002</v>
      </c>
      <c r="O903" s="632">
        <f>N903+N904+N905+N906</f>
        <v>1353231.1280000003</v>
      </c>
      <c r="P903" s="415">
        <v>160</v>
      </c>
      <c r="Q903" s="418">
        <v>11.68</v>
      </c>
      <c r="R903" s="14" t="s">
        <v>270</v>
      </c>
      <c r="S903" s="14" t="s">
        <v>691</v>
      </c>
    </row>
    <row r="904" spans="1:20" ht="37.5">
      <c r="A904" s="15">
        <v>21</v>
      </c>
      <c r="B904" s="16"/>
      <c r="C904" s="68"/>
      <c r="D904" s="16"/>
      <c r="E904" s="16"/>
      <c r="F904" s="14"/>
      <c r="G904" s="16"/>
      <c r="H904" s="16"/>
      <c r="I904" s="426">
        <v>1858.4</v>
      </c>
      <c r="J904" s="21"/>
      <c r="K904" s="69" t="s">
        <v>49</v>
      </c>
      <c r="L904" s="32">
        <f t="shared" si="128"/>
        <v>791678.4</v>
      </c>
      <c r="M904" s="32">
        <f t="shared" si="129"/>
        <v>57796.240000000005</v>
      </c>
      <c r="N904" s="32">
        <f>L904+M904</f>
        <v>849474.64</v>
      </c>
      <c r="O904" s="634"/>
      <c r="P904" s="415">
        <v>426</v>
      </c>
      <c r="Q904" s="415">
        <v>31.1</v>
      </c>
      <c r="R904" s="14" t="s">
        <v>270</v>
      </c>
      <c r="S904" s="14" t="s">
        <v>691</v>
      </c>
      <c r="T904" s="438" t="s">
        <v>1180</v>
      </c>
    </row>
    <row r="905" spans="1:20" ht="56.25">
      <c r="A905" s="15">
        <v>22</v>
      </c>
      <c r="B905" s="16"/>
      <c r="C905" s="68"/>
      <c r="D905" s="16"/>
      <c r="E905" s="16"/>
      <c r="F905" s="14"/>
      <c r="G905" s="16"/>
      <c r="H905" s="16"/>
      <c r="I905" s="426">
        <v>1858.4</v>
      </c>
      <c r="J905" s="21"/>
      <c r="K905" s="69" t="s">
        <v>39</v>
      </c>
      <c r="L905" s="32">
        <f t="shared" si="128"/>
        <v>106114.64000000001</v>
      </c>
      <c r="M905" s="32">
        <f t="shared" si="129"/>
        <v>7749.5280000000002</v>
      </c>
      <c r="N905" s="32">
        <f>L905+M905</f>
        <v>113864.16800000002</v>
      </c>
      <c r="O905" s="634"/>
      <c r="P905" s="418">
        <v>57.1</v>
      </c>
      <c r="Q905" s="418">
        <v>4.17</v>
      </c>
      <c r="R905" s="14" t="s">
        <v>270</v>
      </c>
      <c r="S905" s="14" t="s">
        <v>691</v>
      </c>
      <c r="T905" s="438" t="s">
        <v>1180</v>
      </c>
    </row>
    <row r="906" spans="1:20" ht="56.25">
      <c r="A906" s="15">
        <v>23</v>
      </c>
      <c r="B906" s="16"/>
      <c r="C906" s="68"/>
      <c r="D906" s="16"/>
      <c r="E906" s="16"/>
      <c r="F906" s="14"/>
      <c r="G906" s="16"/>
      <c r="H906" s="16"/>
      <c r="I906" s="426">
        <v>1858.4</v>
      </c>
      <c r="J906" s="21"/>
      <c r="K906" s="69" t="s">
        <v>42</v>
      </c>
      <c r="L906" s="32">
        <f t="shared" si="128"/>
        <v>66028.952000000005</v>
      </c>
      <c r="M906" s="32">
        <f t="shared" si="129"/>
        <v>4813.2560000000003</v>
      </c>
      <c r="N906" s="32">
        <f>L906+M906</f>
        <v>70842.207999999999</v>
      </c>
      <c r="O906" s="633"/>
      <c r="P906" s="415">
        <v>35.53</v>
      </c>
      <c r="Q906" s="418">
        <v>2.59</v>
      </c>
      <c r="R906" s="14" t="s">
        <v>270</v>
      </c>
      <c r="S906" s="14" t="s">
        <v>691</v>
      </c>
      <c r="T906" s="438" t="s">
        <v>1180</v>
      </c>
    </row>
    <row r="907" spans="1:20" ht="37.5">
      <c r="A907" s="15">
        <v>24</v>
      </c>
      <c r="B907" s="16">
        <v>12</v>
      </c>
      <c r="C907" s="68" t="s">
        <v>720</v>
      </c>
      <c r="D907" s="16">
        <v>1983</v>
      </c>
      <c r="E907" s="16" t="s">
        <v>37</v>
      </c>
      <c r="F907" s="14" t="s">
        <v>280</v>
      </c>
      <c r="G907" s="16" t="s">
        <v>38</v>
      </c>
      <c r="H907" s="16">
        <v>3</v>
      </c>
      <c r="I907" s="21">
        <v>1765</v>
      </c>
      <c r="J907" s="21">
        <v>898.5</v>
      </c>
      <c r="K907" s="69" t="s">
        <v>46</v>
      </c>
      <c r="L907" s="32">
        <f t="shared" si="128"/>
        <v>282400</v>
      </c>
      <c r="M907" s="32">
        <f t="shared" si="129"/>
        <v>20615.2</v>
      </c>
      <c r="N907" s="32">
        <f t="shared" si="126"/>
        <v>303015.2</v>
      </c>
      <c r="O907" s="632">
        <f>N907+N908+N909+N910</f>
        <v>1285220.05</v>
      </c>
      <c r="P907" s="415">
        <v>160</v>
      </c>
      <c r="Q907" s="418">
        <v>11.68</v>
      </c>
      <c r="R907" s="14" t="s">
        <v>270</v>
      </c>
      <c r="S907" s="14" t="s">
        <v>691</v>
      </c>
    </row>
    <row r="908" spans="1:20" ht="37.5">
      <c r="A908" s="15">
        <v>25</v>
      </c>
      <c r="B908" s="16"/>
      <c r="C908" s="68"/>
      <c r="D908" s="16"/>
      <c r="E908" s="16"/>
      <c r="F908" s="14"/>
      <c r="G908" s="16"/>
      <c r="H908" s="16"/>
      <c r="I908" s="426">
        <v>1765</v>
      </c>
      <c r="J908" s="21"/>
      <c r="K908" s="69" t="s">
        <v>49</v>
      </c>
      <c r="L908" s="32">
        <f t="shared" si="128"/>
        <v>751890</v>
      </c>
      <c r="M908" s="32">
        <f t="shared" si="129"/>
        <v>54891.5</v>
      </c>
      <c r="N908" s="32">
        <f>L908+M908</f>
        <v>806781.5</v>
      </c>
      <c r="O908" s="634"/>
      <c r="P908" s="415">
        <v>426</v>
      </c>
      <c r="Q908" s="415">
        <v>31.1</v>
      </c>
      <c r="R908" s="14" t="s">
        <v>270</v>
      </c>
      <c r="S908" s="14" t="s">
        <v>691</v>
      </c>
      <c r="T908" s="438" t="s">
        <v>1180</v>
      </c>
    </row>
    <row r="909" spans="1:20" ht="56.25">
      <c r="A909" s="15">
        <v>26</v>
      </c>
      <c r="B909" s="16"/>
      <c r="C909" s="68"/>
      <c r="D909" s="16"/>
      <c r="E909" s="16"/>
      <c r="F909" s="14"/>
      <c r="G909" s="16"/>
      <c r="H909" s="16"/>
      <c r="I909" s="426">
        <v>1765</v>
      </c>
      <c r="J909" s="21"/>
      <c r="K909" s="69" t="s">
        <v>39</v>
      </c>
      <c r="L909" s="32">
        <f t="shared" si="128"/>
        <v>100781.5</v>
      </c>
      <c r="M909" s="32">
        <f t="shared" si="129"/>
        <v>7360.05</v>
      </c>
      <c r="N909" s="32">
        <f>L909+M909</f>
        <v>108141.55</v>
      </c>
      <c r="O909" s="634"/>
      <c r="P909" s="418">
        <v>57.1</v>
      </c>
      <c r="Q909" s="418">
        <v>4.17</v>
      </c>
      <c r="R909" s="14" t="s">
        <v>270</v>
      </c>
      <c r="S909" s="14" t="s">
        <v>691</v>
      </c>
      <c r="T909" s="438" t="s">
        <v>1180</v>
      </c>
    </row>
    <row r="910" spans="1:20" ht="56.25">
      <c r="A910" s="15">
        <v>27</v>
      </c>
      <c r="B910" s="16"/>
      <c r="C910" s="68"/>
      <c r="D910" s="16"/>
      <c r="E910" s="16"/>
      <c r="F910" s="14"/>
      <c r="G910" s="16"/>
      <c r="H910" s="16"/>
      <c r="I910" s="426">
        <v>1765</v>
      </c>
      <c r="J910" s="21"/>
      <c r="K910" s="69" t="s">
        <v>42</v>
      </c>
      <c r="L910" s="32">
        <f t="shared" si="128"/>
        <v>62710.450000000004</v>
      </c>
      <c r="M910" s="32">
        <f t="shared" si="129"/>
        <v>4571.3499999999995</v>
      </c>
      <c r="N910" s="32">
        <f>L910+M910</f>
        <v>67281.8</v>
      </c>
      <c r="O910" s="633"/>
      <c r="P910" s="415">
        <v>35.53</v>
      </c>
      <c r="Q910" s="418">
        <v>2.59</v>
      </c>
      <c r="R910" s="14" t="s">
        <v>270</v>
      </c>
      <c r="S910" s="14" t="s">
        <v>691</v>
      </c>
      <c r="T910" s="438" t="s">
        <v>1180</v>
      </c>
    </row>
    <row r="911" spans="1:20" ht="37.5">
      <c r="A911" s="15">
        <v>28</v>
      </c>
      <c r="B911" s="16">
        <v>13</v>
      </c>
      <c r="C911" s="68" t="s">
        <v>721</v>
      </c>
      <c r="D911" s="16">
        <v>1965</v>
      </c>
      <c r="E911" s="16" t="s">
        <v>37</v>
      </c>
      <c r="F911" s="14" t="s">
        <v>269</v>
      </c>
      <c r="G911" s="16" t="s">
        <v>38</v>
      </c>
      <c r="H911" s="16">
        <v>2</v>
      </c>
      <c r="I911" s="21">
        <v>866.46</v>
      </c>
      <c r="J911" s="21">
        <v>388.5</v>
      </c>
      <c r="K911" s="69" t="s">
        <v>46</v>
      </c>
      <c r="L911" s="32">
        <f t="shared" si="128"/>
        <v>215090.03040000002</v>
      </c>
      <c r="M911" s="32">
        <f t="shared" si="129"/>
        <v>15700.255200000001</v>
      </c>
      <c r="N911" s="32">
        <f t="shared" si="126"/>
        <v>230790.28560000003</v>
      </c>
      <c r="O911" s="632">
        <f>N911+N912+N913+N914</f>
        <v>792126.39660000009</v>
      </c>
      <c r="P911" s="416">
        <v>248.24</v>
      </c>
      <c r="Q911" s="416">
        <v>18.12</v>
      </c>
      <c r="R911" s="14" t="s">
        <v>270</v>
      </c>
      <c r="S911" s="14" t="s">
        <v>691</v>
      </c>
    </row>
    <row r="912" spans="1:20" ht="37.5">
      <c r="A912" s="15">
        <v>29</v>
      </c>
      <c r="B912" s="16"/>
      <c r="C912" s="68"/>
      <c r="D912" s="16"/>
      <c r="E912" s="16"/>
      <c r="F912" s="14"/>
      <c r="G912" s="16"/>
      <c r="H912" s="16"/>
      <c r="I912" s="426">
        <v>866.46</v>
      </c>
      <c r="J912" s="21"/>
      <c r="K912" s="69" t="s">
        <v>49</v>
      </c>
      <c r="L912" s="32">
        <f t="shared" si="128"/>
        <v>402176.07360000006</v>
      </c>
      <c r="M912" s="32">
        <f t="shared" si="129"/>
        <v>29355.664800000002</v>
      </c>
      <c r="N912" s="32">
        <f>L912+M912</f>
        <v>431531.73840000009</v>
      </c>
      <c r="O912" s="634"/>
      <c r="P912" s="415">
        <v>464.16</v>
      </c>
      <c r="Q912" s="415">
        <v>33.880000000000003</v>
      </c>
      <c r="R912" s="14" t="s">
        <v>270</v>
      </c>
      <c r="S912" s="14" t="s">
        <v>691</v>
      </c>
      <c r="T912" s="438" t="s">
        <v>1180</v>
      </c>
    </row>
    <row r="913" spans="1:29" ht="56.25">
      <c r="A913" s="15">
        <v>30</v>
      </c>
      <c r="B913" s="16"/>
      <c r="C913" s="68"/>
      <c r="D913" s="16"/>
      <c r="E913" s="16"/>
      <c r="F913" s="14"/>
      <c r="G913" s="16"/>
      <c r="H913" s="16"/>
      <c r="I913" s="426">
        <v>866.46</v>
      </c>
      <c r="J913" s="21"/>
      <c r="K913" s="69" t="s">
        <v>39</v>
      </c>
      <c r="L913" s="32">
        <f t="shared" si="128"/>
        <v>65443.723800000007</v>
      </c>
      <c r="M913" s="32">
        <f t="shared" si="129"/>
        <v>12875.595600000001</v>
      </c>
      <c r="N913" s="32">
        <f>L913+M913</f>
        <v>78319.319400000008</v>
      </c>
      <c r="O913" s="634"/>
      <c r="P913" s="415">
        <v>75.53</v>
      </c>
      <c r="Q913" s="415">
        <v>14.86</v>
      </c>
      <c r="R913" s="14" t="s">
        <v>270</v>
      </c>
      <c r="S913" s="14" t="s">
        <v>691</v>
      </c>
      <c r="T913" s="438" t="s">
        <v>1180</v>
      </c>
    </row>
    <row r="914" spans="1:29" ht="56.25">
      <c r="A914" s="15">
        <v>31</v>
      </c>
      <c r="B914" s="16"/>
      <c r="C914" s="68"/>
      <c r="D914" s="16"/>
      <c r="E914" s="16"/>
      <c r="F914" s="14"/>
      <c r="G914" s="16"/>
      <c r="H914" s="16"/>
      <c r="I914" s="426">
        <v>866.46</v>
      </c>
      <c r="J914" s="21"/>
      <c r="K914" s="69" t="s">
        <v>42</v>
      </c>
      <c r="L914" s="32">
        <f t="shared" si="128"/>
        <v>47984.554800000005</v>
      </c>
      <c r="M914" s="32">
        <f t="shared" si="129"/>
        <v>3500.4984000000004</v>
      </c>
      <c r="N914" s="32">
        <f>L914+M914</f>
        <v>51485.053200000009</v>
      </c>
      <c r="O914" s="633"/>
      <c r="P914" s="418">
        <v>55.38</v>
      </c>
      <c r="Q914" s="418">
        <v>4.04</v>
      </c>
      <c r="R914" s="14" t="s">
        <v>270</v>
      </c>
      <c r="S914" s="14" t="s">
        <v>691</v>
      </c>
      <c r="T914" s="438" t="s">
        <v>1180</v>
      </c>
    </row>
    <row r="915" spans="1:29" s="67" customFormat="1" ht="37.5">
      <c r="A915" s="15">
        <v>32</v>
      </c>
      <c r="B915" s="16">
        <v>14</v>
      </c>
      <c r="C915" s="68" t="s">
        <v>722</v>
      </c>
      <c r="D915" s="16">
        <v>1982</v>
      </c>
      <c r="E915" s="16" t="s">
        <v>37</v>
      </c>
      <c r="F915" s="14" t="s">
        <v>280</v>
      </c>
      <c r="G915" s="16" t="s">
        <v>38</v>
      </c>
      <c r="H915" s="16">
        <v>3</v>
      </c>
      <c r="I915" s="21">
        <v>3103.5</v>
      </c>
      <c r="J915" s="21">
        <v>1520.1</v>
      </c>
      <c r="K915" s="69" t="s">
        <v>46</v>
      </c>
      <c r="L915" s="32">
        <f t="shared" si="128"/>
        <v>496560</v>
      </c>
      <c r="M915" s="32">
        <f t="shared" si="129"/>
        <v>36248.879999999997</v>
      </c>
      <c r="N915" s="32">
        <f t="shared" si="126"/>
        <v>532808.88</v>
      </c>
      <c r="O915" s="632">
        <f>N915+N916+N917+N918</f>
        <v>2259875.5949999997</v>
      </c>
      <c r="P915" s="415">
        <v>160</v>
      </c>
      <c r="Q915" s="418">
        <v>11.68</v>
      </c>
      <c r="R915" s="14" t="s">
        <v>270</v>
      </c>
      <c r="S915" s="14" t="s">
        <v>691</v>
      </c>
      <c r="T915" s="438"/>
      <c r="U915" s="438"/>
      <c r="V915" s="438"/>
      <c r="W915" s="438"/>
      <c r="X915" s="438"/>
      <c r="Z915" s="438"/>
      <c r="AA915" s="438"/>
      <c r="AB915" s="438"/>
      <c r="AC915" s="327"/>
    </row>
    <row r="916" spans="1:29" s="67" customFormat="1" ht="37.5">
      <c r="A916" s="15">
        <v>33</v>
      </c>
      <c r="B916" s="16"/>
      <c r="C916" s="68"/>
      <c r="D916" s="16"/>
      <c r="E916" s="16"/>
      <c r="F916" s="14"/>
      <c r="G916" s="16"/>
      <c r="H916" s="16"/>
      <c r="I916" s="426">
        <v>3103.5</v>
      </c>
      <c r="J916" s="21"/>
      <c r="K916" s="69" t="s">
        <v>49</v>
      </c>
      <c r="L916" s="32">
        <f t="shared" si="128"/>
        <v>1322091</v>
      </c>
      <c r="M916" s="32">
        <f t="shared" si="129"/>
        <v>96518.85</v>
      </c>
      <c r="N916" s="32">
        <f>L916+M916</f>
        <v>1418609.85</v>
      </c>
      <c r="O916" s="634"/>
      <c r="P916" s="415">
        <v>426</v>
      </c>
      <c r="Q916" s="415">
        <v>31.1</v>
      </c>
      <c r="R916" s="14" t="s">
        <v>270</v>
      </c>
      <c r="S916" s="14" t="s">
        <v>691</v>
      </c>
      <c r="T916" s="438" t="s">
        <v>1180</v>
      </c>
      <c r="U916" s="438"/>
      <c r="V916" s="438"/>
      <c r="W916" s="438"/>
      <c r="X916" s="438"/>
      <c r="Z916" s="438"/>
      <c r="AA916" s="438"/>
      <c r="AB916" s="438"/>
      <c r="AC916" s="327"/>
    </row>
    <row r="917" spans="1:29" s="67" customFormat="1" ht="56.25">
      <c r="A917" s="15">
        <v>34</v>
      </c>
      <c r="B917" s="16"/>
      <c r="C917" s="68"/>
      <c r="D917" s="16"/>
      <c r="E917" s="16"/>
      <c r="F917" s="14"/>
      <c r="G917" s="16"/>
      <c r="H917" s="16"/>
      <c r="I917" s="426">
        <v>3103.5</v>
      </c>
      <c r="J917" s="21"/>
      <c r="K917" s="69" t="s">
        <v>39</v>
      </c>
      <c r="L917" s="32">
        <f t="shared" si="128"/>
        <v>177209.85</v>
      </c>
      <c r="M917" s="32">
        <f t="shared" si="129"/>
        <v>12941.594999999999</v>
      </c>
      <c r="N917" s="32">
        <f>L917+M917</f>
        <v>190151.44500000001</v>
      </c>
      <c r="O917" s="634"/>
      <c r="P917" s="418">
        <v>57.1</v>
      </c>
      <c r="Q917" s="418">
        <v>4.17</v>
      </c>
      <c r="R917" s="14" t="s">
        <v>270</v>
      </c>
      <c r="S917" s="14" t="s">
        <v>691</v>
      </c>
      <c r="T917" s="438" t="s">
        <v>1180</v>
      </c>
      <c r="U917" s="438"/>
      <c r="V917" s="438"/>
      <c r="W917" s="438"/>
      <c r="X917" s="438"/>
      <c r="Z917" s="438"/>
      <c r="AA917" s="438"/>
      <c r="AB917" s="438"/>
      <c r="AC917" s="327"/>
    </row>
    <row r="918" spans="1:29" s="67" customFormat="1" ht="56.25">
      <c r="A918" s="15">
        <v>35</v>
      </c>
      <c r="B918" s="16"/>
      <c r="C918" s="68"/>
      <c r="D918" s="16"/>
      <c r="E918" s="16"/>
      <c r="F918" s="14"/>
      <c r="G918" s="16"/>
      <c r="H918" s="16"/>
      <c r="I918" s="426">
        <v>3103.5</v>
      </c>
      <c r="J918" s="21"/>
      <c r="K918" s="69" t="s">
        <v>42</v>
      </c>
      <c r="L918" s="32">
        <f t="shared" si="128"/>
        <v>110267.35500000001</v>
      </c>
      <c r="M918" s="32">
        <f t="shared" si="129"/>
        <v>8038.0649999999996</v>
      </c>
      <c r="N918" s="32">
        <f>L918+M918</f>
        <v>118305.42000000001</v>
      </c>
      <c r="O918" s="633"/>
      <c r="P918" s="415">
        <v>35.53</v>
      </c>
      <c r="Q918" s="418">
        <v>2.59</v>
      </c>
      <c r="R918" s="14" t="s">
        <v>270</v>
      </c>
      <c r="S918" s="14" t="s">
        <v>691</v>
      </c>
      <c r="T918" s="438" t="s">
        <v>1180</v>
      </c>
      <c r="U918" s="438"/>
      <c r="V918" s="438"/>
      <c r="W918" s="438"/>
      <c r="X918" s="438"/>
      <c r="Z918" s="438"/>
      <c r="AA918" s="438"/>
      <c r="AB918" s="438"/>
      <c r="AC918" s="327"/>
    </row>
    <row r="919" spans="1:29" s="67" customFormat="1" ht="37.5">
      <c r="A919" s="15">
        <v>36</v>
      </c>
      <c r="B919" s="16">
        <v>15</v>
      </c>
      <c r="C919" s="68" t="s">
        <v>724</v>
      </c>
      <c r="D919" s="16">
        <v>1957</v>
      </c>
      <c r="E919" s="16">
        <v>2009</v>
      </c>
      <c r="F919" s="14" t="s">
        <v>289</v>
      </c>
      <c r="G919" s="16" t="s">
        <v>491</v>
      </c>
      <c r="H919" s="16">
        <v>2</v>
      </c>
      <c r="I919" s="21">
        <v>497.3</v>
      </c>
      <c r="J919" s="21">
        <v>378.9</v>
      </c>
      <c r="K919" s="69" t="s">
        <v>49</v>
      </c>
      <c r="L919" s="32">
        <f t="shared" si="128"/>
        <v>230826.76800000001</v>
      </c>
      <c r="M919" s="32">
        <f t="shared" si="129"/>
        <v>16848.524000000001</v>
      </c>
      <c r="N919" s="32">
        <f t="shared" si="126"/>
        <v>247675.29200000002</v>
      </c>
      <c r="O919" s="632">
        <f>N919+N920+N921+N922</f>
        <v>402042.18500000006</v>
      </c>
      <c r="P919" s="415">
        <v>464.16</v>
      </c>
      <c r="Q919" s="416">
        <v>33.880000000000003</v>
      </c>
      <c r="R919" s="14" t="s">
        <v>270</v>
      </c>
      <c r="S919" s="14" t="s">
        <v>691</v>
      </c>
      <c r="T919" s="438"/>
      <c r="U919" s="438"/>
      <c r="V919" s="438"/>
      <c r="W919" s="438"/>
      <c r="X919" s="438"/>
      <c r="Z919" s="438"/>
      <c r="AA919" s="438"/>
      <c r="AB919" s="438"/>
      <c r="AC919" s="327"/>
    </row>
    <row r="920" spans="1:29" s="67" customFormat="1" ht="56.25">
      <c r="A920" s="15">
        <v>37</v>
      </c>
      <c r="B920" s="16"/>
      <c r="C920" s="68"/>
      <c r="D920" s="16"/>
      <c r="E920" s="16"/>
      <c r="F920" s="14"/>
      <c r="G920" s="16"/>
      <c r="H920" s="16"/>
      <c r="I920" s="426">
        <v>497.3</v>
      </c>
      <c r="J920" s="21"/>
      <c r="K920" s="69" t="s">
        <v>88</v>
      </c>
      <c r="L920" s="32">
        <f t="shared" si="128"/>
        <v>74341.377000000008</v>
      </c>
      <c r="M920" s="32">
        <f>I920*Q920</f>
        <v>5425.5430000000006</v>
      </c>
      <c r="N920" s="32">
        <f>L920+M920</f>
        <v>79766.920000000013</v>
      </c>
      <c r="O920" s="634"/>
      <c r="P920" s="415">
        <v>149.49</v>
      </c>
      <c r="Q920" s="418">
        <v>10.91</v>
      </c>
      <c r="R920" s="14" t="s">
        <v>270</v>
      </c>
      <c r="S920" s="14" t="s">
        <v>691</v>
      </c>
      <c r="T920" s="438"/>
      <c r="U920" s="438"/>
      <c r="V920" s="438"/>
      <c r="W920" s="438"/>
      <c r="X920" s="438"/>
      <c r="Z920" s="438"/>
      <c r="AA920" s="438"/>
      <c r="AB920" s="438"/>
      <c r="AC920" s="327"/>
    </row>
    <row r="921" spans="1:29" s="67" customFormat="1" ht="56.25">
      <c r="A921" s="15">
        <v>38</v>
      </c>
      <c r="B921" s="16"/>
      <c r="C921" s="68"/>
      <c r="D921" s="16"/>
      <c r="E921" s="16"/>
      <c r="F921" s="14"/>
      <c r="G921" s="16"/>
      <c r="H921" s="16"/>
      <c r="I921" s="426">
        <v>497.3</v>
      </c>
      <c r="J921" s="21"/>
      <c r="K921" s="69" t="s">
        <v>39</v>
      </c>
      <c r="L921" s="32">
        <f t="shared" si="128"/>
        <v>37660.529000000002</v>
      </c>
      <c r="M921" s="32">
        <f>I921*Q921</f>
        <v>7389.8779999999997</v>
      </c>
      <c r="N921" s="32">
        <f>L921+M921</f>
        <v>45050.406999999999</v>
      </c>
      <c r="O921" s="634"/>
      <c r="P921" s="415">
        <v>75.73</v>
      </c>
      <c r="Q921" s="416">
        <v>14.86</v>
      </c>
      <c r="R921" s="14" t="s">
        <v>270</v>
      </c>
      <c r="S921" s="14" t="s">
        <v>691</v>
      </c>
      <c r="T921" s="438" t="s">
        <v>1179</v>
      </c>
      <c r="U921" s="438"/>
      <c r="V921" s="438"/>
      <c r="W921" s="438"/>
      <c r="X921" s="438"/>
      <c r="Z921" s="438"/>
      <c r="AA921" s="438"/>
      <c r="AB921" s="438"/>
      <c r="AC921" s="327"/>
    </row>
    <row r="922" spans="1:29" s="67" customFormat="1" ht="56.25">
      <c r="A922" s="15">
        <v>39</v>
      </c>
      <c r="B922" s="16"/>
      <c r="C922" s="68"/>
      <c r="D922" s="16"/>
      <c r="E922" s="16"/>
      <c r="F922" s="14"/>
      <c r="G922" s="16"/>
      <c r="H922" s="16"/>
      <c r="I922" s="426">
        <v>497.3</v>
      </c>
      <c r="J922" s="21"/>
      <c r="K922" s="69" t="s">
        <v>42</v>
      </c>
      <c r="L922" s="32">
        <f t="shared" si="128"/>
        <v>27540.474000000002</v>
      </c>
      <c r="M922" s="32">
        <f>I922*Q922</f>
        <v>2009.0920000000001</v>
      </c>
      <c r="N922" s="32">
        <f>L922+M922</f>
        <v>29549.566000000003</v>
      </c>
      <c r="O922" s="633"/>
      <c r="P922" s="415">
        <v>55.38</v>
      </c>
      <c r="Q922" s="418">
        <v>4.04</v>
      </c>
      <c r="R922" s="14" t="s">
        <v>270</v>
      </c>
      <c r="S922" s="14" t="s">
        <v>691</v>
      </c>
      <c r="T922" s="438" t="s">
        <v>1179</v>
      </c>
      <c r="U922" s="438"/>
      <c r="V922" s="438"/>
      <c r="W922" s="438"/>
      <c r="X922" s="438"/>
      <c r="Z922" s="438"/>
      <c r="AA922" s="438"/>
      <c r="AB922" s="438"/>
      <c r="AC922" s="327"/>
    </row>
    <row r="923" spans="1:29" s="67" customFormat="1">
      <c r="A923" s="64">
        <f>A940</f>
        <v>17</v>
      </c>
      <c r="B923" s="33">
        <f>B940</f>
        <v>4</v>
      </c>
      <c r="C923" s="65" t="s">
        <v>72</v>
      </c>
      <c r="D923" s="33"/>
      <c r="E923" s="33"/>
      <c r="F923" s="14"/>
      <c r="G923" s="33"/>
      <c r="H923" s="33"/>
      <c r="I923" s="31">
        <f>SUM(I924:I940)</f>
        <v>58527.799999999996</v>
      </c>
      <c r="J923" s="27"/>
      <c r="K923" s="28"/>
      <c r="L923" s="31">
        <f>SUM(L924:L940)</f>
        <v>15460191.066000002</v>
      </c>
      <c r="M923" s="31">
        <f>SUM(M924:M940)</f>
        <v>1128595.8520000002</v>
      </c>
      <c r="N923" s="31">
        <f>SUM(N924:N940)</f>
        <v>16588786.918000001</v>
      </c>
      <c r="O923" s="31">
        <f>SUM(O924:O940)</f>
        <v>16588786.918</v>
      </c>
      <c r="P923" s="31"/>
      <c r="Q923" s="414"/>
      <c r="R923" s="14"/>
      <c r="S923" s="14"/>
      <c r="T923" s="438"/>
      <c r="U923" s="438"/>
      <c r="V923" s="438"/>
      <c r="W923" s="438"/>
      <c r="X923" s="438"/>
      <c r="Z923" s="438"/>
      <c r="AA923" s="438"/>
      <c r="AB923" s="438"/>
      <c r="AC923" s="327"/>
    </row>
    <row r="924" spans="1:29" ht="37.5">
      <c r="A924" s="15">
        <v>1</v>
      </c>
      <c r="B924" s="16">
        <v>1</v>
      </c>
      <c r="C924" s="68" t="s">
        <v>726</v>
      </c>
      <c r="D924" s="16">
        <v>1960</v>
      </c>
      <c r="E924" s="16" t="s">
        <v>37</v>
      </c>
      <c r="F924" s="14" t="s">
        <v>306</v>
      </c>
      <c r="G924" s="16" t="s">
        <v>38</v>
      </c>
      <c r="H924" s="16">
        <v>3</v>
      </c>
      <c r="I924" s="21">
        <v>4078.9</v>
      </c>
      <c r="J924" s="21">
        <v>2346.5</v>
      </c>
      <c r="K924" s="69" t="s">
        <v>46</v>
      </c>
      <c r="L924" s="32">
        <f t="shared" ref="L924:L940" si="130">I924*P924</f>
        <v>652624</v>
      </c>
      <c r="M924" s="32">
        <f t="shared" ref="M924:M940" si="131">I924*Q924</f>
        <v>47641.552000000003</v>
      </c>
      <c r="N924" s="32">
        <f t="shared" ref="N924:N930" si="132">L924+M924</f>
        <v>700265.55200000003</v>
      </c>
      <c r="O924" s="632">
        <f>N924+N925+N926+N927</f>
        <v>2970173.4020000002</v>
      </c>
      <c r="P924" s="423">
        <v>160</v>
      </c>
      <c r="Q924" s="418">
        <v>11.68</v>
      </c>
      <c r="R924" s="14" t="s">
        <v>270</v>
      </c>
      <c r="S924" s="14" t="s">
        <v>691</v>
      </c>
    </row>
    <row r="925" spans="1:29" ht="37.5">
      <c r="A925" s="15">
        <v>2</v>
      </c>
      <c r="B925" s="16"/>
      <c r="C925" s="68"/>
      <c r="D925" s="16"/>
      <c r="E925" s="16"/>
      <c r="F925" s="14"/>
      <c r="G925" s="16"/>
      <c r="H925" s="16"/>
      <c r="I925" s="426">
        <v>4078.9</v>
      </c>
      <c r="J925" s="21"/>
      <c r="K925" s="69" t="s">
        <v>49</v>
      </c>
      <c r="L925" s="32">
        <f t="shared" si="130"/>
        <v>1737611.4000000001</v>
      </c>
      <c r="M925" s="32">
        <f t="shared" si="131"/>
        <v>126853.79000000001</v>
      </c>
      <c r="N925" s="32">
        <f t="shared" si="132"/>
        <v>1864465.1900000002</v>
      </c>
      <c r="O925" s="634"/>
      <c r="P925" s="423">
        <v>426</v>
      </c>
      <c r="Q925" s="416">
        <v>31.1</v>
      </c>
      <c r="R925" s="14" t="s">
        <v>270</v>
      </c>
      <c r="S925" s="14" t="s">
        <v>691</v>
      </c>
    </row>
    <row r="926" spans="1:29" ht="56.25">
      <c r="A926" s="15">
        <v>3</v>
      </c>
      <c r="B926" s="16"/>
      <c r="C926" s="68"/>
      <c r="D926" s="16"/>
      <c r="E926" s="16"/>
      <c r="F926" s="14"/>
      <c r="G926" s="16"/>
      <c r="H926" s="16"/>
      <c r="I926" s="426">
        <v>4078.9</v>
      </c>
      <c r="J926" s="21"/>
      <c r="K926" s="69" t="s">
        <v>39</v>
      </c>
      <c r="L926" s="32">
        <f t="shared" si="130"/>
        <v>232945.97899999999</v>
      </c>
      <c r="M926" s="32">
        <f t="shared" si="131"/>
        <v>17009.012999999999</v>
      </c>
      <c r="N926" s="32">
        <f t="shared" si="132"/>
        <v>249954.992</v>
      </c>
      <c r="O926" s="634"/>
      <c r="P926" s="423">
        <v>57.11</v>
      </c>
      <c r="Q926" s="418">
        <v>4.17</v>
      </c>
      <c r="R926" s="14" t="s">
        <v>270</v>
      </c>
      <c r="S926" s="14" t="s">
        <v>691</v>
      </c>
    </row>
    <row r="927" spans="1:29" ht="56.25">
      <c r="A927" s="15">
        <v>4</v>
      </c>
      <c r="B927" s="16"/>
      <c r="C927" s="68"/>
      <c r="D927" s="16"/>
      <c r="E927" s="16"/>
      <c r="F927" s="14"/>
      <c r="G927" s="16"/>
      <c r="H927" s="16"/>
      <c r="I927" s="426">
        <v>4078.9</v>
      </c>
      <c r="J927" s="21"/>
      <c r="K927" s="69" t="s">
        <v>42</v>
      </c>
      <c r="L927" s="32">
        <f t="shared" si="130"/>
        <v>144923.31700000001</v>
      </c>
      <c r="M927" s="32">
        <f t="shared" si="131"/>
        <v>10564.350999999999</v>
      </c>
      <c r="N927" s="32">
        <f t="shared" si="132"/>
        <v>155487.66800000001</v>
      </c>
      <c r="O927" s="633"/>
      <c r="P927" s="423">
        <v>35.53</v>
      </c>
      <c r="Q927" s="418">
        <v>2.59</v>
      </c>
      <c r="R927" s="14" t="s">
        <v>270</v>
      </c>
      <c r="S927" s="14" t="s">
        <v>691</v>
      </c>
    </row>
    <row r="928" spans="1:29" ht="37.5">
      <c r="A928" s="15">
        <v>5</v>
      </c>
      <c r="B928" s="16">
        <v>2</v>
      </c>
      <c r="C928" s="68" t="s">
        <v>1096</v>
      </c>
      <c r="D928" s="16">
        <v>1966</v>
      </c>
      <c r="E928" s="16" t="s">
        <v>37</v>
      </c>
      <c r="F928" s="14" t="s">
        <v>306</v>
      </c>
      <c r="G928" s="16" t="s">
        <v>38</v>
      </c>
      <c r="H928" s="16">
        <v>4</v>
      </c>
      <c r="I928" s="493">
        <v>3932</v>
      </c>
      <c r="J928" s="494">
        <v>2828.8</v>
      </c>
      <c r="K928" s="69" t="s">
        <v>234</v>
      </c>
      <c r="L928" s="32">
        <f t="shared" si="130"/>
        <v>4255210.4000000004</v>
      </c>
      <c r="M928" s="32">
        <f t="shared" si="131"/>
        <v>310628</v>
      </c>
      <c r="N928" s="32">
        <f t="shared" si="132"/>
        <v>4565838.4000000004</v>
      </c>
      <c r="O928" s="632">
        <f>N928+N929+N930+N931+N932+N933</f>
        <v>8035199.2800000003</v>
      </c>
      <c r="P928" s="423">
        <v>1082.2</v>
      </c>
      <c r="Q928" s="416">
        <v>79</v>
      </c>
      <c r="R928" s="14" t="s">
        <v>270</v>
      </c>
      <c r="S928" s="14" t="s">
        <v>691</v>
      </c>
      <c r="T928" s="438" t="s">
        <v>1179</v>
      </c>
    </row>
    <row r="929" spans="1:29" ht="37.5">
      <c r="A929" s="15">
        <v>6</v>
      </c>
      <c r="B929" s="16"/>
      <c r="C929" s="68"/>
      <c r="D929" s="16"/>
      <c r="E929" s="16"/>
      <c r="F929" s="14"/>
      <c r="G929" s="16"/>
      <c r="H929" s="16"/>
      <c r="I929" s="495">
        <v>3932</v>
      </c>
      <c r="J929" s="21"/>
      <c r="K929" s="69" t="s">
        <v>46</v>
      </c>
      <c r="L929" s="32">
        <f t="shared" si="130"/>
        <v>629120</v>
      </c>
      <c r="M929" s="32">
        <f t="shared" si="131"/>
        <v>45925.760000000002</v>
      </c>
      <c r="N929" s="32">
        <f t="shared" si="132"/>
        <v>675045.76</v>
      </c>
      <c r="O929" s="634"/>
      <c r="P929" s="423">
        <v>160</v>
      </c>
      <c r="Q929" s="418">
        <v>11.68</v>
      </c>
      <c r="R929" s="14" t="s">
        <v>270</v>
      </c>
      <c r="S929" s="14" t="s">
        <v>691</v>
      </c>
      <c r="T929" s="438" t="s">
        <v>1179</v>
      </c>
    </row>
    <row r="930" spans="1:29" ht="37.5">
      <c r="A930" s="15">
        <v>7</v>
      </c>
      <c r="B930" s="16"/>
      <c r="C930" s="68"/>
      <c r="D930" s="16"/>
      <c r="E930" s="16"/>
      <c r="F930" s="14"/>
      <c r="G930" s="16"/>
      <c r="H930" s="16"/>
      <c r="I930" s="495">
        <v>3932</v>
      </c>
      <c r="J930" s="21"/>
      <c r="K930" s="69" t="s">
        <v>49</v>
      </c>
      <c r="L930" s="32">
        <f t="shared" si="130"/>
        <v>1675032</v>
      </c>
      <c r="M930" s="32">
        <f t="shared" si="131"/>
        <v>122285.20000000001</v>
      </c>
      <c r="N930" s="32">
        <f t="shared" si="132"/>
        <v>1797317.2</v>
      </c>
      <c r="O930" s="634"/>
      <c r="P930" s="423">
        <v>426</v>
      </c>
      <c r="Q930" s="416">
        <v>31.1</v>
      </c>
      <c r="R930" s="14" t="s">
        <v>270</v>
      </c>
      <c r="S930" s="14" t="s">
        <v>691</v>
      </c>
      <c r="T930" s="438" t="s">
        <v>1179</v>
      </c>
    </row>
    <row r="931" spans="1:29" ht="56.25">
      <c r="A931" s="15">
        <v>8</v>
      </c>
      <c r="B931" s="16"/>
      <c r="C931" s="68"/>
      <c r="D931" s="16"/>
      <c r="E931" s="16"/>
      <c r="F931" s="14"/>
      <c r="G931" s="16"/>
      <c r="H931" s="16"/>
      <c r="I931" s="495">
        <v>3932</v>
      </c>
      <c r="J931" s="21"/>
      <c r="K931" s="69" t="s">
        <v>88</v>
      </c>
      <c r="L931" s="32">
        <f t="shared" si="130"/>
        <v>564910.43999999994</v>
      </c>
      <c r="M931" s="32">
        <f t="shared" si="131"/>
        <v>41246.68</v>
      </c>
      <c r="N931" s="32">
        <f t="shared" ref="N931:N939" si="133">L931+M931</f>
        <v>606157.12</v>
      </c>
      <c r="O931" s="634"/>
      <c r="P931" s="423">
        <v>143.66999999999999</v>
      </c>
      <c r="Q931" s="418">
        <v>10.49</v>
      </c>
      <c r="R931" s="14" t="s">
        <v>270</v>
      </c>
      <c r="S931" s="14" t="s">
        <v>691</v>
      </c>
      <c r="T931" s="438" t="s">
        <v>1179</v>
      </c>
    </row>
    <row r="932" spans="1:29" ht="56.25">
      <c r="A932" s="15">
        <v>9</v>
      </c>
      <c r="B932" s="16"/>
      <c r="C932" s="68"/>
      <c r="D932" s="16"/>
      <c r="E932" s="16"/>
      <c r="F932" s="14"/>
      <c r="G932" s="16"/>
      <c r="H932" s="16"/>
      <c r="I932" s="495">
        <v>3932</v>
      </c>
      <c r="J932" s="21"/>
      <c r="K932" s="69" t="s">
        <v>39</v>
      </c>
      <c r="L932" s="32">
        <f t="shared" si="130"/>
        <v>224556.52</v>
      </c>
      <c r="M932" s="32">
        <f t="shared" si="131"/>
        <v>16396.439999999999</v>
      </c>
      <c r="N932" s="32">
        <f t="shared" si="133"/>
        <v>240952.95999999999</v>
      </c>
      <c r="O932" s="634"/>
      <c r="P932" s="423">
        <v>57.11</v>
      </c>
      <c r="Q932" s="418">
        <v>4.17</v>
      </c>
      <c r="R932" s="14" t="s">
        <v>270</v>
      </c>
      <c r="S932" s="14" t="s">
        <v>691</v>
      </c>
      <c r="T932" s="438" t="s">
        <v>1179</v>
      </c>
    </row>
    <row r="933" spans="1:29" ht="56.25">
      <c r="A933" s="15">
        <v>10</v>
      </c>
      <c r="B933" s="16"/>
      <c r="C933" s="68"/>
      <c r="D933" s="16"/>
      <c r="E933" s="16"/>
      <c r="F933" s="14"/>
      <c r="G933" s="16"/>
      <c r="H933" s="16"/>
      <c r="I933" s="495">
        <v>3932</v>
      </c>
      <c r="J933" s="21"/>
      <c r="K933" s="69" t="s">
        <v>42</v>
      </c>
      <c r="L933" s="32">
        <f t="shared" si="130"/>
        <v>139703.96</v>
      </c>
      <c r="M933" s="32">
        <f t="shared" si="131"/>
        <v>10183.879999999999</v>
      </c>
      <c r="N933" s="32">
        <f t="shared" si="133"/>
        <v>149887.84</v>
      </c>
      <c r="O933" s="633"/>
      <c r="P933" s="423">
        <v>35.53</v>
      </c>
      <c r="Q933" s="418">
        <v>2.59</v>
      </c>
      <c r="R933" s="14" t="s">
        <v>270</v>
      </c>
      <c r="S933" s="14" t="s">
        <v>691</v>
      </c>
      <c r="T933" s="438" t="s">
        <v>1179</v>
      </c>
    </row>
    <row r="934" spans="1:29" ht="37.5">
      <c r="A934" s="15">
        <v>11</v>
      </c>
      <c r="B934" s="16">
        <v>3</v>
      </c>
      <c r="C934" s="68" t="s">
        <v>1145</v>
      </c>
      <c r="D934" s="16">
        <v>1354.5</v>
      </c>
      <c r="E934" s="16" t="s">
        <v>37</v>
      </c>
      <c r="F934" s="14" t="s">
        <v>306</v>
      </c>
      <c r="G934" s="16" t="s">
        <v>38</v>
      </c>
      <c r="H934" s="16">
        <v>3</v>
      </c>
      <c r="I934" s="493">
        <v>2355</v>
      </c>
      <c r="J934" s="494">
        <v>1354.5</v>
      </c>
      <c r="K934" s="69" t="s">
        <v>234</v>
      </c>
      <c r="L934" s="32">
        <f t="shared" si="130"/>
        <v>2548581</v>
      </c>
      <c r="M934" s="32">
        <f t="shared" si="131"/>
        <v>186045</v>
      </c>
      <c r="N934" s="32">
        <f t="shared" si="133"/>
        <v>2734626</v>
      </c>
      <c r="O934" s="632">
        <f>N934+N935+N936+N937+N938+N939</f>
        <v>4812536.7</v>
      </c>
      <c r="P934" s="423">
        <v>1082.2</v>
      </c>
      <c r="Q934" s="416">
        <v>79</v>
      </c>
      <c r="R934" s="14" t="s">
        <v>270</v>
      </c>
      <c r="S934" s="14" t="s">
        <v>691</v>
      </c>
      <c r="T934" s="438" t="s">
        <v>1179</v>
      </c>
    </row>
    <row r="935" spans="1:29" ht="37.5">
      <c r="A935" s="15">
        <v>12</v>
      </c>
      <c r="B935" s="16"/>
      <c r="C935" s="68"/>
      <c r="D935" s="16"/>
      <c r="E935" s="16"/>
      <c r="F935" s="14"/>
      <c r="G935" s="16"/>
      <c r="H935" s="16"/>
      <c r="I935" s="495">
        <v>2355</v>
      </c>
      <c r="J935" s="21"/>
      <c r="K935" s="69" t="s">
        <v>46</v>
      </c>
      <c r="L935" s="32">
        <f t="shared" si="130"/>
        <v>376800</v>
      </c>
      <c r="M935" s="32">
        <f t="shared" si="131"/>
        <v>27506.399999999998</v>
      </c>
      <c r="N935" s="32">
        <f t="shared" si="133"/>
        <v>404306.4</v>
      </c>
      <c r="O935" s="634"/>
      <c r="P935" s="423">
        <v>160</v>
      </c>
      <c r="Q935" s="418">
        <v>11.68</v>
      </c>
      <c r="R935" s="14" t="s">
        <v>270</v>
      </c>
      <c r="S935" s="14" t="s">
        <v>691</v>
      </c>
      <c r="T935" s="438" t="s">
        <v>1179</v>
      </c>
    </row>
    <row r="936" spans="1:29" ht="37.5">
      <c r="A936" s="15">
        <v>13</v>
      </c>
      <c r="B936" s="16"/>
      <c r="C936" s="68"/>
      <c r="D936" s="16"/>
      <c r="E936" s="16"/>
      <c r="F936" s="14"/>
      <c r="G936" s="16"/>
      <c r="H936" s="16"/>
      <c r="I936" s="495">
        <v>2355</v>
      </c>
      <c r="J936" s="21"/>
      <c r="K936" s="69" t="s">
        <v>49</v>
      </c>
      <c r="L936" s="32">
        <f t="shared" si="130"/>
        <v>1003230</v>
      </c>
      <c r="M936" s="32">
        <f t="shared" si="131"/>
        <v>73240.5</v>
      </c>
      <c r="N936" s="32">
        <f t="shared" si="133"/>
        <v>1076470.5</v>
      </c>
      <c r="O936" s="634"/>
      <c r="P936" s="423">
        <v>426</v>
      </c>
      <c r="Q936" s="416">
        <v>31.1</v>
      </c>
      <c r="R936" s="14" t="s">
        <v>270</v>
      </c>
      <c r="S936" s="14" t="s">
        <v>691</v>
      </c>
      <c r="T936" s="438" t="s">
        <v>1179</v>
      </c>
    </row>
    <row r="937" spans="1:29" ht="56.25">
      <c r="A937" s="15">
        <v>14</v>
      </c>
      <c r="B937" s="16"/>
      <c r="C937" s="68"/>
      <c r="D937" s="16"/>
      <c r="E937" s="16"/>
      <c r="F937" s="14"/>
      <c r="G937" s="16"/>
      <c r="H937" s="16"/>
      <c r="I937" s="495">
        <v>2355</v>
      </c>
      <c r="J937" s="21"/>
      <c r="K937" s="69" t="s">
        <v>88</v>
      </c>
      <c r="L937" s="32">
        <f t="shared" si="130"/>
        <v>338342.85</v>
      </c>
      <c r="M937" s="32">
        <f t="shared" si="131"/>
        <v>24703.95</v>
      </c>
      <c r="N937" s="32">
        <f t="shared" si="133"/>
        <v>363046.8</v>
      </c>
      <c r="O937" s="634"/>
      <c r="P937" s="423">
        <v>143.66999999999999</v>
      </c>
      <c r="Q937" s="418">
        <v>10.49</v>
      </c>
      <c r="R937" s="14" t="s">
        <v>270</v>
      </c>
      <c r="S937" s="14" t="s">
        <v>691</v>
      </c>
      <c r="T937" s="438" t="s">
        <v>1179</v>
      </c>
    </row>
    <row r="938" spans="1:29" ht="56.25">
      <c r="A938" s="15">
        <v>15</v>
      </c>
      <c r="B938" s="16"/>
      <c r="C938" s="68"/>
      <c r="D938" s="16"/>
      <c r="E938" s="16"/>
      <c r="F938" s="14"/>
      <c r="G938" s="16"/>
      <c r="H938" s="16"/>
      <c r="I938" s="495">
        <v>2355</v>
      </c>
      <c r="J938" s="21"/>
      <c r="K938" s="69" t="s">
        <v>39</v>
      </c>
      <c r="L938" s="32">
        <f t="shared" si="130"/>
        <v>134494.04999999999</v>
      </c>
      <c r="M938" s="32">
        <f t="shared" si="131"/>
        <v>9820.35</v>
      </c>
      <c r="N938" s="32">
        <f t="shared" si="133"/>
        <v>144314.4</v>
      </c>
      <c r="O938" s="634"/>
      <c r="P938" s="423">
        <v>57.11</v>
      </c>
      <c r="Q938" s="418">
        <v>4.17</v>
      </c>
      <c r="R938" s="14" t="s">
        <v>270</v>
      </c>
      <c r="S938" s="14" t="s">
        <v>691</v>
      </c>
      <c r="T938" s="438" t="s">
        <v>1179</v>
      </c>
    </row>
    <row r="939" spans="1:29" ht="56.25">
      <c r="A939" s="15">
        <v>16</v>
      </c>
      <c r="B939" s="16"/>
      <c r="C939" s="68"/>
      <c r="D939" s="16"/>
      <c r="E939" s="16"/>
      <c r="F939" s="14"/>
      <c r="G939" s="16"/>
      <c r="H939" s="16"/>
      <c r="I939" s="495">
        <v>2355</v>
      </c>
      <c r="J939" s="21"/>
      <c r="K939" s="69" t="s">
        <v>42</v>
      </c>
      <c r="L939" s="32">
        <f t="shared" si="130"/>
        <v>83673.150000000009</v>
      </c>
      <c r="M939" s="32">
        <f t="shared" si="131"/>
        <v>6099.45</v>
      </c>
      <c r="N939" s="32">
        <f t="shared" si="133"/>
        <v>89772.6</v>
      </c>
      <c r="O939" s="633"/>
      <c r="P939" s="423">
        <v>35.53</v>
      </c>
      <c r="Q939" s="418">
        <v>2.59</v>
      </c>
      <c r="R939" s="14" t="s">
        <v>270</v>
      </c>
      <c r="S939" s="14" t="s">
        <v>691</v>
      </c>
      <c r="T939" s="438" t="s">
        <v>1179</v>
      </c>
    </row>
    <row r="940" spans="1:29" s="67" customFormat="1" ht="37.5">
      <c r="A940" s="15">
        <v>17</v>
      </c>
      <c r="B940" s="16">
        <v>4</v>
      </c>
      <c r="C940" s="68" t="s">
        <v>727</v>
      </c>
      <c r="D940" s="16">
        <v>1983</v>
      </c>
      <c r="E940" s="16" t="s">
        <v>37</v>
      </c>
      <c r="F940" s="14" t="s">
        <v>306</v>
      </c>
      <c r="G940" s="16" t="s">
        <v>38</v>
      </c>
      <c r="H940" s="16">
        <v>5</v>
      </c>
      <c r="I940" s="21">
        <v>4490.2</v>
      </c>
      <c r="J940" s="21">
        <v>3292</v>
      </c>
      <c r="K940" s="69" t="s">
        <v>46</v>
      </c>
      <c r="L940" s="32">
        <f t="shared" si="130"/>
        <v>718432</v>
      </c>
      <c r="M940" s="32">
        <f t="shared" si="131"/>
        <v>52445.536</v>
      </c>
      <c r="N940" s="32">
        <f>L940+M940</f>
        <v>770877.53599999996</v>
      </c>
      <c r="O940" s="32">
        <f>N940</f>
        <v>770877.53599999996</v>
      </c>
      <c r="P940" s="423">
        <v>160</v>
      </c>
      <c r="Q940" s="418">
        <v>11.68</v>
      </c>
      <c r="R940" s="14" t="s">
        <v>270</v>
      </c>
      <c r="S940" s="14" t="s">
        <v>691</v>
      </c>
      <c r="T940" s="438"/>
      <c r="U940" s="438"/>
      <c r="V940" s="438"/>
      <c r="W940" s="438"/>
      <c r="X940" s="438"/>
      <c r="Z940" s="438"/>
      <c r="AA940" s="438"/>
      <c r="AB940" s="438"/>
      <c r="AC940" s="327"/>
    </row>
    <row r="941" spans="1:29" s="67" customFormat="1">
      <c r="A941" s="64">
        <f>A958</f>
        <v>17</v>
      </c>
      <c r="B941" s="33">
        <f>B958</f>
        <v>17</v>
      </c>
      <c r="C941" s="65" t="s">
        <v>78</v>
      </c>
      <c r="D941" s="33"/>
      <c r="E941" s="33"/>
      <c r="F941" s="14"/>
      <c r="G941" s="33"/>
      <c r="H941" s="33"/>
      <c r="I941" s="31">
        <f>SUM(I942:I958)</f>
        <v>34103.919999999998</v>
      </c>
      <c r="J941" s="27"/>
      <c r="K941" s="28"/>
      <c r="L941" s="31">
        <f>SUM(L942:L958)</f>
        <v>25302303.268799998</v>
      </c>
      <c r="M941" s="31">
        <f>SUM(M942:M958)</f>
        <v>1847040.8082000003</v>
      </c>
      <c r="N941" s="31">
        <f>SUM(N942:N958)</f>
        <v>27149344.077</v>
      </c>
      <c r="O941" s="31">
        <f>SUM(O942:O958)</f>
        <v>27149344.077</v>
      </c>
      <c r="P941" s="31"/>
      <c r="Q941" s="414"/>
      <c r="R941" s="14"/>
      <c r="S941" s="14"/>
      <c r="T941" s="438" t="s">
        <v>1181</v>
      </c>
      <c r="U941" s="438"/>
      <c r="V941" s="438"/>
      <c r="W941" s="438"/>
      <c r="X941" s="438"/>
      <c r="Z941" s="438"/>
      <c r="AA941" s="438"/>
      <c r="AB941" s="438"/>
      <c r="AC941" s="327"/>
    </row>
    <row r="942" spans="1:29" ht="37.5">
      <c r="A942" s="15">
        <v>1</v>
      </c>
      <c r="B942" s="16">
        <v>1</v>
      </c>
      <c r="C942" s="68" t="s">
        <v>728</v>
      </c>
      <c r="D942" s="16">
        <v>1974</v>
      </c>
      <c r="E942" s="16" t="s">
        <v>37</v>
      </c>
      <c r="F942" s="14" t="s">
        <v>323</v>
      </c>
      <c r="G942" s="16" t="s">
        <v>38</v>
      </c>
      <c r="H942" s="16">
        <v>2</v>
      </c>
      <c r="I942" s="21">
        <v>1473.4</v>
      </c>
      <c r="J942" s="21">
        <v>586.4</v>
      </c>
      <c r="K942" s="69" t="s">
        <v>46</v>
      </c>
      <c r="L942" s="32">
        <f t="shared" ref="L942:L958" si="134">I942*P942</f>
        <v>359656.94</v>
      </c>
      <c r="M942" s="32">
        <f t="shared" ref="M942:M958" si="135">I942*Q942</f>
        <v>26255.988000000001</v>
      </c>
      <c r="N942" s="32">
        <f t="shared" ref="N942:N958" si="136">L942+M942</f>
        <v>385912.92800000001</v>
      </c>
      <c r="O942" s="32">
        <f t="shared" ref="O942:O958" si="137">N942</f>
        <v>385912.92800000001</v>
      </c>
      <c r="P942" s="415">
        <v>244.1</v>
      </c>
      <c r="Q942" s="416">
        <v>17.82</v>
      </c>
      <c r="R942" s="14" t="s">
        <v>270</v>
      </c>
      <c r="S942" s="14" t="s">
        <v>691</v>
      </c>
    </row>
    <row r="943" spans="1:29" ht="37.5">
      <c r="A943" s="15">
        <v>2</v>
      </c>
      <c r="B943" s="16">
        <v>2</v>
      </c>
      <c r="C943" s="68" t="s">
        <v>729</v>
      </c>
      <c r="D943" s="16">
        <v>1976</v>
      </c>
      <c r="E943" s="16" t="s">
        <v>37</v>
      </c>
      <c r="F943" s="14" t="s">
        <v>323</v>
      </c>
      <c r="G943" s="16" t="s">
        <v>38</v>
      </c>
      <c r="H943" s="16">
        <v>2</v>
      </c>
      <c r="I943" s="21">
        <v>1148.7</v>
      </c>
      <c r="J943" s="21">
        <v>608.4</v>
      </c>
      <c r="K943" s="69" t="s">
        <v>46</v>
      </c>
      <c r="L943" s="32">
        <f t="shared" si="134"/>
        <v>280397.67</v>
      </c>
      <c r="M943" s="32">
        <f t="shared" si="135"/>
        <v>20469.834000000003</v>
      </c>
      <c r="N943" s="32">
        <f t="shared" si="136"/>
        <v>300867.50399999996</v>
      </c>
      <c r="O943" s="32">
        <f t="shared" si="137"/>
        <v>300867.50399999996</v>
      </c>
      <c r="P943" s="415">
        <v>244.1</v>
      </c>
      <c r="Q943" s="416">
        <v>17.82</v>
      </c>
      <c r="R943" s="14" t="s">
        <v>270</v>
      </c>
      <c r="S943" s="14" t="s">
        <v>691</v>
      </c>
    </row>
    <row r="944" spans="1:29" ht="37.5">
      <c r="A944" s="15">
        <v>3</v>
      </c>
      <c r="B944" s="16">
        <v>3</v>
      </c>
      <c r="C944" s="68" t="s">
        <v>730</v>
      </c>
      <c r="D944" s="16">
        <v>1991</v>
      </c>
      <c r="E944" s="16" t="s">
        <v>37</v>
      </c>
      <c r="F944" s="14" t="s">
        <v>280</v>
      </c>
      <c r="G944" s="16" t="s">
        <v>38</v>
      </c>
      <c r="H944" s="16">
        <v>3</v>
      </c>
      <c r="I944" s="21">
        <v>2392.7399999999998</v>
      </c>
      <c r="J944" s="21">
        <v>1199.69</v>
      </c>
      <c r="K944" s="69" t="s">
        <v>234</v>
      </c>
      <c r="L944" s="32">
        <f t="shared" si="134"/>
        <v>2589423.2279999997</v>
      </c>
      <c r="M944" s="32">
        <f t="shared" si="135"/>
        <v>189026.46</v>
      </c>
      <c r="N944" s="32">
        <f t="shared" si="136"/>
        <v>2778449.6879999996</v>
      </c>
      <c r="O944" s="32">
        <f t="shared" si="137"/>
        <v>2778449.6879999996</v>
      </c>
      <c r="P944" s="415">
        <v>1082.2</v>
      </c>
      <c r="Q944" s="416">
        <v>79</v>
      </c>
      <c r="R944" s="14" t="s">
        <v>270</v>
      </c>
      <c r="S944" s="14" t="s">
        <v>691</v>
      </c>
    </row>
    <row r="945" spans="1:29" ht="37.5">
      <c r="A945" s="15">
        <v>4</v>
      </c>
      <c r="B945" s="16">
        <v>4</v>
      </c>
      <c r="C945" s="68" t="s">
        <v>731</v>
      </c>
      <c r="D945" s="16">
        <v>1999</v>
      </c>
      <c r="E945" s="16" t="s">
        <v>37</v>
      </c>
      <c r="F945" s="14" t="s">
        <v>280</v>
      </c>
      <c r="G945" s="16" t="s">
        <v>38</v>
      </c>
      <c r="H945" s="16">
        <v>4</v>
      </c>
      <c r="I945" s="21">
        <v>4876.3999999999996</v>
      </c>
      <c r="J945" s="21">
        <v>2627.4</v>
      </c>
      <c r="K945" s="69" t="s">
        <v>234</v>
      </c>
      <c r="L945" s="32">
        <f t="shared" si="134"/>
        <v>5277240.08</v>
      </c>
      <c r="M945" s="32">
        <f t="shared" si="135"/>
        <v>385235.6</v>
      </c>
      <c r="N945" s="32">
        <f t="shared" si="136"/>
        <v>5662475.6799999997</v>
      </c>
      <c r="O945" s="32">
        <f t="shared" si="137"/>
        <v>5662475.6799999997</v>
      </c>
      <c r="P945" s="415">
        <v>1082.2</v>
      </c>
      <c r="Q945" s="416">
        <v>79</v>
      </c>
      <c r="R945" s="14" t="s">
        <v>270</v>
      </c>
      <c r="S945" s="14" t="s">
        <v>691</v>
      </c>
    </row>
    <row r="946" spans="1:29" ht="37.5">
      <c r="A946" s="15">
        <v>5</v>
      </c>
      <c r="B946" s="16">
        <v>5</v>
      </c>
      <c r="C946" s="68" t="s">
        <v>732</v>
      </c>
      <c r="D946" s="16">
        <v>1967</v>
      </c>
      <c r="E946" s="16" t="s">
        <v>37</v>
      </c>
      <c r="F946" s="14" t="s">
        <v>323</v>
      </c>
      <c r="G946" s="16" t="s">
        <v>67</v>
      </c>
      <c r="H946" s="16">
        <v>2</v>
      </c>
      <c r="I946" s="21">
        <v>595</v>
      </c>
      <c r="J946" s="21">
        <v>338.3</v>
      </c>
      <c r="K946" s="69" t="s">
        <v>46</v>
      </c>
      <c r="L946" s="32">
        <f t="shared" si="134"/>
        <v>145239.5</v>
      </c>
      <c r="M946" s="32">
        <f t="shared" si="135"/>
        <v>10602.9</v>
      </c>
      <c r="N946" s="32">
        <f t="shared" si="136"/>
        <v>155842.4</v>
      </c>
      <c r="O946" s="32">
        <f t="shared" si="137"/>
        <v>155842.4</v>
      </c>
      <c r="P946" s="415">
        <v>244.1</v>
      </c>
      <c r="Q946" s="416">
        <v>17.82</v>
      </c>
      <c r="R946" s="14" t="s">
        <v>270</v>
      </c>
      <c r="S946" s="14" t="s">
        <v>691</v>
      </c>
    </row>
    <row r="947" spans="1:29" ht="37.5">
      <c r="A947" s="15">
        <v>6</v>
      </c>
      <c r="B947" s="16">
        <v>6</v>
      </c>
      <c r="C947" s="68" t="s">
        <v>733</v>
      </c>
      <c r="D947" s="16">
        <v>1960</v>
      </c>
      <c r="E947" s="16" t="s">
        <v>37</v>
      </c>
      <c r="F947" s="14" t="s">
        <v>323</v>
      </c>
      <c r="G947" s="16" t="s">
        <v>67</v>
      </c>
      <c r="H947" s="16">
        <v>2</v>
      </c>
      <c r="I947" s="21">
        <v>1310.5999999999999</v>
      </c>
      <c r="J947" s="21">
        <v>751.2</v>
      </c>
      <c r="K947" s="69" t="s">
        <v>46</v>
      </c>
      <c r="L947" s="32">
        <f t="shared" si="134"/>
        <v>319917.45999999996</v>
      </c>
      <c r="M947" s="32">
        <f t="shared" si="135"/>
        <v>23354.892</v>
      </c>
      <c r="N947" s="32">
        <f t="shared" si="136"/>
        <v>343272.35199999996</v>
      </c>
      <c r="O947" s="32">
        <f t="shared" si="137"/>
        <v>343272.35199999996</v>
      </c>
      <c r="P947" s="415">
        <v>244.1</v>
      </c>
      <c r="Q947" s="416">
        <v>17.82</v>
      </c>
      <c r="R947" s="14" t="s">
        <v>270</v>
      </c>
      <c r="S947" s="14" t="s">
        <v>691</v>
      </c>
    </row>
    <row r="948" spans="1:29" ht="37.5">
      <c r="A948" s="15">
        <v>7</v>
      </c>
      <c r="B948" s="16">
        <v>7</v>
      </c>
      <c r="C948" s="68" t="s">
        <v>734</v>
      </c>
      <c r="D948" s="16">
        <v>1977</v>
      </c>
      <c r="E948" s="16" t="s">
        <v>37</v>
      </c>
      <c r="F948" s="312" t="s">
        <v>289</v>
      </c>
      <c r="G948" s="16" t="s">
        <v>67</v>
      </c>
      <c r="H948" s="16">
        <v>2</v>
      </c>
      <c r="I948" s="21">
        <v>860</v>
      </c>
      <c r="J948" s="21">
        <v>545.9</v>
      </c>
      <c r="K948" s="69" t="s">
        <v>479</v>
      </c>
      <c r="L948" s="32">
        <f t="shared" si="134"/>
        <v>73272</v>
      </c>
      <c r="M948" s="32">
        <f t="shared" si="135"/>
        <v>5349.2</v>
      </c>
      <c r="N948" s="32">
        <f t="shared" si="136"/>
        <v>78621.2</v>
      </c>
      <c r="O948" s="32">
        <f t="shared" si="137"/>
        <v>78621.2</v>
      </c>
      <c r="P948" s="415">
        <v>85.2</v>
      </c>
      <c r="Q948" s="416">
        <v>6.22</v>
      </c>
      <c r="R948" s="14" t="s">
        <v>270</v>
      </c>
      <c r="S948" s="14" t="s">
        <v>691</v>
      </c>
    </row>
    <row r="949" spans="1:29" ht="37.5">
      <c r="A949" s="15">
        <v>8</v>
      </c>
      <c r="B949" s="16">
        <v>8</v>
      </c>
      <c r="C949" s="68" t="s">
        <v>735</v>
      </c>
      <c r="D949" s="16">
        <v>1977</v>
      </c>
      <c r="E949" s="16" t="s">
        <v>37</v>
      </c>
      <c r="F949" s="312" t="s">
        <v>289</v>
      </c>
      <c r="G949" s="16" t="s">
        <v>67</v>
      </c>
      <c r="H949" s="16">
        <v>2</v>
      </c>
      <c r="I949" s="21">
        <v>861.9</v>
      </c>
      <c r="J949" s="21">
        <v>545.5</v>
      </c>
      <c r="K949" s="69" t="s">
        <v>479</v>
      </c>
      <c r="L949" s="32">
        <f t="shared" si="134"/>
        <v>73433.88</v>
      </c>
      <c r="M949" s="32">
        <f t="shared" si="135"/>
        <v>5361.018</v>
      </c>
      <c r="N949" s="32">
        <f t="shared" si="136"/>
        <v>78794.898000000001</v>
      </c>
      <c r="O949" s="32">
        <f t="shared" si="137"/>
        <v>78794.898000000001</v>
      </c>
      <c r="P949" s="415">
        <v>85.2</v>
      </c>
      <c r="Q949" s="416">
        <v>6.22</v>
      </c>
      <c r="R949" s="14" t="s">
        <v>270</v>
      </c>
      <c r="S949" s="14" t="s">
        <v>691</v>
      </c>
    </row>
    <row r="950" spans="1:29" ht="37.5">
      <c r="A950" s="15">
        <v>9</v>
      </c>
      <c r="B950" s="16">
        <v>9</v>
      </c>
      <c r="C950" s="68" t="s">
        <v>736</v>
      </c>
      <c r="D950" s="16">
        <v>1977</v>
      </c>
      <c r="E950" s="16" t="s">
        <v>37</v>
      </c>
      <c r="F950" s="312" t="s">
        <v>289</v>
      </c>
      <c r="G950" s="16" t="s">
        <v>67</v>
      </c>
      <c r="H950" s="16">
        <v>2</v>
      </c>
      <c r="I950" s="21">
        <v>842</v>
      </c>
      <c r="J950" s="21">
        <v>522</v>
      </c>
      <c r="K950" s="69" t="s">
        <v>479</v>
      </c>
      <c r="L950" s="32">
        <f t="shared" si="134"/>
        <v>71738.400000000009</v>
      </c>
      <c r="M950" s="32">
        <f t="shared" si="135"/>
        <v>5237.24</v>
      </c>
      <c r="N950" s="32">
        <f t="shared" si="136"/>
        <v>76975.640000000014</v>
      </c>
      <c r="O950" s="32">
        <f t="shared" si="137"/>
        <v>76975.640000000014</v>
      </c>
      <c r="P950" s="415">
        <v>85.2</v>
      </c>
      <c r="Q950" s="416">
        <v>6.22</v>
      </c>
      <c r="R950" s="14" t="s">
        <v>270</v>
      </c>
      <c r="S950" s="14" t="s">
        <v>691</v>
      </c>
    </row>
    <row r="951" spans="1:29" ht="37.5">
      <c r="A951" s="15">
        <v>10</v>
      </c>
      <c r="B951" s="16">
        <v>10</v>
      </c>
      <c r="C951" s="68" t="s">
        <v>737</v>
      </c>
      <c r="D951" s="16">
        <v>1983</v>
      </c>
      <c r="E951" s="16" t="s">
        <v>37</v>
      </c>
      <c r="F951" s="312" t="s">
        <v>306</v>
      </c>
      <c r="G951" s="16" t="s">
        <v>87</v>
      </c>
      <c r="H951" s="16">
        <v>3</v>
      </c>
      <c r="I951" s="21">
        <v>2361.1799999999998</v>
      </c>
      <c r="J951" s="21">
        <v>1268.25</v>
      </c>
      <c r="K951" s="69" t="s">
        <v>52</v>
      </c>
      <c r="L951" s="32">
        <f t="shared" si="134"/>
        <v>2490360.1577999997</v>
      </c>
      <c r="M951" s="32">
        <f t="shared" si="135"/>
        <v>181787.24819999997</v>
      </c>
      <c r="N951" s="32">
        <f t="shared" si="136"/>
        <v>2672147.4059999995</v>
      </c>
      <c r="O951" s="32">
        <f t="shared" si="137"/>
        <v>2672147.4059999995</v>
      </c>
      <c r="P951" s="423">
        <v>1054.71</v>
      </c>
      <c r="Q951" s="416">
        <v>76.989999999999995</v>
      </c>
      <c r="R951" s="14" t="s">
        <v>270</v>
      </c>
      <c r="S951" s="14" t="s">
        <v>691</v>
      </c>
    </row>
    <row r="952" spans="1:29" ht="37.5">
      <c r="A952" s="15">
        <v>11</v>
      </c>
      <c r="B952" s="16">
        <v>11</v>
      </c>
      <c r="C952" s="68" t="s">
        <v>738</v>
      </c>
      <c r="D952" s="16">
        <v>1977</v>
      </c>
      <c r="E952" s="16" t="s">
        <v>37</v>
      </c>
      <c r="F952" s="312" t="s">
        <v>306</v>
      </c>
      <c r="G952" s="16" t="s">
        <v>38</v>
      </c>
      <c r="H952" s="16">
        <v>3</v>
      </c>
      <c r="I952" s="21">
        <v>1814.5</v>
      </c>
      <c r="J952" s="21">
        <v>1002.3</v>
      </c>
      <c r="K952" s="69" t="s">
        <v>479</v>
      </c>
      <c r="L952" s="32">
        <f t="shared" si="134"/>
        <v>72580</v>
      </c>
      <c r="M952" s="32">
        <f>I952*Q952</f>
        <v>5298.34</v>
      </c>
      <c r="N952" s="32">
        <f>L952+M952</f>
        <v>77878.34</v>
      </c>
      <c r="O952" s="32">
        <f t="shared" si="137"/>
        <v>77878.34</v>
      </c>
      <c r="P952" s="423">
        <v>40</v>
      </c>
      <c r="Q952" s="416">
        <v>2.92</v>
      </c>
      <c r="R952" s="14" t="s">
        <v>270</v>
      </c>
      <c r="S952" s="14" t="s">
        <v>691</v>
      </c>
    </row>
    <row r="953" spans="1:29" ht="37.5">
      <c r="A953" s="15">
        <v>12</v>
      </c>
      <c r="B953" s="16">
        <v>12</v>
      </c>
      <c r="C953" s="68" t="s">
        <v>739</v>
      </c>
      <c r="D953" s="16">
        <v>1985</v>
      </c>
      <c r="E953" s="16" t="s">
        <v>37</v>
      </c>
      <c r="F953" s="14" t="s">
        <v>306</v>
      </c>
      <c r="G953" s="16" t="s">
        <v>38</v>
      </c>
      <c r="H953" s="16">
        <v>3</v>
      </c>
      <c r="I953" s="21">
        <v>3169.7</v>
      </c>
      <c r="J953" s="21">
        <v>1287.7</v>
      </c>
      <c r="K953" s="69" t="s">
        <v>479</v>
      </c>
      <c r="L953" s="32">
        <f t="shared" si="134"/>
        <v>132144.79299999998</v>
      </c>
      <c r="M953" s="32">
        <f t="shared" si="135"/>
        <v>9635.887999999999</v>
      </c>
      <c r="N953" s="32">
        <f t="shared" si="136"/>
        <v>141780.68099999998</v>
      </c>
      <c r="O953" s="32">
        <f t="shared" si="137"/>
        <v>141780.68099999998</v>
      </c>
      <c r="P953" s="415">
        <v>41.69</v>
      </c>
      <c r="Q953" s="416">
        <v>3.04</v>
      </c>
      <c r="R953" s="14" t="s">
        <v>270</v>
      </c>
      <c r="S953" s="14" t="s">
        <v>691</v>
      </c>
    </row>
    <row r="954" spans="1:29" ht="37.5">
      <c r="A954" s="15">
        <v>13</v>
      </c>
      <c r="B954" s="16">
        <v>13</v>
      </c>
      <c r="C954" s="68" t="s">
        <v>740</v>
      </c>
      <c r="D954" s="16">
        <v>1983</v>
      </c>
      <c r="E954" s="16" t="s">
        <v>37</v>
      </c>
      <c r="F954" s="14" t="s">
        <v>306</v>
      </c>
      <c r="G954" s="16" t="s">
        <v>38</v>
      </c>
      <c r="H954" s="16">
        <v>3</v>
      </c>
      <c r="I954" s="21">
        <v>2674.8</v>
      </c>
      <c r="J954" s="21">
        <v>1275.0999999999999</v>
      </c>
      <c r="K954" s="69" t="s">
        <v>234</v>
      </c>
      <c r="L954" s="32">
        <f t="shared" si="134"/>
        <v>2894668.5600000005</v>
      </c>
      <c r="M954" s="32">
        <f t="shared" si="135"/>
        <v>211309.2</v>
      </c>
      <c r="N954" s="32">
        <f t="shared" si="136"/>
        <v>3105977.7600000007</v>
      </c>
      <c r="O954" s="32">
        <f t="shared" si="137"/>
        <v>3105977.7600000007</v>
      </c>
      <c r="P954" s="423">
        <v>1082.2</v>
      </c>
      <c r="Q954" s="416">
        <v>79</v>
      </c>
      <c r="R954" s="14" t="s">
        <v>270</v>
      </c>
      <c r="S954" s="14" t="s">
        <v>691</v>
      </c>
    </row>
    <row r="955" spans="1:29" ht="37.5">
      <c r="A955" s="15">
        <v>14</v>
      </c>
      <c r="B955" s="16">
        <v>14</v>
      </c>
      <c r="C955" s="68" t="s">
        <v>1072</v>
      </c>
      <c r="D955" s="16">
        <v>1985</v>
      </c>
      <c r="E955" s="16" t="s">
        <v>37</v>
      </c>
      <c r="F955" s="14" t="s">
        <v>306</v>
      </c>
      <c r="G955" s="16" t="s">
        <v>38</v>
      </c>
      <c r="H955" s="16">
        <v>3</v>
      </c>
      <c r="I955" s="21">
        <v>2539.6999999999998</v>
      </c>
      <c r="J955" s="21">
        <v>1156.3</v>
      </c>
      <c r="K955" s="69" t="s">
        <v>234</v>
      </c>
      <c r="L955" s="32">
        <f t="shared" si="134"/>
        <v>2748463.34</v>
      </c>
      <c r="M955" s="32">
        <f t="shared" si="135"/>
        <v>200636.3</v>
      </c>
      <c r="N955" s="32">
        <f>L955+M955</f>
        <v>2949099.6399999997</v>
      </c>
      <c r="O955" s="32">
        <f t="shared" si="137"/>
        <v>2949099.6399999997</v>
      </c>
      <c r="P955" s="423">
        <v>1082.2</v>
      </c>
      <c r="Q955" s="416">
        <v>79</v>
      </c>
      <c r="R955" s="14" t="s">
        <v>270</v>
      </c>
      <c r="S955" s="14" t="s">
        <v>691</v>
      </c>
    </row>
    <row r="956" spans="1:29" ht="37.5">
      <c r="A956" s="15">
        <v>15</v>
      </c>
      <c r="B956" s="16">
        <v>15</v>
      </c>
      <c r="C956" s="68" t="s">
        <v>1073</v>
      </c>
      <c r="D956" s="16">
        <v>1988</v>
      </c>
      <c r="E956" s="16" t="s">
        <v>37</v>
      </c>
      <c r="F956" s="14" t="s">
        <v>306</v>
      </c>
      <c r="G956" s="16" t="s">
        <v>38</v>
      </c>
      <c r="H956" s="16">
        <v>3</v>
      </c>
      <c r="I956" s="21">
        <v>2502</v>
      </c>
      <c r="J956" s="21">
        <v>1271.5999999999999</v>
      </c>
      <c r="K956" s="69" t="s">
        <v>234</v>
      </c>
      <c r="L956" s="32">
        <f t="shared" si="134"/>
        <v>2707664.4</v>
      </c>
      <c r="M956" s="32">
        <f t="shared" si="135"/>
        <v>197658</v>
      </c>
      <c r="N956" s="32">
        <f>L956+M956</f>
        <v>2905322.4</v>
      </c>
      <c r="O956" s="32">
        <f t="shared" si="137"/>
        <v>2905322.4</v>
      </c>
      <c r="P956" s="423">
        <v>1082.2</v>
      </c>
      <c r="Q956" s="416">
        <v>79</v>
      </c>
      <c r="R956" s="14" t="s">
        <v>270</v>
      </c>
      <c r="S956" s="14" t="s">
        <v>691</v>
      </c>
    </row>
    <row r="957" spans="1:29" s="67" customFormat="1" ht="37.5">
      <c r="A957" s="15">
        <v>16</v>
      </c>
      <c r="B957" s="16">
        <v>16</v>
      </c>
      <c r="C957" s="68" t="s">
        <v>742</v>
      </c>
      <c r="D957" s="16">
        <v>1983</v>
      </c>
      <c r="E957" s="16" t="s">
        <v>37</v>
      </c>
      <c r="F957" s="14" t="s">
        <v>306</v>
      </c>
      <c r="G957" s="16" t="s">
        <v>38</v>
      </c>
      <c r="H957" s="16">
        <v>3</v>
      </c>
      <c r="I957" s="21">
        <v>2530.4</v>
      </c>
      <c r="J957" s="21">
        <v>1247.9000000000001</v>
      </c>
      <c r="K957" s="69" t="s">
        <v>234</v>
      </c>
      <c r="L957" s="32">
        <f t="shared" si="134"/>
        <v>2738398.8800000004</v>
      </c>
      <c r="M957" s="32">
        <f t="shared" si="135"/>
        <v>199901.6</v>
      </c>
      <c r="N957" s="32">
        <f t="shared" si="136"/>
        <v>2938300.4800000004</v>
      </c>
      <c r="O957" s="32">
        <f t="shared" si="137"/>
        <v>2938300.4800000004</v>
      </c>
      <c r="P957" s="423">
        <v>1082.2</v>
      </c>
      <c r="Q957" s="416">
        <v>79</v>
      </c>
      <c r="R957" s="14" t="s">
        <v>270</v>
      </c>
      <c r="S957" s="14" t="s">
        <v>691</v>
      </c>
      <c r="T957" s="438"/>
      <c r="U957" s="438"/>
      <c r="V957" s="438"/>
      <c r="W957" s="438"/>
      <c r="X957" s="438"/>
      <c r="Z957" s="438"/>
      <c r="AA957" s="438"/>
      <c r="AB957" s="438"/>
      <c r="AC957" s="327"/>
    </row>
    <row r="958" spans="1:29" s="67" customFormat="1" ht="37.5">
      <c r="A958" s="15">
        <v>17</v>
      </c>
      <c r="B958" s="16">
        <v>17</v>
      </c>
      <c r="C958" s="68" t="s">
        <v>743</v>
      </c>
      <c r="D958" s="16">
        <v>1987</v>
      </c>
      <c r="E958" s="16" t="s">
        <v>37</v>
      </c>
      <c r="F958" s="14" t="s">
        <v>306</v>
      </c>
      <c r="G958" s="16" t="s">
        <v>38</v>
      </c>
      <c r="H958" s="16">
        <v>3</v>
      </c>
      <c r="I958" s="21">
        <v>2150.9</v>
      </c>
      <c r="J958" s="21">
        <v>1242.7</v>
      </c>
      <c r="K958" s="69" t="s">
        <v>234</v>
      </c>
      <c r="L958" s="32">
        <f t="shared" si="134"/>
        <v>2327703.98</v>
      </c>
      <c r="M958" s="32">
        <f t="shared" si="135"/>
        <v>169921.1</v>
      </c>
      <c r="N958" s="32">
        <f t="shared" si="136"/>
        <v>2497625.08</v>
      </c>
      <c r="O958" s="32">
        <f t="shared" si="137"/>
        <v>2497625.08</v>
      </c>
      <c r="P958" s="423">
        <v>1082.2</v>
      </c>
      <c r="Q958" s="416">
        <v>79</v>
      </c>
      <c r="R958" s="14" t="s">
        <v>270</v>
      </c>
      <c r="S958" s="14" t="s">
        <v>691</v>
      </c>
      <c r="T958" s="438"/>
      <c r="U958" s="438"/>
      <c r="V958" s="438"/>
      <c r="W958" s="438"/>
      <c r="X958" s="438"/>
      <c r="Z958" s="438"/>
      <c r="AA958" s="438"/>
      <c r="AB958" s="438"/>
      <c r="AC958" s="327"/>
    </row>
    <row r="959" spans="1:29" s="67" customFormat="1">
      <c r="A959" s="64">
        <f>A1132</f>
        <v>173</v>
      </c>
      <c r="B959" s="64">
        <f>B1132</f>
        <v>72</v>
      </c>
      <c r="C959" s="65" t="s">
        <v>80</v>
      </c>
      <c r="D959" s="33"/>
      <c r="E959" s="33"/>
      <c r="F959" s="14"/>
      <c r="G959" s="33"/>
      <c r="H959" s="33"/>
      <c r="I959" s="31">
        <f>I960+I961+I965+I966+I967+I962+I963+I964+I968+I971+I974+I977+I976+I979+I981+I983+I985+I986+I987+I988+I989+I990+I994+I995+I1035+I1043+I1044+I1048+I1013+I1008+I1066+I1068+I1069+I1071+I1073+I1076+I1078+I1082+I1084+I1087+I1089+I1091+I1092+I1094+I1095+I1099+I1101+I1102+I1104+I1106+I1107+I1109+I1110+I1112+I1113+I1114+I1116+I1117+I1118+I1124+I1130+I1132</f>
        <v>116284.39999999998</v>
      </c>
      <c r="J959" s="27"/>
      <c r="K959" s="28"/>
      <c r="L959" s="31">
        <f>SUM(L960:L1132)</f>
        <v>126427865.94719999</v>
      </c>
      <c r="M959" s="31">
        <f>SUM(M960:M1132)</f>
        <v>9528775.7525999993</v>
      </c>
      <c r="N959" s="31">
        <f>SUM(N960:N1132)</f>
        <v>135956641.69979995</v>
      </c>
      <c r="O959" s="31">
        <f>SUM(O960:O1132)</f>
        <v>135956641.69979998</v>
      </c>
      <c r="P959" s="31"/>
      <c r="Q959" s="414"/>
      <c r="R959" s="14"/>
      <c r="S959" s="14"/>
      <c r="T959" s="438"/>
      <c r="U959" s="438"/>
      <c r="V959" s="438"/>
      <c r="W959" s="438"/>
      <c r="X959" s="438"/>
      <c r="Z959" s="438"/>
      <c r="AA959" s="438"/>
      <c r="AB959" s="438"/>
      <c r="AC959" s="327"/>
    </row>
    <row r="960" spans="1:29" ht="37.5">
      <c r="A960" s="15">
        <v>1</v>
      </c>
      <c r="B960" s="16">
        <v>1</v>
      </c>
      <c r="C960" s="68" t="s">
        <v>744</v>
      </c>
      <c r="D960" s="16">
        <v>1972</v>
      </c>
      <c r="E960" s="16" t="s">
        <v>37</v>
      </c>
      <c r="F960" s="14" t="s">
        <v>323</v>
      </c>
      <c r="G960" s="16" t="s">
        <v>38</v>
      </c>
      <c r="H960" s="16">
        <v>2</v>
      </c>
      <c r="I960" s="21">
        <v>598.1</v>
      </c>
      <c r="J960" s="21">
        <v>398.1</v>
      </c>
      <c r="K960" s="69" t="s">
        <v>46</v>
      </c>
      <c r="L960" s="32">
        <f t="shared" ref="L960:L968" si="138">I960*P960</f>
        <v>145996.21</v>
      </c>
      <c r="M960" s="32">
        <f t="shared" ref="M960:M968" si="139">I960*Q960</f>
        <v>10658.142</v>
      </c>
      <c r="N960" s="32">
        <f t="shared" ref="N960:N1132" si="140">L960+M960</f>
        <v>156654.35199999998</v>
      </c>
      <c r="O960" s="32">
        <f t="shared" ref="O960:O967" si="141">N960</f>
        <v>156654.35199999998</v>
      </c>
      <c r="P960" s="415">
        <v>244.1</v>
      </c>
      <c r="Q960" s="416">
        <v>17.82</v>
      </c>
      <c r="R960" s="14" t="s">
        <v>270</v>
      </c>
      <c r="S960" s="14" t="s">
        <v>691</v>
      </c>
    </row>
    <row r="961" spans="1:19" ht="56.25">
      <c r="A961" s="15">
        <v>2</v>
      </c>
      <c r="B961" s="16">
        <v>2</v>
      </c>
      <c r="C961" s="68" t="s">
        <v>746</v>
      </c>
      <c r="D961" s="16">
        <v>1990</v>
      </c>
      <c r="E961" s="16" t="s">
        <v>37</v>
      </c>
      <c r="F961" s="312" t="s">
        <v>269</v>
      </c>
      <c r="G961" s="16" t="s">
        <v>38</v>
      </c>
      <c r="H961" s="16">
        <v>2</v>
      </c>
      <c r="I961" s="21">
        <v>2141.6</v>
      </c>
      <c r="J961" s="21">
        <v>932.5</v>
      </c>
      <c r="K961" s="69" t="s">
        <v>42</v>
      </c>
      <c r="L961" s="32">
        <f t="shared" si="138"/>
        <v>118601.808</v>
      </c>
      <c r="M961" s="32">
        <f t="shared" si="139"/>
        <v>8652.0640000000003</v>
      </c>
      <c r="N961" s="32">
        <f t="shared" si="140"/>
        <v>127253.872</v>
      </c>
      <c r="O961" s="32">
        <f t="shared" si="141"/>
        <v>127253.872</v>
      </c>
      <c r="P961" s="92">
        <v>55.38</v>
      </c>
      <c r="Q961" s="418">
        <v>4.04</v>
      </c>
      <c r="R961" s="14" t="s">
        <v>270</v>
      </c>
      <c r="S961" s="14" t="s">
        <v>691</v>
      </c>
    </row>
    <row r="962" spans="1:19" ht="37.5">
      <c r="A962" s="15">
        <v>3</v>
      </c>
      <c r="B962" s="16">
        <v>3</v>
      </c>
      <c r="C962" s="68" t="s">
        <v>751</v>
      </c>
      <c r="D962" s="16">
        <v>1970</v>
      </c>
      <c r="E962" s="16" t="s">
        <v>37</v>
      </c>
      <c r="F962" s="14" t="s">
        <v>285</v>
      </c>
      <c r="G962" s="16" t="s">
        <v>38</v>
      </c>
      <c r="H962" s="16">
        <v>2</v>
      </c>
      <c r="I962" s="21">
        <v>1742.7</v>
      </c>
      <c r="J962" s="21">
        <v>976.4</v>
      </c>
      <c r="K962" s="69" t="s">
        <v>46</v>
      </c>
      <c r="L962" s="32">
        <f t="shared" si="138"/>
        <v>432607.848</v>
      </c>
      <c r="M962" s="32">
        <f>I962*Q962</f>
        <v>31577.724000000002</v>
      </c>
      <c r="N962" s="32">
        <f>L962+M962</f>
        <v>464185.57199999999</v>
      </c>
      <c r="O962" s="32">
        <f t="shared" si="141"/>
        <v>464185.57199999999</v>
      </c>
      <c r="P962" s="415">
        <v>248.24</v>
      </c>
      <c r="Q962" s="416">
        <v>18.12</v>
      </c>
      <c r="R962" s="14" t="s">
        <v>270</v>
      </c>
      <c r="S962" s="14" t="s">
        <v>691</v>
      </c>
    </row>
    <row r="963" spans="1:19" ht="37.5">
      <c r="A963" s="15">
        <v>4</v>
      </c>
      <c r="B963" s="16">
        <v>4</v>
      </c>
      <c r="C963" s="68" t="s">
        <v>752</v>
      </c>
      <c r="D963" s="16">
        <v>1990</v>
      </c>
      <c r="E963" s="16" t="s">
        <v>37</v>
      </c>
      <c r="F963" s="14" t="s">
        <v>280</v>
      </c>
      <c r="G963" s="16" t="s">
        <v>38</v>
      </c>
      <c r="H963" s="16">
        <v>3</v>
      </c>
      <c r="I963" s="21">
        <v>1790.4</v>
      </c>
      <c r="J963" s="21">
        <v>888.3</v>
      </c>
      <c r="K963" s="69" t="s">
        <v>46</v>
      </c>
      <c r="L963" s="32">
        <f t="shared" si="138"/>
        <v>286464</v>
      </c>
      <c r="M963" s="32">
        <f>I963*Q963</f>
        <v>20911.871999999999</v>
      </c>
      <c r="N963" s="32">
        <f>L963+M963</f>
        <v>307375.87199999997</v>
      </c>
      <c r="O963" s="32">
        <f t="shared" si="141"/>
        <v>307375.87199999997</v>
      </c>
      <c r="P963" s="415">
        <v>160</v>
      </c>
      <c r="Q963" s="418">
        <v>11.68</v>
      </c>
      <c r="R963" s="14" t="s">
        <v>270</v>
      </c>
      <c r="S963" s="14" t="s">
        <v>691</v>
      </c>
    </row>
    <row r="964" spans="1:19" ht="37.5">
      <c r="A964" s="15">
        <v>5</v>
      </c>
      <c r="B964" s="16">
        <v>5</v>
      </c>
      <c r="C964" s="68" t="s">
        <v>753</v>
      </c>
      <c r="D964" s="16">
        <v>1986</v>
      </c>
      <c r="E964" s="16" t="s">
        <v>37</v>
      </c>
      <c r="F964" s="14" t="s">
        <v>280</v>
      </c>
      <c r="G964" s="16" t="s">
        <v>38</v>
      </c>
      <c r="H964" s="16">
        <v>3</v>
      </c>
      <c r="I964" s="21">
        <v>1943.9</v>
      </c>
      <c r="J964" s="21">
        <v>1041.5999999999999</v>
      </c>
      <c r="K964" s="69" t="s">
        <v>46</v>
      </c>
      <c r="L964" s="32">
        <f t="shared" si="138"/>
        <v>311024</v>
      </c>
      <c r="M964" s="32">
        <f>I964*Q964</f>
        <v>22704.752</v>
      </c>
      <c r="N964" s="32">
        <f>L964+M964</f>
        <v>333728.75199999998</v>
      </c>
      <c r="O964" s="32">
        <f t="shared" si="141"/>
        <v>333728.75199999998</v>
      </c>
      <c r="P964" s="415">
        <v>160</v>
      </c>
      <c r="Q964" s="418">
        <v>11.68</v>
      </c>
      <c r="R964" s="14" t="s">
        <v>270</v>
      </c>
      <c r="S964" s="14" t="s">
        <v>691</v>
      </c>
    </row>
    <row r="965" spans="1:19" ht="37.5">
      <c r="A965" s="15">
        <v>6</v>
      </c>
      <c r="B965" s="16">
        <v>6</v>
      </c>
      <c r="C965" s="68" t="s">
        <v>748</v>
      </c>
      <c r="D965" s="16">
        <v>1970</v>
      </c>
      <c r="E965" s="16" t="s">
        <v>37</v>
      </c>
      <c r="F965" s="14" t="s">
        <v>269</v>
      </c>
      <c r="G965" s="16" t="s">
        <v>67</v>
      </c>
      <c r="H965" s="16">
        <v>2</v>
      </c>
      <c r="I965" s="21">
        <v>769.2</v>
      </c>
      <c r="J965" s="21">
        <v>363.2</v>
      </c>
      <c r="K965" s="69" t="s">
        <v>46</v>
      </c>
      <c r="L965" s="32">
        <f t="shared" si="138"/>
        <v>190946.20800000001</v>
      </c>
      <c r="M965" s="32">
        <f t="shared" si="139"/>
        <v>13937.904000000002</v>
      </c>
      <c r="N965" s="32">
        <f t="shared" si="140"/>
        <v>204884.11200000002</v>
      </c>
      <c r="O965" s="32">
        <f t="shared" si="141"/>
        <v>204884.11200000002</v>
      </c>
      <c r="P965" s="416">
        <v>248.24</v>
      </c>
      <c r="Q965" s="416">
        <v>18.12</v>
      </c>
      <c r="R965" s="14" t="s">
        <v>270</v>
      </c>
      <c r="S965" s="14" t="s">
        <v>691</v>
      </c>
    </row>
    <row r="966" spans="1:19" ht="37.5">
      <c r="A966" s="15">
        <v>7</v>
      </c>
      <c r="B966" s="16">
        <v>7</v>
      </c>
      <c r="C966" s="68" t="s">
        <v>749</v>
      </c>
      <c r="D966" s="16">
        <v>1971</v>
      </c>
      <c r="E966" s="16" t="s">
        <v>37</v>
      </c>
      <c r="F966" s="14" t="s">
        <v>269</v>
      </c>
      <c r="G966" s="16" t="s">
        <v>67</v>
      </c>
      <c r="H966" s="16">
        <v>2</v>
      </c>
      <c r="I966" s="21">
        <v>857.1</v>
      </c>
      <c r="J966" s="21">
        <v>447.3</v>
      </c>
      <c r="K966" s="69" t="s">
        <v>46</v>
      </c>
      <c r="L966" s="32">
        <f t="shared" si="138"/>
        <v>212766.50400000002</v>
      </c>
      <c r="M966" s="32">
        <f t="shared" si="139"/>
        <v>15530.652000000002</v>
      </c>
      <c r="N966" s="32">
        <f t="shared" si="140"/>
        <v>228297.15600000002</v>
      </c>
      <c r="O966" s="32">
        <f t="shared" si="141"/>
        <v>228297.15600000002</v>
      </c>
      <c r="P966" s="416">
        <v>248.24</v>
      </c>
      <c r="Q966" s="416">
        <v>18.12</v>
      </c>
      <c r="R966" s="14" t="s">
        <v>270</v>
      </c>
      <c r="S966" s="14" t="s">
        <v>691</v>
      </c>
    </row>
    <row r="967" spans="1:19" ht="37.5">
      <c r="A967" s="15">
        <v>8</v>
      </c>
      <c r="B967" s="16">
        <v>8</v>
      </c>
      <c r="C967" s="68" t="s">
        <v>750</v>
      </c>
      <c r="D967" s="16">
        <v>1972</v>
      </c>
      <c r="E967" s="16" t="s">
        <v>37</v>
      </c>
      <c r="F967" s="14" t="s">
        <v>269</v>
      </c>
      <c r="G967" s="16" t="s">
        <v>67</v>
      </c>
      <c r="H967" s="16">
        <v>2</v>
      </c>
      <c r="I967" s="21">
        <v>912</v>
      </c>
      <c r="J967" s="21">
        <v>503.2</v>
      </c>
      <c r="K967" s="69" t="s">
        <v>46</v>
      </c>
      <c r="L967" s="32">
        <f t="shared" si="138"/>
        <v>226394.88</v>
      </c>
      <c r="M967" s="32">
        <f t="shared" si="139"/>
        <v>16525.440000000002</v>
      </c>
      <c r="N967" s="32">
        <f t="shared" si="140"/>
        <v>242920.32000000001</v>
      </c>
      <c r="O967" s="32">
        <f t="shared" si="141"/>
        <v>242920.32000000001</v>
      </c>
      <c r="P967" s="416">
        <v>248.24</v>
      </c>
      <c r="Q967" s="416">
        <v>18.12</v>
      </c>
      <c r="R967" s="14" t="s">
        <v>270</v>
      </c>
      <c r="S967" s="14" t="s">
        <v>691</v>
      </c>
    </row>
    <row r="968" spans="1:19" ht="37.5">
      <c r="A968" s="15">
        <v>9</v>
      </c>
      <c r="B968" s="16">
        <v>9</v>
      </c>
      <c r="C968" s="68" t="s">
        <v>754</v>
      </c>
      <c r="D968" s="16">
        <v>1955</v>
      </c>
      <c r="E968" s="16" t="s">
        <v>37</v>
      </c>
      <c r="F968" s="14" t="s">
        <v>285</v>
      </c>
      <c r="G968" s="16" t="s">
        <v>67</v>
      </c>
      <c r="H968" s="16">
        <v>2</v>
      </c>
      <c r="I968" s="21">
        <v>1007.7</v>
      </c>
      <c r="J968" s="21">
        <v>569.70000000000005</v>
      </c>
      <c r="K968" s="69" t="s">
        <v>46</v>
      </c>
      <c r="L968" s="32">
        <f t="shared" si="138"/>
        <v>250151.44800000003</v>
      </c>
      <c r="M968" s="32">
        <f t="shared" si="139"/>
        <v>18259.524000000001</v>
      </c>
      <c r="N968" s="32">
        <f t="shared" si="140"/>
        <v>268410.97200000001</v>
      </c>
      <c r="O968" s="632">
        <f>N968+N969+N970</f>
        <v>2391775.9500000002</v>
      </c>
      <c r="P968" s="415">
        <v>248.24</v>
      </c>
      <c r="Q968" s="416">
        <v>18.12</v>
      </c>
      <c r="R968" s="14" t="s">
        <v>270</v>
      </c>
      <c r="S968" s="14" t="s">
        <v>691</v>
      </c>
    </row>
    <row r="969" spans="1:19" ht="37.5">
      <c r="A969" s="15">
        <v>10</v>
      </c>
      <c r="B969" s="16"/>
      <c r="C969" s="68"/>
      <c r="D969" s="16"/>
      <c r="E969" s="16"/>
      <c r="F969" s="14"/>
      <c r="G969" s="16"/>
      <c r="H969" s="16"/>
      <c r="I969" s="21"/>
      <c r="J969" s="21"/>
      <c r="K969" s="69" t="s">
        <v>49</v>
      </c>
      <c r="L969" s="32">
        <f>I968*P969</f>
        <v>467734.03200000006</v>
      </c>
      <c r="M969" s="32">
        <f>I968*Q969</f>
        <v>33737.795999999995</v>
      </c>
      <c r="N969" s="32">
        <f t="shared" si="140"/>
        <v>501471.82800000004</v>
      </c>
      <c r="O969" s="634"/>
      <c r="P969" s="415">
        <v>464.16</v>
      </c>
      <c r="Q969" s="416">
        <v>33.479999999999997</v>
      </c>
      <c r="R969" s="14" t="s">
        <v>270</v>
      </c>
      <c r="S969" s="14" t="s">
        <v>691</v>
      </c>
    </row>
    <row r="970" spans="1:19">
      <c r="A970" s="15">
        <v>11</v>
      </c>
      <c r="B970" s="16"/>
      <c r="C970" s="68"/>
      <c r="D970" s="16"/>
      <c r="E970" s="16"/>
      <c r="F970" s="14"/>
      <c r="G970" s="16"/>
      <c r="H970" s="16"/>
      <c r="I970" s="21"/>
      <c r="J970" s="21"/>
      <c r="K970" s="69" t="s">
        <v>234</v>
      </c>
      <c r="L970" s="32">
        <f>I968*P970</f>
        <v>1511550</v>
      </c>
      <c r="M970" s="32">
        <f>I968*Q970</f>
        <v>110343.15000000001</v>
      </c>
      <c r="N970" s="32">
        <f t="shared" si="140"/>
        <v>1621893.15</v>
      </c>
      <c r="O970" s="633"/>
      <c r="P970" s="423">
        <v>1500</v>
      </c>
      <c r="Q970" s="416">
        <v>109.5</v>
      </c>
      <c r="R970" s="14" t="s">
        <v>270</v>
      </c>
      <c r="S970" s="14" t="s">
        <v>691</v>
      </c>
    </row>
    <row r="971" spans="1:19" ht="37.5">
      <c r="A971" s="15">
        <v>12</v>
      </c>
      <c r="B971" s="16">
        <v>10</v>
      </c>
      <c r="C971" s="68" t="s">
        <v>755</v>
      </c>
      <c r="D971" s="16">
        <v>1957</v>
      </c>
      <c r="E971" s="16" t="s">
        <v>37</v>
      </c>
      <c r="F971" s="14" t="s">
        <v>285</v>
      </c>
      <c r="G971" s="16" t="s">
        <v>67</v>
      </c>
      <c r="H971" s="16">
        <v>2</v>
      </c>
      <c r="I971" s="21">
        <v>1031.0999999999999</v>
      </c>
      <c r="J971" s="21">
        <v>582.29999999999995</v>
      </c>
      <c r="K971" s="69" t="s">
        <v>46</v>
      </c>
      <c r="L971" s="32">
        <f>I971*P971</f>
        <v>255960.264</v>
      </c>
      <c r="M971" s="32">
        <f>I971*Q971</f>
        <v>18683.531999999999</v>
      </c>
      <c r="N971" s="32">
        <f t="shared" si="140"/>
        <v>274643.79599999997</v>
      </c>
      <c r="O971" s="632">
        <f>N971+N972+N973</f>
        <v>2447728.2899999996</v>
      </c>
      <c r="P971" s="415">
        <v>248.24</v>
      </c>
      <c r="Q971" s="416">
        <v>18.12</v>
      </c>
      <c r="R971" s="14" t="s">
        <v>270</v>
      </c>
      <c r="S971" s="14" t="s">
        <v>691</v>
      </c>
    </row>
    <row r="972" spans="1:19" ht="37.5">
      <c r="A972" s="15">
        <v>13</v>
      </c>
      <c r="B972" s="16"/>
      <c r="C972" s="68"/>
      <c r="D972" s="16"/>
      <c r="E972" s="16"/>
      <c r="F972" s="14"/>
      <c r="G972" s="16"/>
      <c r="H972" s="16"/>
      <c r="I972" s="21"/>
      <c r="J972" s="21"/>
      <c r="K972" s="69" t="s">
        <v>49</v>
      </c>
      <c r="L972" s="32">
        <f>I971*P972</f>
        <v>478595.37599999999</v>
      </c>
      <c r="M972" s="32">
        <f>I971*Q972</f>
        <v>34933.667999999998</v>
      </c>
      <c r="N972" s="32">
        <f t="shared" si="140"/>
        <v>513529.04399999999</v>
      </c>
      <c r="O972" s="634"/>
      <c r="P972" s="415">
        <v>464.16</v>
      </c>
      <c r="Q972" s="416">
        <v>33.880000000000003</v>
      </c>
      <c r="R972" s="14" t="s">
        <v>270</v>
      </c>
      <c r="S972" s="14" t="s">
        <v>691</v>
      </c>
    </row>
    <row r="973" spans="1:19">
      <c r="A973" s="15">
        <v>14</v>
      </c>
      <c r="B973" s="16"/>
      <c r="C973" s="68"/>
      <c r="D973" s="16"/>
      <c r="E973" s="16"/>
      <c r="F973" s="14"/>
      <c r="G973" s="16"/>
      <c r="H973" s="16"/>
      <c r="I973" s="21"/>
      <c r="J973" s="21"/>
      <c r="K973" s="69" t="s">
        <v>234</v>
      </c>
      <c r="L973" s="32">
        <f>I971*P973</f>
        <v>1546649.9999999998</v>
      </c>
      <c r="M973" s="32">
        <f>I971*Q973</f>
        <v>112905.45</v>
      </c>
      <c r="N973" s="32">
        <f t="shared" si="140"/>
        <v>1659555.4499999997</v>
      </c>
      <c r="O973" s="633"/>
      <c r="P973" s="423">
        <v>1500</v>
      </c>
      <c r="Q973" s="416">
        <v>109.5</v>
      </c>
      <c r="R973" s="14" t="s">
        <v>270</v>
      </c>
      <c r="S973" s="14" t="s">
        <v>691</v>
      </c>
    </row>
    <row r="974" spans="1:19" ht="37.5">
      <c r="A974" s="15">
        <v>15</v>
      </c>
      <c r="B974" s="16">
        <v>11</v>
      </c>
      <c r="C974" s="68" t="s">
        <v>756</v>
      </c>
      <c r="D974" s="16">
        <v>1959</v>
      </c>
      <c r="E974" s="16" t="s">
        <v>37</v>
      </c>
      <c r="F974" s="14" t="s">
        <v>285</v>
      </c>
      <c r="G974" s="16" t="s">
        <v>67</v>
      </c>
      <c r="H974" s="16">
        <v>2</v>
      </c>
      <c r="I974" s="21">
        <v>1012.5</v>
      </c>
      <c r="J974" s="21">
        <v>570</v>
      </c>
      <c r="K974" s="69" t="s">
        <v>46</v>
      </c>
      <c r="L974" s="32">
        <f>I974*P974</f>
        <v>251343</v>
      </c>
      <c r="M974" s="32">
        <f>I974*Q974</f>
        <v>18346.5</v>
      </c>
      <c r="N974" s="32">
        <f t="shared" si="140"/>
        <v>269689.5</v>
      </c>
      <c r="O974" s="632">
        <f>N974+N975</f>
        <v>1899308.25</v>
      </c>
      <c r="P974" s="415">
        <v>248.24</v>
      </c>
      <c r="Q974" s="416">
        <v>18.12</v>
      </c>
      <c r="R974" s="14" t="s">
        <v>270</v>
      </c>
      <c r="S974" s="14" t="s">
        <v>691</v>
      </c>
    </row>
    <row r="975" spans="1:19">
      <c r="A975" s="15">
        <v>16</v>
      </c>
      <c r="B975" s="16"/>
      <c r="C975" s="68"/>
      <c r="D975" s="16"/>
      <c r="E975" s="16"/>
      <c r="F975" s="14"/>
      <c r="G975" s="16"/>
      <c r="H975" s="16"/>
      <c r="I975" s="21"/>
      <c r="J975" s="21"/>
      <c r="K975" s="69" t="s">
        <v>234</v>
      </c>
      <c r="L975" s="32">
        <f>I974*P975</f>
        <v>1518750</v>
      </c>
      <c r="M975" s="32">
        <f>I974*Q975</f>
        <v>110868.75</v>
      </c>
      <c r="N975" s="32">
        <f t="shared" si="140"/>
        <v>1629618.75</v>
      </c>
      <c r="O975" s="633"/>
      <c r="P975" s="423">
        <v>1500</v>
      </c>
      <c r="Q975" s="416">
        <v>109.5</v>
      </c>
      <c r="R975" s="14" t="s">
        <v>270</v>
      </c>
      <c r="S975" s="14" t="s">
        <v>691</v>
      </c>
    </row>
    <row r="976" spans="1:19" ht="37.5">
      <c r="A976" s="15">
        <v>17</v>
      </c>
      <c r="B976" s="16">
        <v>12</v>
      </c>
      <c r="C976" s="68" t="s">
        <v>758</v>
      </c>
      <c r="D976" s="16">
        <v>1961</v>
      </c>
      <c r="E976" s="16" t="s">
        <v>37</v>
      </c>
      <c r="F976" s="14" t="s">
        <v>329</v>
      </c>
      <c r="G976" s="16" t="s">
        <v>67</v>
      </c>
      <c r="H976" s="16">
        <v>2</v>
      </c>
      <c r="I976" s="21">
        <v>1038.3</v>
      </c>
      <c r="J976" s="21">
        <v>590.4</v>
      </c>
      <c r="K976" s="69" t="s">
        <v>234</v>
      </c>
      <c r="L976" s="32">
        <f>I976*P976</f>
        <v>1557450</v>
      </c>
      <c r="M976" s="32">
        <f>I976*Q976</f>
        <v>113693.84999999999</v>
      </c>
      <c r="N976" s="32">
        <f>L976+M976</f>
        <v>1671143.85</v>
      </c>
      <c r="O976" s="32">
        <f>N976</f>
        <v>1671143.85</v>
      </c>
      <c r="P976" s="423">
        <v>1500</v>
      </c>
      <c r="Q976" s="416">
        <v>109.5</v>
      </c>
      <c r="R976" s="14" t="s">
        <v>270</v>
      </c>
      <c r="S976" s="14" t="s">
        <v>691</v>
      </c>
    </row>
    <row r="977" spans="1:19" ht="37.5">
      <c r="A977" s="15">
        <v>18</v>
      </c>
      <c r="B977" s="16">
        <v>13</v>
      </c>
      <c r="C977" s="68" t="s">
        <v>757</v>
      </c>
      <c r="D977" s="16">
        <v>1961</v>
      </c>
      <c r="E977" s="16" t="s">
        <v>37</v>
      </c>
      <c r="F977" s="14" t="s">
        <v>329</v>
      </c>
      <c r="G977" s="16" t="s">
        <v>67</v>
      </c>
      <c r="H977" s="16">
        <v>1</v>
      </c>
      <c r="I977" s="21">
        <v>1017.2</v>
      </c>
      <c r="J977" s="21">
        <v>581</v>
      </c>
      <c r="K977" s="69" t="s">
        <v>46</v>
      </c>
      <c r="L977" s="32">
        <f>I977*P977</f>
        <v>252509.72800000003</v>
      </c>
      <c r="M977" s="32">
        <f>I977*Q977</f>
        <v>18431.664000000001</v>
      </c>
      <c r="N977" s="32">
        <f t="shared" si="140"/>
        <v>270941.39200000005</v>
      </c>
      <c r="O977" s="632">
        <f>N977+N978</f>
        <v>1908124.7919999999</v>
      </c>
      <c r="P977" s="416">
        <v>248.24</v>
      </c>
      <c r="Q977" s="416">
        <v>18.12</v>
      </c>
      <c r="R977" s="14" t="s">
        <v>270</v>
      </c>
      <c r="S977" s="14" t="s">
        <v>691</v>
      </c>
    </row>
    <row r="978" spans="1:19">
      <c r="A978" s="15">
        <v>19</v>
      </c>
      <c r="B978" s="16"/>
      <c r="C978" s="68"/>
      <c r="D978" s="16"/>
      <c r="E978" s="16"/>
      <c r="F978" s="14"/>
      <c r="G978" s="16"/>
      <c r="H978" s="16"/>
      <c r="I978" s="21"/>
      <c r="J978" s="21"/>
      <c r="K978" s="69" t="s">
        <v>234</v>
      </c>
      <c r="L978" s="32">
        <f>I977*P978</f>
        <v>1525800</v>
      </c>
      <c r="M978" s="32">
        <f>I977*Q978</f>
        <v>111383.40000000001</v>
      </c>
      <c r="N978" s="32">
        <f t="shared" si="140"/>
        <v>1637183.4</v>
      </c>
      <c r="O978" s="633"/>
      <c r="P978" s="92">
        <v>1500</v>
      </c>
      <c r="Q978" s="416">
        <v>109.5</v>
      </c>
      <c r="R978" s="14" t="s">
        <v>270</v>
      </c>
      <c r="S978" s="14" t="s">
        <v>691</v>
      </c>
    </row>
    <row r="979" spans="1:19" ht="56.25">
      <c r="A979" s="15">
        <v>20</v>
      </c>
      <c r="B979" s="16">
        <v>14</v>
      </c>
      <c r="C979" s="68" t="s">
        <v>759</v>
      </c>
      <c r="D979" s="16">
        <v>1991</v>
      </c>
      <c r="E979" s="16" t="s">
        <v>37</v>
      </c>
      <c r="F979" s="14" t="s">
        <v>280</v>
      </c>
      <c r="G979" s="16" t="s">
        <v>38</v>
      </c>
      <c r="H979" s="16">
        <v>3</v>
      </c>
      <c r="I979" s="21">
        <v>3205.7</v>
      </c>
      <c r="J979" s="21">
        <v>1486.3</v>
      </c>
      <c r="K979" s="69" t="s">
        <v>42</v>
      </c>
      <c r="L979" s="32">
        <f>I979*P979</f>
        <v>113898.52099999999</v>
      </c>
      <c r="M979" s="32">
        <f>I979*Q979</f>
        <v>8302.762999999999</v>
      </c>
      <c r="N979" s="32">
        <f t="shared" si="140"/>
        <v>122201.28399999999</v>
      </c>
      <c r="O979" s="632">
        <f>N979+N980</f>
        <v>3844660.1239999998</v>
      </c>
      <c r="P979" s="415">
        <v>35.53</v>
      </c>
      <c r="Q979" s="418">
        <v>2.59</v>
      </c>
      <c r="R979" s="14" t="s">
        <v>270</v>
      </c>
      <c r="S979" s="14" t="s">
        <v>691</v>
      </c>
    </row>
    <row r="980" spans="1:19">
      <c r="A980" s="15">
        <v>21</v>
      </c>
      <c r="B980" s="16"/>
      <c r="C980" s="68"/>
      <c r="D980" s="16"/>
      <c r="E980" s="16"/>
      <c r="F980" s="14"/>
      <c r="G980" s="16"/>
      <c r="H980" s="16"/>
      <c r="I980" s="21"/>
      <c r="J980" s="21"/>
      <c r="K980" s="69" t="s">
        <v>234</v>
      </c>
      <c r="L980" s="32">
        <f>I979*P980</f>
        <v>3469208.54</v>
      </c>
      <c r="M980" s="32">
        <f>I979*Q980</f>
        <v>253250.3</v>
      </c>
      <c r="N980" s="32">
        <f t="shared" si="140"/>
        <v>3722458.84</v>
      </c>
      <c r="O980" s="633"/>
      <c r="P980" s="415">
        <v>1082.2</v>
      </c>
      <c r="Q980" s="416">
        <v>79</v>
      </c>
      <c r="R980" s="14" t="s">
        <v>270</v>
      </c>
      <c r="S980" s="14" t="s">
        <v>691</v>
      </c>
    </row>
    <row r="981" spans="1:19" ht="37.5">
      <c r="A981" s="15">
        <v>22</v>
      </c>
      <c r="B981" s="16">
        <v>15</v>
      </c>
      <c r="C981" s="68" t="s">
        <v>760</v>
      </c>
      <c r="D981" s="16">
        <v>1973</v>
      </c>
      <c r="E981" s="16" t="s">
        <v>37</v>
      </c>
      <c r="F981" s="14" t="s">
        <v>323</v>
      </c>
      <c r="G981" s="16" t="s">
        <v>67</v>
      </c>
      <c r="H981" s="16">
        <v>2</v>
      </c>
      <c r="I981" s="21">
        <v>619.6</v>
      </c>
      <c r="J981" s="21">
        <v>379.2</v>
      </c>
      <c r="K981" s="69" t="s">
        <v>46</v>
      </c>
      <c r="L981" s="32">
        <f>I981*P981</f>
        <v>151244.36000000002</v>
      </c>
      <c r="M981" s="32">
        <f>I981*Q981</f>
        <v>11041.272000000001</v>
      </c>
      <c r="N981" s="32">
        <f t="shared" si="140"/>
        <v>162285.63200000001</v>
      </c>
      <c r="O981" s="632">
        <f>N981+N982</f>
        <v>1159531.8319999999</v>
      </c>
      <c r="P981" s="415">
        <v>244.1</v>
      </c>
      <c r="Q981" s="416">
        <v>17.82</v>
      </c>
      <c r="R981" s="14" t="s">
        <v>270</v>
      </c>
      <c r="S981" s="14" t="s">
        <v>691</v>
      </c>
    </row>
    <row r="982" spans="1:19">
      <c r="A982" s="15">
        <v>23</v>
      </c>
      <c r="B982" s="16"/>
      <c r="C982" s="68"/>
      <c r="D982" s="16"/>
      <c r="E982" s="16"/>
      <c r="F982" s="14"/>
      <c r="G982" s="16"/>
      <c r="H982" s="16"/>
      <c r="I982" s="21"/>
      <c r="J982" s="21"/>
      <c r="K982" s="69" t="s">
        <v>234</v>
      </c>
      <c r="L982" s="32">
        <f>I981*P982</f>
        <v>929400</v>
      </c>
      <c r="M982" s="32">
        <f>I981*Q982</f>
        <v>67846.2</v>
      </c>
      <c r="N982" s="32">
        <f t="shared" si="140"/>
        <v>997246.2</v>
      </c>
      <c r="O982" s="633"/>
      <c r="P982" s="423">
        <v>1500</v>
      </c>
      <c r="Q982" s="416">
        <v>109.5</v>
      </c>
      <c r="R982" s="14" t="s">
        <v>270</v>
      </c>
      <c r="S982" s="14" t="s">
        <v>691</v>
      </c>
    </row>
    <row r="983" spans="1:19" ht="37.5">
      <c r="A983" s="15">
        <v>24</v>
      </c>
      <c r="B983" s="16">
        <v>16</v>
      </c>
      <c r="C983" s="68" t="s">
        <v>761</v>
      </c>
      <c r="D983" s="16">
        <v>1967</v>
      </c>
      <c r="E983" s="16" t="s">
        <v>37</v>
      </c>
      <c r="F983" s="14" t="s">
        <v>323</v>
      </c>
      <c r="G983" s="16" t="s">
        <v>67</v>
      </c>
      <c r="H983" s="16">
        <v>2</v>
      </c>
      <c r="I983" s="21">
        <v>581.85</v>
      </c>
      <c r="J983" s="21">
        <v>335.32</v>
      </c>
      <c r="K983" s="69" t="s">
        <v>46</v>
      </c>
      <c r="L983" s="32">
        <f>I983*P983</f>
        <v>142029.58499999999</v>
      </c>
      <c r="M983" s="32">
        <f>I983*Q983</f>
        <v>10368.567000000001</v>
      </c>
      <c r="N983" s="32">
        <f>L983+M983</f>
        <v>152398.152</v>
      </c>
      <c r="O983" s="632">
        <f>N983+N984</f>
        <v>1088885.727</v>
      </c>
      <c r="P983" s="415">
        <v>244.1</v>
      </c>
      <c r="Q983" s="416">
        <v>17.82</v>
      </c>
      <c r="R983" s="14" t="s">
        <v>270</v>
      </c>
      <c r="S983" s="14" t="s">
        <v>691</v>
      </c>
    </row>
    <row r="984" spans="1:19">
      <c r="A984" s="15">
        <v>25</v>
      </c>
      <c r="B984" s="16"/>
      <c r="C984" s="68"/>
      <c r="D984" s="16"/>
      <c r="E984" s="16"/>
      <c r="F984" s="14"/>
      <c r="G984" s="16"/>
      <c r="H984" s="16"/>
      <c r="I984" s="21"/>
      <c r="J984" s="21"/>
      <c r="K984" s="69" t="s">
        <v>234</v>
      </c>
      <c r="L984" s="32">
        <f>I983*P984</f>
        <v>872775</v>
      </c>
      <c r="M984" s="32">
        <f>I983*Q984</f>
        <v>63712.575000000004</v>
      </c>
      <c r="N984" s="32">
        <f>L984+M984</f>
        <v>936487.57499999995</v>
      </c>
      <c r="O984" s="633"/>
      <c r="P984" s="423">
        <v>1500</v>
      </c>
      <c r="Q984" s="416">
        <v>109.5</v>
      </c>
      <c r="R984" s="14" t="s">
        <v>270</v>
      </c>
      <c r="S984" s="14" t="s">
        <v>691</v>
      </c>
    </row>
    <row r="985" spans="1:19" ht="37.5">
      <c r="A985" s="15">
        <v>26</v>
      </c>
      <c r="B985" s="16">
        <v>17</v>
      </c>
      <c r="C985" s="68" t="s">
        <v>762</v>
      </c>
      <c r="D985" s="16">
        <v>1993</v>
      </c>
      <c r="E985" s="16" t="s">
        <v>37</v>
      </c>
      <c r="F985" s="14" t="s">
        <v>285</v>
      </c>
      <c r="G985" s="16" t="s">
        <v>67</v>
      </c>
      <c r="H985" s="16">
        <v>2</v>
      </c>
      <c r="I985" s="21">
        <v>1087.5999999999999</v>
      </c>
      <c r="J985" s="21">
        <v>650.79999999999995</v>
      </c>
      <c r="K985" s="69" t="s">
        <v>46</v>
      </c>
      <c r="L985" s="32">
        <f t="shared" ref="L985:L990" si="142">I985*P985</f>
        <v>269985.82399999996</v>
      </c>
      <c r="M985" s="32">
        <f t="shared" ref="M985:M990" si="143">I985*Q985</f>
        <v>19707.311999999998</v>
      </c>
      <c r="N985" s="32">
        <f t="shared" si="140"/>
        <v>289693.13599999994</v>
      </c>
      <c r="O985" s="32">
        <f>N985</f>
        <v>289693.13599999994</v>
      </c>
      <c r="P985" s="415">
        <v>248.24</v>
      </c>
      <c r="Q985" s="416">
        <v>18.12</v>
      </c>
      <c r="R985" s="14" t="s">
        <v>270</v>
      </c>
      <c r="S985" s="14" t="s">
        <v>691</v>
      </c>
    </row>
    <row r="986" spans="1:19" ht="37.5">
      <c r="A986" s="15">
        <v>27</v>
      </c>
      <c r="B986" s="16">
        <v>18</v>
      </c>
      <c r="C986" s="68" t="s">
        <v>763</v>
      </c>
      <c r="D986" s="16">
        <v>1975</v>
      </c>
      <c r="E986" s="16" t="s">
        <v>37</v>
      </c>
      <c r="F986" s="14" t="s">
        <v>329</v>
      </c>
      <c r="G986" s="16" t="s">
        <v>67</v>
      </c>
      <c r="H986" s="16">
        <v>2</v>
      </c>
      <c r="I986" s="21">
        <v>953.4</v>
      </c>
      <c r="J986" s="21">
        <v>583.20000000000005</v>
      </c>
      <c r="K986" s="69" t="s">
        <v>46</v>
      </c>
      <c r="L986" s="32">
        <f t="shared" si="142"/>
        <v>236672.016</v>
      </c>
      <c r="M986" s="32">
        <f t="shared" si="143"/>
        <v>17275.608</v>
      </c>
      <c r="N986" s="32">
        <f t="shared" si="140"/>
        <v>253947.62400000001</v>
      </c>
      <c r="O986" s="32">
        <f>N986</f>
        <v>253947.62400000001</v>
      </c>
      <c r="P986" s="416">
        <v>248.24</v>
      </c>
      <c r="Q986" s="416">
        <v>18.12</v>
      </c>
      <c r="R986" s="14" t="s">
        <v>270</v>
      </c>
      <c r="S986" s="14" t="s">
        <v>691</v>
      </c>
    </row>
    <row r="987" spans="1:19" ht="37.5">
      <c r="A987" s="15">
        <v>28</v>
      </c>
      <c r="B987" s="16">
        <v>19</v>
      </c>
      <c r="C987" s="68" t="s">
        <v>764</v>
      </c>
      <c r="D987" s="16">
        <v>1980</v>
      </c>
      <c r="E987" s="16" t="s">
        <v>37</v>
      </c>
      <c r="F987" s="14" t="s">
        <v>329</v>
      </c>
      <c r="G987" s="16" t="s">
        <v>38</v>
      </c>
      <c r="H987" s="16">
        <v>2</v>
      </c>
      <c r="I987" s="21">
        <v>1647.7</v>
      </c>
      <c r="J987" s="21">
        <v>944.8</v>
      </c>
      <c r="K987" s="69" t="s">
        <v>46</v>
      </c>
      <c r="L987" s="32">
        <f t="shared" si="142"/>
        <v>409025.04800000001</v>
      </c>
      <c r="M987" s="32">
        <f t="shared" si="143"/>
        <v>29856.324000000004</v>
      </c>
      <c r="N987" s="32">
        <f>L987+M987</f>
        <v>438881.37200000003</v>
      </c>
      <c r="O987" s="32">
        <f>N987</f>
        <v>438881.37200000003</v>
      </c>
      <c r="P987" s="416">
        <v>248.24</v>
      </c>
      <c r="Q987" s="416">
        <v>18.12</v>
      </c>
      <c r="R987" s="14" t="s">
        <v>270</v>
      </c>
      <c r="S987" s="14" t="s">
        <v>691</v>
      </c>
    </row>
    <row r="988" spans="1:19" ht="37.5">
      <c r="A988" s="15">
        <v>29</v>
      </c>
      <c r="B988" s="16">
        <v>20</v>
      </c>
      <c r="C988" s="68" t="s">
        <v>765</v>
      </c>
      <c r="D988" s="16">
        <v>1980</v>
      </c>
      <c r="E988" s="16" t="s">
        <v>37</v>
      </c>
      <c r="F988" s="14" t="s">
        <v>329</v>
      </c>
      <c r="G988" s="16" t="s">
        <v>38</v>
      </c>
      <c r="H988" s="16">
        <v>2</v>
      </c>
      <c r="I988" s="21">
        <v>1647.7</v>
      </c>
      <c r="J988" s="21">
        <v>944.8</v>
      </c>
      <c r="K988" s="69" t="s">
        <v>46</v>
      </c>
      <c r="L988" s="32">
        <f t="shared" si="142"/>
        <v>409025.04800000001</v>
      </c>
      <c r="M988" s="32">
        <f t="shared" si="143"/>
        <v>29856.324000000004</v>
      </c>
      <c r="N988" s="32">
        <f>L988+M988</f>
        <v>438881.37200000003</v>
      </c>
      <c r="O988" s="32">
        <f>N988</f>
        <v>438881.37200000003</v>
      </c>
      <c r="P988" s="416">
        <v>248.24</v>
      </c>
      <c r="Q988" s="416">
        <v>18.12</v>
      </c>
      <c r="R988" s="14" t="s">
        <v>270</v>
      </c>
      <c r="S988" s="14" t="s">
        <v>691</v>
      </c>
    </row>
    <row r="989" spans="1:19" ht="37.5">
      <c r="A989" s="15">
        <v>30</v>
      </c>
      <c r="B989" s="16">
        <v>21</v>
      </c>
      <c r="C989" s="68" t="s">
        <v>766</v>
      </c>
      <c r="D989" s="16">
        <v>1980</v>
      </c>
      <c r="E989" s="16" t="s">
        <v>37</v>
      </c>
      <c r="F989" s="14" t="s">
        <v>329</v>
      </c>
      <c r="G989" s="16" t="s">
        <v>38</v>
      </c>
      <c r="H989" s="16">
        <v>2</v>
      </c>
      <c r="I989" s="21">
        <v>1645.3</v>
      </c>
      <c r="J989" s="21">
        <v>942.4</v>
      </c>
      <c r="K989" s="69" t="s">
        <v>46</v>
      </c>
      <c r="L989" s="32">
        <f t="shared" si="142"/>
        <v>408429.272</v>
      </c>
      <c r="M989" s="32">
        <f t="shared" si="143"/>
        <v>29812.835999999999</v>
      </c>
      <c r="N989" s="32">
        <f>L989+M989</f>
        <v>438242.10800000001</v>
      </c>
      <c r="O989" s="32">
        <f>N989</f>
        <v>438242.10800000001</v>
      </c>
      <c r="P989" s="416">
        <v>248.24</v>
      </c>
      <c r="Q989" s="416">
        <v>18.12</v>
      </c>
      <c r="R989" s="14" t="s">
        <v>270</v>
      </c>
      <c r="S989" s="14" t="s">
        <v>691</v>
      </c>
    </row>
    <row r="990" spans="1:19" ht="37.5">
      <c r="A990" s="15">
        <v>31</v>
      </c>
      <c r="B990" s="16">
        <v>22</v>
      </c>
      <c r="C990" s="68" t="s">
        <v>767</v>
      </c>
      <c r="D990" s="16">
        <v>1958</v>
      </c>
      <c r="E990" s="16" t="s">
        <v>37</v>
      </c>
      <c r="F990" s="14" t="s">
        <v>291</v>
      </c>
      <c r="G990" s="16" t="s">
        <v>60</v>
      </c>
      <c r="H990" s="16">
        <v>2</v>
      </c>
      <c r="I990" s="21">
        <v>1582.2</v>
      </c>
      <c r="J990" s="21">
        <v>656.2</v>
      </c>
      <c r="K990" s="69" t="s">
        <v>46</v>
      </c>
      <c r="L990" s="32">
        <f t="shared" si="142"/>
        <v>392765.32800000004</v>
      </c>
      <c r="M990" s="32">
        <f t="shared" si="143"/>
        <v>28669.464000000004</v>
      </c>
      <c r="N990" s="32">
        <f>L990+M990</f>
        <v>421434.79200000002</v>
      </c>
      <c r="O990" s="632">
        <f>N990+N991+N992+N993</f>
        <v>1446779.5020000003</v>
      </c>
      <c r="P990" s="415">
        <v>248.24</v>
      </c>
      <c r="Q990" s="416">
        <v>18.12</v>
      </c>
      <c r="R990" s="14" t="s">
        <v>270</v>
      </c>
      <c r="S990" s="14" t="s">
        <v>691</v>
      </c>
    </row>
    <row r="991" spans="1:19" ht="37.5">
      <c r="A991" s="15">
        <v>32</v>
      </c>
      <c r="B991" s="16"/>
      <c r="C991" s="68"/>
      <c r="D991" s="16"/>
      <c r="E991" s="16"/>
      <c r="F991" s="14"/>
      <c r="G991" s="16"/>
      <c r="H991" s="16"/>
      <c r="I991" s="21"/>
      <c r="J991" s="21"/>
      <c r="K991" s="69" t="s">
        <v>49</v>
      </c>
      <c r="L991" s="32">
        <f>I990*P991</f>
        <v>734393.95200000005</v>
      </c>
      <c r="M991" s="32">
        <f>I990*Q991</f>
        <v>53604.936000000009</v>
      </c>
      <c r="N991" s="32">
        <f t="shared" si="140"/>
        <v>787998.88800000004</v>
      </c>
      <c r="O991" s="634"/>
      <c r="P991" s="415">
        <v>464.16</v>
      </c>
      <c r="Q991" s="416">
        <v>33.880000000000003</v>
      </c>
      <c r="R991" s="14" t="s">
        <v>270</v>
      </c>
      <c r="S991" s="14" t="s">
        <v>691</v>
      </c>
    </row>
    <row r="992" spans="1:19" ht="56.25">
      <c r="A992" s="15">
        <v>33</v>
      </c>
      <c r="B992" s="16"/>
      <c r="C992" s="68"/>
      <c r="D992" s="16"/>
      <c r="E992" s="16"/>
      <c r="F992" s="14"/>
      <c r="G992" s="16"/>
      <c r="H992" s="16"/>
      <c r="I992" s="21"/>
      <c r="J992" s="21"/>
      <c r="K992" s="69" t="s">
        <v>39</v>
      </c>
      <c r="L992" s="32">
        <f>I990*P992</f>
        <v>119820.00600000001</v>
      </c>
      <c r="M992" s="32">
        <f>I990*Q992</f>
        <v>23511.491999999998</v>
      </c>
      <c r="N992" s="32">
        <f t="shared" si="140"/>
        <v>143331.49800000002</v>
      </c>
      <c r="O992" s="634"/>
      <c r="P992" s="92">
        <v>75.73</v>
      </c>
      <c r="Q992" s="418">
        <v>14.86</v>
      </c>
      <c r="R992" s="14" t="s">
        <v>270</v>
      </c>
      <c r="S992" s="14" t="s">
        <v>691</v>
      </c>
    </row>
    <row r="993" spans="1:20" ht="56.25">
      <c r="A993" s="15">
        <v>34</v>
      </c>
      <c r="B993" s="16"/>
      <c r="C993" s="68"/>
      <c r="D993" s="16"/>
      <c r="E993" s="16"/>
      <c r="F993" s="14"/>
      <c r="G993" s="16"/>
      <c r="H993" s="16"/>
      <c r="I993" s="21"/>
      <c r="J993" s="21"/>
      <c r="K993" s="69" t="s">
        <v>42</v>
      </c>
      <c r="L993" s="32">
        <f>I990*P993</f>
        <v>87622.236000000004</v>
      </c>
      <c r="M993" s="32">
        <f>I990*Q993</f>
        <v>6392.0880000000006</v>
      </c>
      <c r="N993" s="32">
        <f t="shared" si="140"/>
        <v>94014.324000000008</v>
      </c>
      <c r="O993" s="633"/>
      <c r="P993" s="415">
        <v>55.38</v>
      </c>
      <c r="Q993" s="418">
        <v>4.04</v>
      </c>
      <c r="R993" s="14" t="s">
        <v>270</v>
      </c>
      <c r="S993" s="14" t="s">
        <v>691</v>
      </c>
    </row>
    <row r="994" spans="1:20" ht="37.5">
      <c r="A994" s="15">
        <v>35</v>
      </c>
      <c r="B994" s="16">
        <v>23</v>
      </c>
      <c r="C994" s="68" t="s">
        <v>768</v>
      </c>
      <c r="D994" s="16">
        <v>1959</v>
      </c>
      <c r="E994" s="16" t="s">
        <v>37</v>
      </c>
      <c r="F994" s="14" t="s">
        <v>289</v>
      </c>
      <c r="G994" s="16" t="s">
        <v>60</v>
      </c>
      <c r="H994" s="16">
        <v>2</v>
      </c>
      <c r="I994" s="21">
        <v>763.6</v>
      </c>
      <c r="J994" s="21">
        <v>425.1</v>
      </c>
      <c r="K994" s="69" t="s">
        <v>46</v>
      </c>
      <c r="L994" s="32">
        <f>I994*P994</f>
        <v>189556.06400000001</v>
      </c>
      <c r="M994" s="32">
        <f>I994*Q994</f>
        <v>13836.432000000001</v>
      </c>
      <c r="N994" s="32">
        <f t="shared" si="140"/>
        <v>203392.49600000001</v>
      </c>
      <c r="O994" s="32">
        <f>N994</f>
        <v>203392.49600000001</v>
      </c>
      <c r="P994" s="415">
        <v>248.24</v>
      </c>
      <c r="Q994" s="416">
        <v>18.12</v>
      </c>
      <c r="R994" s="14" t="s">
        <v>270</v>
      </c>
      <c r="S994" s="14" t="s">
        <v>691</v>
      </c>
    </row>
    <row r="995" spans="1:20" ht="37.5">
      <c r="A995" s="15">
        <v>36</v>
      </c>
      <c r="B995" s="16">
        <v>24</v>
      </c>
      <c r="C995" s="68" t="s">
        <v>769</v>
      </c>
      <c r="D995" s="16">
        <v>1957</v>
      </c>
      <c r="E995" s="16" t="s">
        <v>37</v>
      </c>
      <c r="F995" s="14" t="s">
        <v>289</v>
      </c>
      <c r="G995" s="16" t="s">
        <v>60</v>
      </c>
      <c r="H995" s="16">
        <v>2</v>
      </c>
      <c r="I995" s="21">
        <v>1315.5</v>
      </c>
      <c r="J995" s="21">
        <v>800.9</v>
      </c>
      <c r="K995" s="69" t="s">
        <v>46</v>
      </c>
      <c r="L995" s="32">
        <f>I995*P995</f>
        <v>326559.72000000003</v>
      </c>
      <c r="M995" s="32">
        <f>I995*Q995</f>
        <v>23836.86</v>
      </c>
      <c r="N995" s="32">
        <f t="shared" si="140"/>
        <v>350396.58</v>
      </c>
      <c r="O995" s="632">
        <f>N995+N996+N997</f>
        <v>1124739.345</v>
      </c>
      <c r="P995" s="415">
        <v>248.24</v>
      </c>
      <c r="Q995" s="416">
        <v>18.12</v>
      </c>
      <c r="R995" s="14" t="s">
        <v>270</v>
      </c>
      <c r="S995" s="14" t="s">
        <v>691</v>
      </c>
    </row>
    <row r="996" spans="1:20" ht="37.5">
      <c r="A996" s="15">
        <v>37</v>
      </c>
      <c r="B996" s="16"/>
      <c r="C996" s="68"/>
      <c r="D996" s="16"/>
      <c r="E996" s="16"/>
      <c r="F996" s="14"/>
      <c r="G996" s="16"/>
      <c r="H996" s="16"/>
      <c r="I996" s="21"/>
      <c r="J996" s="21"/>
      <c r="K996" s="69" t="s">
        <v>49</v>
      </c>
      <c r="L996" s="32">
        <f>I995*P996</f>
        <v>610602.48</v>
      </c>
      <c r="M996" s="32">
        <f>I995*Q996</f>
        <v>44569.140000000007</v>
      </c>
      <c r="N996" s="32">
        <f t="shared" ref="N996:N1034" si="144">L996+M996</f>
        <v>655171.62</v>
      </c>
      <c r="O996" s="634"/>
      <c r="P996" s="415">
        <v>464.16</v>
      </c>
      <c r="Q996" s="416">
        <v>33.880000000000003</v>
      </c>
      <c r="R996" s="14" t="s">
        <v>270</v>
      </c>
      <c r="S996" s="14" t="s">
        <v>691</v>
      </c>
    </row>
    <row r="997" spans="1:20" ht="56.25">
      <c r="A997" s="15">
        <v>38</v>
      </c>
      <c r="B997" s="16"/>
      <c r="C997" s="68"/>
      <c r="D997" s="16"/>
      <c r="E997" s="16"/>
      <c r="F997" s="14"/>
      <c r="G997" s="16"/>
      <c r="H997" s="16"/>
      <c r="I997" s="21"/>
      <c r="J997" s="21"/>
      <c r="K997" s="69" t="s">
        <v>39</v>
      </c>
      <c r="L997" s="32">
        <f>I995*P997</f>
        <v>99622.815000000002</v>
      </c>
      <c r="M997" s="32">
        <f>I995*Q997</f>
        <v>19548.329999999998</v>
      </c>
      <c r="N997" s="32">
        <f t="shared" si="144"/>
        <v>119171.145</v>
      </c>
      <c r="O997" s="633"/>
      <c r="P997" s="415">
        <v>75.73</v>
      </c>
      <c r="Q997" s="416">
        <v>14.86</v>
      </c>
      <c r="R997" s="14" t="s">
        <v>270</v>
      </c>
      <c r="S997" s="14" t="s">
        <v>691</v>
      </c>
    </row>
    <row r="998" spans="1:20" ht="37.5">
      <c r="A998" s="15">
        <v>39</v>
      </c>
      <c r="B998" s="16">
        <v>25</v>
      </c>
      <c r="C998" s="68" t="s">
        <v>1162</v>
      </c>
      <c r="D998" s="16">
        <v>1981</v>
      </c>
      <c r="E998" s="16" t="s">
        <v>37</v>
      </c>
      <c r="F998" s="16" t="s">
        <v>306</v>
      </c>
      <c r="G998" s="16" t="s">
        <v>87</v>
      </c>
      <c r="H998" s="16">
        <v>3</v>
      </c>
      <c r="I998" s="21">
        <v>3182.3</v>
      </c>
      <c r="J998" s="21">
        <v>1711.3</v>
      </c>
      <c r="K998" s="69" t="s">
        <v>234</v>
      </c>
      <c r="L998" s="32">
        <f t="shared" ref="L998:L1035" si="145">I998*P998</f>
        <v>3356403.6330000004</v>
      </c>
      <c r="M998" s="32">
        <f t="shared" ref="M998:M1012" si="146">I998*Q998</f>
        <v>245005.277</v>
      </c>
      <c r="N998" s="32">
        <f t="shared" si="144"/>
        <v>3601408.91</v>
      </c>
      <c r="O998" s="632">
        <f>N998+N999+N1000+N1001+N1002</f>
        <v>7040889.9619999994</v>
      </c>
      <c r="P998" s="32">
        <v>1054.71</v>
      </c>
      <c r="Q998" s="59">
        <v>76.989999999999995</v>
      </c>
      <c r="R998" s="14" t="s">
        <v>270</v>
      </c>
      <c r="S998" s="14" t="s">
        <v>691</v>
      </c>
      <c r="T998" s="438" t="s">
        <v>1182</v>
      </c>
    </row>
    <row r="999" spans="1:20" ht="56.25">
      <c r="A999" s="15">
        <v>40</v>
      </c>
      <c r="B999" s="16"/>
      <c r="C999" s="68"/>
      <c r="D999" s="16"/>
      <c r="E999" s="16"/>
      <c r="F999" s="14"/>
      <c r="G999" s="16"/>
      <c r="H999" s="16"/>
      <c r="I999" s="426">
        <v>3766.9</v>
      </c>
      <c r="J999" s="21"/>
      <c r="K999" s="69" t="s">
        <v>39</v>
      </c>
      <c r="L999" s="32">
        <f t="shared" si="145"/>
        <v>209627.98499999999</v>
      </c>
      <c r="M999" s="32">
        <f t="shared" si="146"/>
        <v>15293.614</v>
      </c>
      <c r="N999" s="32">
        <f t="shared" si="144"/>
        <v>224921.59899999999</v>
      </c>
      <c r="O999" s="634"/>
      <c r="P999" s="32">
        <v>55.65</v>
      </c>
      <c r="Q999" s="59">
        <v>4.0599999999999996</v>
      </c>
      <c r="R999" s="14" t="s">
        <v>270</v>
      </c>
      <c r="S999" s="14" t="s">
        <v>691</v>
      </c>
      <c r="T999" s="438" t="s">
        <v>1182</v>
      </c>
    </row>
    <row r="1000" spans="1:20" ht="56.25">
      <c r="A1000" s="15">
        <v>41</v>
      </c>
      <c r="B1000" s="16"/>
      <c r="C1000" s="68"/>
      <c r="D1000" s="16"/>
      <c r="E1000" s="16"/>
      <c r="F1000" s="14"/>
      <c r="G1000" s="16"/>
      <c r="H1000" s="16"/>
      <c r="I1000" s="426">
        <v>3766.9</v>
      </c>
      <c r="J1000" s="21"/>
      <c r="K1000" s="69" t="s">
        <v>88</v>
      </c>
      <c r="L1000" s="32">
        <f t="shared" si="145"/>
        <v>527290.66200000001</v>
      </c>
      <c r="M1000" s="32">
        <f t="shared" si="146"/>
        <v>38497.718000000001</v>
      </c>
      <c r="N1000" s="32">
        <f t="shared" si="144"/>
        <v>565788.38</v>
      </c>
      <c r="O1000" s="634"/>
      <c r="P1000" s="32">
        <v>139.97999999999999</v>
      </c>
      <c r="Q1000" s="59">
        <v>10.220000000000001</v>
      </c>
      <c r="R1000" s="14" t="s">
        <v>270</v>
      </c>
      <c r="S1000" s="14" t="s">
        <v>691</v>
      </c>
      <c r="T1000" s="438" t="s">
        <v>1182</v>
      </c>
    </row>
    <row r="1001" spans="1:20">
      <c r="A1001" s="15">
        <v>42</v>
      </c>
      <c r="B1001" s="16"/>
      <c r="C1001" s="68"/>
      <c r="D1001" s="16"/>
      <c r="E1001" s="16"/>
      <c r="F1001" s="14"/>
      <c r="G1001" s="16"/>
      <c r="H1001" s="16"/>
      <c r="I1001" s="426">
        <v>3766.9</v>
      </c>
      <c r="J1001" s="21"/>
      <c r="K1001" s="69" t="s">
        <v>108</v>
      </c>
      <c r="L1001" s="32">
        <f t="shared" si="145"/>
        <v>2183521.2539999997</v>
      </c>
      <c r="M1001" s="32">
        <f t="shared" si="146"/>
        <v>159415.20800000001</v>
      </c>
      <c r="N1001" s="32">
        <f t="shared" si="144"/>
        <v>2342936.4619999998</v>
      </c>
      <c r="O1001" s="634"/>
      <c r="P1001" s="32">
        <v>579.66</v>
      </c>
      <c r="Q1001" s="59">
        <v>42.32</v>
      </c>
      <c r="R1001" s="14" t="s">
        <v>270</v>
      </c>
      <c r="S1001" s="14" t="s">
        <v>691</v>
      </c>
      <c r="T1001" s="438" t="s">
        <v>1182</v>
      </c>
    </row>
    <row r="1002" spans="1:20" ht="37.5">
      <c r="A1002" s="15">
        <v>43</v>
      </c>
      <c r="B1002" s="16"/>
      <c r="C1002" s="68"/>
      <c r="D1002" s="16"/>
      <c r="E1002" s="16"/>
      <c r="F1002" s="14"/>
      <c r="G1002" s="16"/>
      <c r="H1002" s="16"/>
      <c r="I1002" s="426">
        <v>3766.9</v>
      </c>
      <c r="J1002" s="21"/>
      <c r="K1002" s="69" t="s">
        <v>831</v>
      </c>
      <c r="L1002" s="32">
        <f t="shared" si="145"/>
        <v>285041.32300000003</v>
      </c>
      <c r="M1002" s="32">
        <f t="shared" si="146"/>
        <v>20793.288</v>
      </c>
      <c r="N1002" s="32">
        <f t="shared" si="144"/>
        <v>305834.61100000003</v>
      </c>
      <c r="O1002" s="633"/>
      <c r="P1002" s="32">
        <v>75.67</v>
      </c>
      <c r="Q1002" s="59">
        <v>5.52</v>
      </c>
      <c r="R1002" s="14" t="s">
        <v>270</v>
      </c>
      <c r="S1002" s="14" t="s">
        <v>691</v>
      </c>
      <c r="T1002" s="438" t="s">
        <v>1182</v>
      </c>
    </row>
    <row r="1003" spans="1:20" ht="37.5">
      <c r="A1003" s="15">
        <v>44</v>
      </c>
      <c r="B1003" s="16">
        <v>26</v>
      </c>
      <c r="C1003" s="68" t="s">
        <v>1163</v>
      </c>
      <c r="D1003" s="16">
        <v>1981</v>
      </c>
      <c r="E1003" s="16" t="s">
        <v>37</v>
      </c>
      <c r="F1003" s="14" t="s">
        <v>306</v>
      </c>
      <c r="G1003" s="16" t="s">
        <v>87</v>
      </c>
      <c r="H1003" s="16">
        <v>3</v>
      </c>
      <c r="I1003" s="21">
        <v>3246.9</v>
      </c>
      <c r="J1003" s="21">
        <v>1719.6</v>
      </c>
      <c r="K1003" s="69" t="s">
        <v>234</v>
      </c>
      <c r="L1003" s="32">
        <f t="shared" si="145"/>
        <v>3424537.8990000002</v>
      </c>
      <c r="M1003" s="32">
        <f t="shared" si="146"/>
        <v>249978.83099999998</v>
      </c>
      <c r="N1003" s="32">
        <f t="shared" si="144"/>
        <v>3674516.73</v>
      </c>
      <c r="O1003" s="632">
        <f>N1003+N1004+N1005+N1006+N1007</f>
        <v>7228863.2460000003</v>
      </c>
      <c r="P1003" s="32">
        <v>1054.71</v>
      </c>
      <c r="Q1003" s="59">
        <v>76.989999999999995</v>
      </c>
      <c r="R1003" s="14" t="s">
        <v>270</v>
      </c>
      <c r="S1003" s="14" t="s">
        <v>691</v>
      </c>
      <c r="T1003" s="438" t="s">
        <v>1182</v>
      </c>
    </row>
    <row r="1004" spans="1:20" ht="56.25">
      <c r="A1004" s="15">
        <v>45</v>
      </c>
      <c r="B1004" s="16"/>
      <c r="C1004" s="68"/>
      <c r="D1004" s="16"/>
      <c r="E1004" s="16"/>
      <c r="F1004" s="14"/>
      <c r="G1004" s="16"/>
      <c r="H1004" s="16"/>
      <c r="I1004" s="426">
        <v>3892.7</v>
      </c>
      <c r="J1004" s="21"/>
      <c r="K1004" s="69" t="s">
        <v>39</v>
      </c>
      <c r="L1004" s="32">
        <f t="shared" si="145"/>
        <v>216628.75499999998</v>
      </c>
      <c r="M1004" s="32">
        <f t="shared" si="146"/>
        <v>15804.361999999997</v>
      </c>
      <c r="N1004" s="32">
        <f t="shared" si="144"/>
        <v>232433.11699999997</v>
      </c>
      <c r="O1004" s="634"/>
      <c r="P1004" s="32">
        <v>55.65</v>
      </c>
      <c r="Q1004" s="59">
        <v>4.0599999999999996</v>
      </c>
      <c r="R1004" s="14" t="s">
        <v>270</v>
      </c>
      <c r="S1004" s="14" t="s">
        <v>691</v>
      </c>
      <c r="T1004" s="438" t="s">
        <v>1182</v>
      </c>
    </row>
    <row r="1005" spans="1:20" ht="56.25">
      <c r="A1005" s="15">
        <v>46</v>
      </c>
      <c r="B1005" s="16"/>
      <c r="C1005" s="68"/>
      <c r="D1005" s="16"/>
      <c r="E1005" s="16"/>
      <c r="F1005" s="14"/>
      <c r="G1005" s="16"/>
      <c r="H1005" s="16"/>
      <c r="I1005" s="426">
        <v>3892.7</v>
      </c>
      <c r="J1005" s="21"/>
      <c r="K1005" s="69" t="s">
        <v>88</v>
      </c>
      <c r="L1005" s="32">
        <f t="shared" si="145"/>
        <v>544900.14599999995</v>
      </c>
      <c r="M1005" s="32">
        <f t="shared" si="146"/>
        <v>39783.394</v>
      </c>
      <c r="N1005" s="32">
        <f t="shared" si="144"/>
        <v>584683.53999999992</v>
      </c>
      <c r="O1005" s="634"/>
      <c r="P1005" s="32">
        <v>139.97999999999999</v>
      </c>
      <c r="Q1005" s="59">
        <v>10.220000000000001</v>
      </c>
      <c r="R1005" s="14" t="s">
        <v>270</v>
      </c>
      <c r="S1005" s="14" t="s">
        <v>691</v>
      </c>
      <c r="T1005" s="438" t="s">
        <v>1182</v>
      </c>
    </row>
    <row r="1006" spans="1:20">
      <c r="A1006" s="15">
        <v>47</v>
      </c>
      <c r="B1006" s="16"/>
      <c r="C1006" s="68"/>
      <c r="D1006" s="16"/>
      <c r="E1006" s="16"/>
      <c r="F1006" s="14"/>
      <c r="G1006" s="16"/>
      <c r="H1006" s="16"/>
      <c r="I1006" s="426">
        <v>3892.7</v>
      </c>
      <c r="J1006" s="21"/>
      <c r="K1006" s="69" t="s">
        <v>108</v>
      </c>
      <c r="L1006" s="32">
        <f t="shared" si="145"/>
        <v>2256442.4819999998</v>
      </c>
      <c r="M1006" s="32">
        <f t="shared" si="146"/>
        <v>164739.06399999998</v>
      </c>
      <c r="N1006" s="32">
        <f t="shared" si="144"/>
        <v>2421181.5459999996</v>
      </c>
      <c r="O1006" s="634"/>
      <c r="P1006" s="32">
        <v>579.66</v>
      </c>
      <c r="Q1006" s="59">
        <v>42.32</v>
      </c>
      <c r="R1006" s="14" t="s">
        <v>270</v>
      </c>
      <c r="S1006" s="14" t="s">
        <v>691</v>
      </c>
      <c r="T1006" s="438" t="s">
        <v>1182</v>
      </c>
    </row>
    <row r="1007" spans="1:20" ht="37.5">
      <c r="A1007" s="15">
        <v>48</v>
      </c>
      <c r="B1007" s="16"/>
      <c r="C1007" s="68"/>
      <c r="D1007" s="16"/>
      <c r="E1007" s="16"/>
      <c r="F1007" s="14"/>
      <c r="G1007" s="16"/>
      <c r="H1007" s="16"/>
      <c r="I1007" s="426">
        <v>3892.7</v>
      </c>
      <c r="J1007" s="21"/>
      <c r="K1007" s="69" t="s">
        <v>831</v>
      </c>
      <c r="L1007" s="32">
        <f t="shared" si="145"/>
        <v>294560.609</v>
      </c>
      <c r="M1007" s="32">
        <f t="shared" si="146"/>
        <v>21487.703999999998</v>
      </c>
      <c r="N1007" s="32">
        <f t="shared" si="144"/>
        <v>316048.31299999997</v>
      </c>
      <c r="O1007" s="633"/>
      <c r="P1007" s="32">
        <v>75.67</v>
      </c>
      <c r="Q1007" s="59">
        <v>5.52</v>
      </c>
      <c r="R1007" s="14" t="s">
        <v>270</v>
      </c>
      <c r="S1007" s="14" t="s">
        <v>691</v>
      </c>
      <c r="T1007" s="438" t="s">
        <v>1182</v>
      </c>
    </row>
    <row r="1008" spans="1:20" ht="37.5">
      <c r="A1008" s="15">
        <v>49</v>
      </c>
      <c r="B1008" s="14">
        <v>27</v>
      </c>
      <c r="C1008" s="22" t="s">
        <v>1068</v>
      </c>
      <c r="D1008" s="16">
        <v>1962</v>
      </c>
      <c r="E1008" s="16" t="s">
        <v>37</v>
      </c>
      <c r="F1008" s="254" t="s">
        <v>306</v>
      </c>
      <c r="G1008" s="16" t="s">
        <v>60</v>
      </c>
      <c r="H1008" s="16">
        <v>3</v>
      </c>
      <c r="I1008" s="21">
        <v>1761.7</v>
      </c>
      <c r="J1008" s="21">
        <v>926.3</v>
      </c>
      <c r="K1008" s="69" t="s">
        <v>46</v>
      </c>
      <c r="L1008" s="32">
        <f t="shared" si="145"/>
        <v>273063.5</v>
      </c>
      <c r="M1008" s="32">
        <f t="shared" si="146"/>
        <v>19942.444</v>
      </c>
      <c r="N1008" s="32">
        <f t="shared" si="144"/>
        <v>293005.94400000002</v>
      </c>
      <c r="O1008" s="632">
        <f>N1008+N1009+N1010+N1011+N1012</f>
        <v>4434903.58</v>
      </c>
      <c r="P1008" s="32">
        <v>155</v>
      </c>
      <c r="Q1008" s="32">
        <v>11.32</v>
      </c>
      <c r="R1008" s="14" t="s">
        <v>270</v>
      </c>
      <c r="S1008" s="14" t="s">
        <v>691</v>
      </c>
      <c r="T1008" s="438" t="s">
        <v>1182</v>
      </c>
    </row>
    <row r="1009" spans="1:20" ht="37.5">
      <c r="A1009" s="15">
        <v>50</v>
      </c>
      <c r="B1009" s="14"/>
      <c r="C1009" s="22"/>
      <c r="D1009" s="16"/>
      <c r="E1009" s="16"/>
      <c r="F1009" s="254"/>
      <c r="G1009" s="16"/>
      <c r="H1009" s="16"/>
      <c r="I1009" s="426">
        <v>1761.7</v>
      </c>
      <c r="J1009" s="21"/>
      <c r="K1009" s="35" t="s">
        <v>49</v>
      </c>
      <c r="L1009" s="32">
        <f t="shared" si="145"/>
        <v>719178.79100000008</v>
      </c>
      <c r="M1009" s="32">
        <f t="shared" si="146"/>
        <v>85794.790000000008</v>
      </c>
      <c r="N1009" s="32">
        <f t="shared" si="144"/>
        <v>804973.58100000012</v>
      </c>
      <c r="O1009" s="634"/>
      <c r="P1009" s="32">
        <v>408.23</v>
      </c>
      <c r="Q1009" s="32">
        <v>48.7</v>
      </c>
      <c r="R1009" s="14" t="s">
        <v>270</v>
      </c>
      <c r="S1009" s="14" t="s">
        <v>691</v>
      </c>
      <c r="T1009" s="438" t="s">
        <v>1182</v>
      </c>
    </row>
    <row r="1010" spans="1:20" ht="56.25">
      <c r="A1010" s="15">
        <v>51</v>
      </c>
      <c r="B1010" s="14"/>
      <c r="C1010" s="22"/>
      <c r="D1010" s="16"/>
      <c r="E1010" s="16"/>
      <c r="F1010" s="254"/>
      <c r="G1010" s="16"/>
      <c r="H1010" s="16"/>
      <c r="I1010" s="426">
        <v>1761.7</v>
      </c>
      <c r="J1010" s="21"/>
      <c r="K1010" s="35" t="s">
        <v>42</v>
      </c>
      <c r="L1010" s="32">
        <f t="shared" si="145"/>
        <v>60038.735999999997</v>
      </c>
      <c r="M1010" s="32">
        <f t="shared" si="146"/>
        <v>52498.66</v>
      </c>
      <c r="N1010" s="32">
        <f t="shared" si="144"/>
        <v>112537.39600000001</v>
      </c>
      <c r="O1010" s="634"/>
      <c r="P1010" s="32">
        <v>34.08</v>
      </c>
      <c r="Q1010" s="32">
        <v>29.8</v>
      </c>
      <c r="R1010" s="14" t="s">
        <v>270</v>
      </c>
      <c r="S1010" s="14" t="s">
        <v>691</v>
      </c>
      <c r="T1010" s="438" t="s">
        <v>1182</v>
      </c>
    </row>
    <row r="1011" spans="1:20">
      <c r="A1011" s="15">
        <v>52</v>
      </c>
      <c r="B1011" s="14"/>
      <c r="C1011" s="22"/>
      <c r="D1011" s="16"/>
      <c r="E1011" s="16"/>
      <c r="F1011" s="254"/>
      <c r="G1011" s="16"/>
      <c r="H1011" s="16"/>
      <c r="I1011" s="426">
        <v>1761.7</v>
      </c>
      <c r="J1011" s="21"/>
      <c r="K1011" s="35" t="s">
        <v>108</v>
      </c>
      <c r="L1011" s="32">
        <f t="shared" si="145"/>
        <v>1175353.389</v>
      </c>
      <c r="M1011" s="32">
        <f t="shared" si="146"/>
        <v>85794.790000000008</v>
      </c>
      <c r="N1011" s="32">
        <f t="shared" si="144"/>
        <v>1261148.179</v>
      </c>
      <c r="O1011" s="634"/>
      <c r="P1011" s="32">
        <v>667.17</v>
      </c>
      <c r="Q1011" s="32">
        <v>48.7</v>
      </c>
      <c r="R1011" s="14" t="s">
        <v>270</v>
      </c>
      <c r="S1011" s="14" t="s">
        <v>691</v>
      </c>
      <c r="T1011" s="438" t="s">
        <v>1182</v>
      </c>
    </row>
    <row r="1012" spans="1:20">
      <c r="A1012" s="15">
        <v>53</v>
      </c>
      <c r="B1012" s="14"/>
      <c r="C1012" s="22"/>
      <c r="D1012" s="16"/>
      <c r="E1012" s="16"/>
      <c r="F1012" s="254"/>
      <c r="G1012" s="16"/>
      <c r="H1012" s="16"/>
      <c r="I1012" s="426">
        <v>1761.7</v>
      </c>
      <c r="J1012" s="21"/>
      <c r="K1012" s="35" t="s">
        <v>234</v>
      </c>
      <c r="L1012" s="32">
        <f t="shared" si="145"/>
        <v>1829666.3859999999</v>
      </c>
      <c r="M1012" s="32">
        <f t="shared" si="146"/>
        <v>133572.09399999998</v>
      </c>
      <c r="N1012" s="32">
        <f t="shared" si="144"/>
        <v>1963238.48</v>
      </c>
      <c r="O1012" s="633"/>
      <c r="P1012" s="32">
        <v>1038.58</v>
      </c>
      <c r="Q1012" s="32">
        <v>75.819999999999993</v>
      </c>
      <c r="R1012" s="14" t="s">
        <v>270</v>
      </c>
      <c r="S1012" s="14" t="s">
        <v>691</v>
      </c>
      <c r="T1012" s="438" t="s">
        <v>1182</v>
      </c>
    </row>
    <row r="1013" spans="1:20" ht="37.5">
      <c r="A1013" s="15">
        <v>54</v>
      </c>
      <c r="B1013" s="14">
        <v>28</v>
      </c>
      <c r="C1013" s="22" t="s">
        <v>1067</v>
      </c>
      <c r="D1013" s="16">
        <v>1959</v>
      </c>
      <c r="E1013" s="16" t="s">
        <v>37</v>
      </c>
      <c r="F1013" s="254" t="s">
        <v>306</v>
      </c>
      <c r="G1013" s="16" t="s">
        <v>60</v>
      </c>
      <c r="H1013" s="16">
        <v>3</v>
      </c>
      <c r="I1013" s="21">
        <v>1775.2</v>
      </c>
      <c r="J1013" s="21">
        <v>938.2</v>
      </c>
      <c r="K1013" s="35" t="s">
        <v>46</v>
      </c>
      <c r="L1013" s="32">
        <f t="shared" si="145"/>
        <v>275156</v>
      </c>
      <c r="M1013" s="32">
        <f t="shared" ref="M1013:M1018" si="147">I1013*Q1013</f>
        <v>20095.263999999999</v>
      </c>
      <c r="N1013" s="32">
        <f t="shared" si="144"/>
        <v>295251.26400000002</v>
      </c>
      <c r="O1013" s="632">
        <f>N1013+N1014+N1015+N1016+N1017</f>
        <v>4468888.4800000004</v>
      </c>
      <c r="P1013" s="32">
        <v>155</v>
      </c>
      <c r="Q1013" s="59">
        <v>11.32</v>
      </c>
      <c r="R1013" s="14" t="s">
        <v>270</v>
      </c>
      <c r="S1013" s="14" t="s">
        <v>691</v>
      </c>
      <c r="T1013" s="438" t="s">
        <v>1182</v>
      </c>
    </row>
    <row r="1014" spans="1:20" ht="37.5">
      <c r="A1014" s="15">
        <v>55</v>
      </c>
      <c r="B1014" s="14"/>
      <c r="C1014" s="22"/>
      <c r="D1014" s="16"/>
      <c r="E1014" s="16"/>
      <c r="F1014" s="254"/>
      <c r="G1014" s="16"/>
      <c r="H1014" s="16"/>
      <c r="I1014" s="426">
        <v>1775.2</v>
      </c>
      <c r="J1014" s="21"/>
      <c r="K1014" s="35" t="s">
        <v>49</v>
      </c>
      <c r="L1014" s="32">
        <f t="shared" si="145"/>
        <v>724689.89600000007</v>
      </c>
      <c r="M1014" s="32">
        <f t="shared" si="147"/>
        <v>86452.24</v>
      </c>
      <c r="N1014" s="32">
        <f t="shared" si="144"/>
        <v>811142.13600000006</v>
      </c>
      <c r="O1014" s="634"/>
      <c r="P1014" s="32">
        <v>408.23</v>
      </c>
      <c r="Q1014" s="59">
        <v>48.7</v>
      </c>
      <c r="R1014" s="14" t="s">
        <v>270</v>
      </c>
      <c r="S1014" s="14" t="s">
        <v>691</v>
      </c>
      <c r="T1014" s="438" t="s">
        <v>1182</v>
      </c>
    </row>
    <row r="1015" spans="1:20" ht="56.25">
      <c r="A1015" s="15">
        <v>56</v>
      </c>
      <c r="B1015" s="14"/>
      <c r="C1015" s="22"/>
      <c r="D1015" s="16"/>
      <c r="E1015" s="16"/>
      <c r="F1015" s="254"/>
      <c r="G1015" s="16"/>
      <c r="H1015" s="16"/>
      <c r="I1015" s="426">
        <v>1775.2</v>
      </c>
      <c r="J1015" s="21"/>
      <c r="K1015" s="35" t="s">
        <v>42</v>
      </c>
      <c r="L1015" s="32">
        <f t="shared" si="145"/>
        <v>60498.815999999999</v>
      </c>
      <c r="M1015" s="32">
        <f t="shared" si="147"/>
        <v>52900.959999999999</v>
      </c>
      <c r="N1015" s="32">
        <f t="shared" si="144"/>
        <v>113399.776</v>
      </c>
      <c r="O1015" s="634"/>
      <c r="P1015" s="32">
        <v>34.08</v>
      </c>
      <c r="Q1015" s="59">
        <v>29.8</v>
      </c>
      <c r="R1015" s="14" t="s">
        <v>270</v>
      </c>
      <c r="S1015" s="14" t="s">
        <v>691</v>
      </c>
      <c r="T1015" s="438" t="s">
        <v>1182</v>
      </c>
    </row>
    <row r="1016" spans="1:20">
      <c r="A1016" s="15">
        <v>57</v>
      </c>
      <c r="B1016" s="14"/>
      <c r="C1016" s="22"/>
      <c r="D1016" s="16"/>
      <c r="E1016" s="16"/>
      <c r="F1016" s="254"/>
      <c r="G1016" s="16"/>
      <c r="H1016" s="16"/>
      <c r="I1016" s="426">
        <v>1775.2</v>
      </c>
      <c r="J1016" s="21"/>
      <c r="K1016" s="35" t="s">
        <v>108</v>
      </c>
      <c r="L1016" s="32">
        <f t="shared" si="145"/>
        <v>1184360.1839999999</v>
      </c>
      <c r="M1016" s="32">
        <f t="shared" si="147"/>
        <v>86452.24</v>
      </c>
      <c r="N1016" s="32">
        <f t="shared" si="144"/>
        <v>1270812.4239999999</v>
      </c>
      <c r="O1016" s="634"/>
      <c r="P1016" s="32">
        <v>667.17</v>
      </c>
      <c r="Q1016" s="59">
        <v>48.7</v>
      </c>
      <c r="R1016" s="14" t="s">
        <v>270</v>
      </c>
      <c r="S1016" s="14" t="s">
        <v>691</v>
      </c>
      <c r="T1016" s="438" t="s">
        <v>1182</v>
      </c>
    </row>
    <row r="1017" spans="1:20">
      <c r="A1017" s="15">
        <v>58</v>
      </c>
      <c r="B1017" s="14"/>
      <c r="C1017" s="22"/>
      <c r="D1017" s="16"/>
      <c r="E1017" s="16"/>
      <c r="F1017" s="254"/>
      <c r="G1017" s="16"/>
      <c r="H1017" s="16"/>
      <c r="I1017" s="426">
        <v>1775.2</v>
      </c>
      <c r="J1017" s="21"/>
      <c r="K1017" s="35" t="s">
        <v>234</v>
      </c>
      <c r="L1017" s="32">
        <f t="shared" si="145"/>
        <v>1843687.216</v>
      </c>
      <c r="M1017" s="32">
        <f t="shared" si="147"/>
        <v>134595.66399999999</v>
      </c>
      <c r="N1017" s="32">
        <f t="shared" si="144"/>
        <v>1978282.88</v>
      </c>
      <c r="O1017" s="633"/>
      <c r="P1017" s="32">
        <v>1038.58</v>
      </c>
      <c r="Q1017" s="59">
        <v>75.819999999999993</v>
      </c>
      <c r="R1017" s="14" t="s">
        <v>270</v>
      </c>
      <c r="S1017" s="14" t="s">
        <v>691</v>
      </c>
      <c r="T1017" s="438" t="s">
        <v>1182</v>
      </c>
    </row>
    <row r="1018" spans="1:20" ht="37.5">
      <c r="A1018" s="15">
        <v>59</v>
      </c>
      <c r="B1018" s="16">
        <v>29</v>
      </c>
      <c r="C1018" s="68" t="s">
        <v>337</v>
      </c>
      <c r="D1018" s="16">
        <v>1953</v>
      </c>
      <c r="E1018" s="16" t="s">
        <v>37</v>
      </c>
      <c r="F1018" s="14" t="s">
        <v>289</v>
      </c>
      <c r="G1018" s="16" t="s">
        <v>60</v>
      </c>
      <c r="H1018" s="16">
        <v>2</v>
      </c>
      <c r="I1018" s="21">
        <v>716.7</v>
      </c>
      <c r="J1018" s="21">
        <v>384.3</v>
      </c>
      <c r="K1018" s="69" t="s">
        <v>46</v>
      </c>
      <c r="L1018" s="32">
        <f t="shared" si="145"/>
        <v>177913.60800000001</v>
      </c>
      <c r="M1018" s="32">
        <f t="shared" si="147"/>
        <v>12986.604000000001</v>
      </c>
      <c r="N1018" s="32">
        <f t="shared" si="144"/>
        <v>190900.212</v>
      </c>
      <c r="O1018" s="632">
        <f>N1018+N1019+N1020+N1021+N1022+N1023</f>
        <v>1397930.5170000002</v>
      </c>
      <c r="P1018" s="32">
        <v>248.24</v>
      </c>
      <c r="Q1018" s="59">
        <v>18.12</v>
      </c>
      <c r="R1018" s="14" t="s">
        <v>270</v>
      </c>
      <c r="S1018" s="14" t="s">
        <v>691</v>
      </c>
      <c r="T1018" s="438" t="s">
        <v>1182</v>
      </c>
    </row>
    <row r="1019" spans="1:20" ht="56.25">
      <c r="A1019" s="15">
        <v>60</v>
      </c>
      <c r="B1019" s="16"/>
      <c r="C1019" s="68"/>
      <c r="D1019" s="16"/>
      <c r="E1019" s="16"/>
      <c r="F1019" s="14"/>
      <c r="G1019" s="16"/>
      <c r="H1019" s="16"/>
      <c r="I1019" s="426">
        <v>716.7</v>
      </c>
      <c r="J1019" s="21"/>
      <c r="K1019" s="69" t="s">
        <v>39</v>
      </c>
      <c r="L1019" s="32">
        <f t="shared" si="145"/>
        <v>54275.691000000006</v>
      </c>
      <c r="M1019" s="32">
        <f t="shared" ref="M1019:M1035" si="148">I1019*Q1019</f>
        <v>10650.162</v>
      </c>
      <c r="N1019" s="32">
        <f t="shared" si="144"/>
        <v>64925.853000000003</v>
      </c>
      <c r="O1019" s="634"/>
      <c r="P1019" s="32">
        <v>75.73</v>
      </c>
      <c r="Q1019" s="59">
        <v>14.86</v>
      </c>
      <c r="R1019" s="14" t="s">
        <v>270</v>
      </c>
      <c r="S1019" s="14" t="s">
        <v>691</v>
      </c>
      <c r="T1019" s="438" t="s">
        <v>1182</v>
      </c>
    </row>
    <row r="1020" spans="1:20" ht="56.25">
      <c r="A1020" s="15">
        <v>61</v>
      </c>
      <c r="B1020" s="16"/>
      <c r="C1020" s="68"/>
      <c r="D1020" s="16"/>
      <c r="E1020" s="16"/>
      <c r="F1020" s="14"/>
      <c r="G1020" s="16"/>
      <c r="H1020" s="16"/>
      <c r="I1020" s="426">
        <v>716.7</v>
      </c>
      <c r="J1020" s="21"/>
      <c r="K1020" s="69" t="s">
        <v>42</v>
      </c>
      <c r="L1020" s="32">
        <f t="shared" si="145"/>
        <v>39690.846000000005</v>
      </c>
      <c r="M1020" s="32">
        <f t="shared" si="148"/>
        <v>2895.4680000000003</v>
      </c>
      <c r="N1020" s="32">
        <f t="shared" si="144"/>
        <v>42586.314000000006</v>
      </c>
      <c r="O1020" s="634"/>
      <c r="P1020" s="32">
        <v>55.38</v>
      </c>
      <c r="Q1020" s="59">
        <v>4.04</v>
      </c>
      <c r="R1020" s="14" t="s">
        <v>270</v>
      </c>
      <c r="S1020" s="14" t="s">
        <v>691</v>
      </c>
      <c r="T1020" s="438" t="s">
        <v>1182</v>
      </c>
    </row>
    <row r="1021" spans="1:20" ht="37.5">
      <c r="A1021" s="15">
        <v>62</v>
      </c>
      <c r="B1021" s="16"/>
      <c r="C1021" s="1"/>
      <c r="D1021" s="16"/>
      <c r="E1021" s="16"/>
      <c r="F1021" s="14"/>
      <c r="G1021" s="16"/>
      <c r="H1021" s="16"/>
      <c r="I1021" s="426">
        <v>716.7</v>
      </c>
      <c r="J1021" s="21"/>
      <c r="K1021" s="69" t="s">
        <v>49</v>
      </c>
      <c r="L1021" s="32">
        <f t="shared" si="145"/>
        <v>332663.47200000007</v>
      </c>
      <c r="M1021" s="32">
        <f t="shared" si="148"/>
        <v>24281.796000000002</v>
      </c>
      <c r="N1021" s="32">
        <f t="shared" si="144"/>
        <v>356945.26800000004</v>
      </c>
      <c r="O1021" s="634"/>
      <c r="P1021" s="32">
        <v>464.16</v>
      </c>
      <c r="Q1021" s="59">
        <v>33.880000000000003</v>
      </c>
      <c r="R1021" s="14" t="s">
        <v>270</v>
      </c>
      <c r="S1021" s="14" t="s">
        <v>691</v>
      </c>
      <c r="T1021" s="438" t="s">
        <v>1182</v>
      </c>
    </row>
    <row r="1022" spans="1:20">
      <c r="A1022" s="15">
        <v>63</v>
      </c>
      <c r="B1022" s="16"/>
      <c r="C1022" s="68"/>
      <c r="D1022" s="16"/>
      <c r="E1022" s="16"/>
      <c r="F1022" s="14"/>
      <c r="G1022" s="16"/>
      <c r="H1022" s="16"/>
      <c r="I1022" s="426">
        <v>716.7</v>
      </c>
      <c r="J1022" s="21"/>
      <c r="K1022" s="69" t="s">
        <v>108</v>
      </c>
      <c r="L1022" s="32">
        <f t="shared" si="145"/>
        <v>630989.84700000007</v>
      </c>
      <c r="M1022" s="32">
        <f t="shared" si="148"/>
        <v>46062.309000000001</v>
      </c>
      <c r="N1022" s="32">
        <f t="shared" si="144"/>
        <v>677052.15600000008</v>
      </c>
      <c r="O1022" s="634"/>
      <c r="P1022" s="32">
        <v>880.41</v>
      </c>
      <c r="Q1022" s="59">
        <v>64.27</v>
      </c>
      <c r="R1022" s="14" t="s">
        <v>270</v>
      </c>
      <c r="S1022" s="14" t="s">
        <v>691</v>
      </c>
      <c r="T1022" s="438" t="s">
        <v>1182</v>
      </c>
    </row>
    <row r="1023" spans="1:20">
      <c r="A1023" s="15">
        <v>64</v>
      </c>
      <c r="B1023" s="16"/>
      <c r="C1023" s="68"/>
      <c r="D1023" s="16"/>
      <c r="E1023" s="16"/>
      <c r="F1023" s="14"/>
      <c r="G1023" s="16"/>
      <c r="H1023" s="16"/>
      <c r="I1023" s="426">
        <v>716.7</v>
      </c>
      <c r="J1023" s="21"/>
      <c r="K1023" s="69" t="s">
        <v>479</v>
      </c>
      <c r="L1023" s="32">
        <f t="shared" si="145"/>
        <v>61062.840000000004</v>
      </c>
      <c r="M1023" s="32">
        <f t="shared" si="148"/>
        <v>4457.8739999999998</v>
      </c>
      <c r="N1023" s="32">
        <f t="shared" si="144"/>
        <v>65520.714000000007</v>
      </c>
      <c r="O1023" s="633"/>
      <c r="P1023" s="32">
        <v>85.2</v>
      </c>
      <c r="Q1023" s="59">
        <v>6.22</v>
      </c>
      <c r="R1023" s="14" t="s">
        <v>270</v>
      </c>
      <c r="S1023" s="14" t="s">
        <v>691</v>
      </c>
      <c r="T1023" s="438" t="s">
        <v>1182</v>
      </c>
    </row>
    <row r="1024" spans="1:20" ht="37.5">
      <c r="A1024" s="15">
        <v>65</v>
      </c>
      <c r="B1024" s="16">
        <v>30</v>
      </c>
      <c r="C1024" s="68" t="s">
        <v>338</v>
      </c>
      <c r="D1024" s="16">
        <v>1954</v>
      </c>
      <c r="E1024" s="16" t="s">
        <v>37</v>
      </c>
      <c r="F1024" s="14" t="s">
        <v>289</v>
      </c>
      <c r="G1024" s="16" t="s">
        <v>60</v>
      </c>
      <c r="H1024" s="16">
        <v>2</v>
      </c>
      <c r="I1024" s="21">
        <v>726.8</v>
      </c>
      <c r="J1024" s="21">
        <v>387.6</v>
      </c>
      <c r="K1024" s="69" t="s">
        <v>49</v>
      </c>
      <c r="L1024" s="32">
        <f t="shared" si="145"/>
        <v>337351.48800000001</v>
      </c>
      <c r="M1024" s="32">
        <f t="shared" si="148"/>
        <v>24623.984</v>
      </c>
      <c r="N1024" s="32">
        <f t="shared" si="144"/>
        <v>361975.47200000001</v>
      </c>
      <c r="O1024" s="632">
        <f>N1024+N1025+N1026+N1027+N1028</f>
        <v>1224040.22</v>
      </c>
      <c r="P1024" s="32">
        <v>464.16</v>
      </c>
      <c r="Q1024" s="59">
        <v>33.880000000000003</v>
      </c>
      <c r="R1024" s="14" t="s">
        <v>270</v>
      </c>
      <c r="S1024" s="14" t="s">
        <v>691</v>
      </c>
      <c r="T1024" s="438" t="s">
        <v>1182</v>
      </c>
    </row>
    <row r="1025" spans="1:20" ht="56.25">
      <c r="A1025" s="15">
        <v>66</v>
      </c>
      <c r="B1025" s="16"/>
      <c r="C1025" s="68"/>
      <c r="D1025" s="16"/>
      <c r="E1025" s="16"/>
      <c r="F1025" s="14"/>
      <c r="G1025" s="16"/>
      <c r="H1025" s="16"/>
      <c r="I1025" s="426">
        <v>726.8</v>
      </c>
      <c r="J1025" s="21"/>
      <c r="K1025" s="69" t="s">
        <v>39</v>
      </c>
      <c r="L1025" s="32">
        <f t="shared" si="145"/>
        <v>55040.563999999998</v>
      </c>
      <c r="M1025" s="32">
        <f t="shared" si="148"/>
        <v>10800.248</v>
      </c>
      <c r="N1025" s="32">
        <f t="shared" si="144"/>
        <v>65840.812000000005</v>
      </c>
      <c r="O1025" s="634"/>
      <c r="P1025" s="32">
        <v>75.73</v>
      </c>
      <c r="Q1025" s="59">
        <v>14.86</v>
      </c>
      <c r="R1025" s="14" t="s">
        <v>270</v>
      </c>
      <c r="S1025" s="14" t="s">
        <v>691</v>
      </c>
      <c r="T1025" s="438" t="s">
        <v>1182</v>
      </c>
    </row>
    <row r="1026" spans="1:20" ht="56.25">
      <c r="A1026" s="15">
        <v>67</v>
      </c>
      <c r="B1026" s="16"/>
      <c r="C1026" s="68"/>
      <c r="D1026" s="16"/>
      <c r="E1026" s="16"/>
      <c r="F1026" s="14"/>
      <c r="G1026" s="16"/>
      <c r="H1026" s="16"/>
      <c r="I1026" s="426">
        <v>726.8</v>
      </c>
      <c r="J1026" s="21"/>
      <c r="K1026" s="69" t="s">
        <v>42</v>
      </c>
      <c r="L1026" s="32">
        <f t="shared" si="145"/>
        <v>40250.184000000001</v>
      </c>
      <c r="M1026" s="32">
        <f t="shared" si="148"/>
        <v>2936.2719999999999</v>
      </c>
      <c r="N1026" s="32">
        <f t="shared" si="144"/>
        <v>43186.455999999998</v>
      </c>
      <c r="O1026" s="634"/>
      <c r="P1026" s="32">
        <v>55.38</v>
      </c>
      <c r="Q1026" s="59">
        <v>4.04</v>
      </c>
      <c r="R1026" s="14" t="s">
        <v>270</v>
      </c>
      <c r="S1026" s="14" t="s">
        <v>691</v>
      </c>
      <c r="T1026" s="438" t="s">
        <v>1182</v>
      </c>
    </row>
    <row r="1027" spans="1:20">
      <c r="A1027" s="15">
        <v>68</v>
      </c>
      <c r="B1027" s="16"/>
      <c r="C1027" s="68"/>
      <c r="D1027" s="16"/>
      <c r="E1027" s="16"/>
      <c r="F1027" s="14"/>
      <c r="G1027" s="16"/>
      <c r="H1027" s="16"/>
      <c r="I1027" s="426">
        <v>726.8</v>
      </c>
      <c r="J1027" s="21"/>
      <c r="K1027" s="69" t="s">
        <v>108</v>
      </c>
      <c r="L1027" s="32">
        <f t="shared" si="145"/>
        <v>639881.9879999999</v>
      </c>
      <c r="M1027" s="32">
        <f t="shared" si="148"/>
        <v>46711.435999999994</v>
      </c>
      <c r="N1027" s="32">
        <f t="shared" si="144"/>
        <v>686593.42399999988</v>
      </c>
      <c r="O1027" s="634"/>
      <c r="P1027" s="32">
        <v>880.41</v>
      </c>
      <c r="Q1027" s="59">
        <v>64.27</v>
      </c>
      <c r="R1027" s="14" t="s">
        <v>270</v>
      </c>
      <c r="S1027" s="14" t="s">
        <v>691</v>
      </c>
      <c r="T1027" s="438" t="s">
        <v>1182</v>
      </c>
    </row>
    <row r="1028" spans="1:20">
      <c r="A1028" s="15">
        <v>69</v>
      </c>
      <c r="B1028" s="16"/>
      <c r="C1028" s="68"/>
      <c r="D1028" s="16"/>
      <c r="E1028" s="16"/>
      <c r="F1028" s="14"/>
      <c r="G1028" s="16"/>
      <c r="H1028" s="16"/>
      <c r="I1028" s="426">
        <v>726.8</v>
      </c>
      <c r="J1028" s="21"/>
      <c r="K1028" s="69" t="s">
        <v>479</v>
      </c>
      <c r="L1028" s="32">
        <f t="shared" si="145"/>
        <v>61923.360000000001</v>
      </c>
      <c r="M1028" s="32">
        <f t="shared" si="148"/>
        <v>4520.6959999999999</v>
      </c>
      <c r="N1028" s="32">
        <f t="shared" si="144"/>
        <v>66444.055999999997</v>
      </c>
      <c r="O1028" s="633"/>
      <c r="P1028" s="32">
        <v>85.2</v>
      </c>
      <c r="Q1028" s="59">
        <v>6.22</v>
      </c>
      <c r="R1028" s="14" t="s">
        <v>270</v>
      </c>
      <c r="S1028" s="14" t="s">
        <v>691</v>
      </c>
      <c r="T1028" s="438" t="s">
        <v>1182</v>
      </c>
    </row>
    <row r="1029" spans="1:20" ht="37.5">
      <c r="A1029" s="15">
        <v>70</v>
      </c>
      <c r="B1029" s="16">
        <v>31</v>
      </c>
      <c r="C1029" s="68" t="s">
        <v>339</v>
      </c>
      <c r="D1029" s="68">
        <v>1957</v>
      </c>
      <c r="E1029" s="16" t="s">
        <v>37</v>
      </c>
      <c r="F1029" s="68" t="s">
        <v>291</v>
      </c>
      <c r="G1029" s="68" t="s">
        <v>60</v>
      </c>
      <c r="H1029" s="68">
        <v>2</v>
      </c>
      <c r="I1029" s="361">
        <v>1570.2</v>
      </c>
      <c r="J1029" s="361">
        <v>494.7</v>
      </c>
      <c r="K1029" s="69" t="s">
        <v>46</v>
      </c>
      <c r="L1029" s="32">
        <f t="shared" si="145"/>
        <v>389786.44800000003</v>
      </c>
      <c r="M1029" s="32">
        <f t="shared" si="148"/>
        <v>28452.024000000001</v>
      </c>
      <c r="N1029" s="32">
        <f t="shared" si="144"/>
        <v>418238.47200000001</v>
      </c>
      <c r="O1029" s="632">
        <f>N1029+N1030+N1031+N1032+N1033+N1034</f>
        <v>1921406.6340000001</v>
      </c>
      <c r="P1029" s="32">
        <v>248.24</v>
      </c>
      <c r="Q1029" s="59">
        <v>18.12</v>
      </c>
      <c r="R1029" s="14" t="s">
        <v>270</v>
      </c>
      <c r="S1029" s="14" t="s">
        <v>691</v>
      </c>
      <c r="T1029" s="438" t="s">
        <v>1182</v>
      </c>
    </row>
    <row r="1030" spans="1:20" ht="56.25">
      <c r="A1030" s="15">
        <v>71</v>
      </c>
      <c r="B1030" s="16"/>
      <c r="C1030" s="68"/>
      <c r="D1030" s="16"/>
      <c r="E1030" s="16"/>
      <c r="F1030" s="14"/>
      <c r="G1030" s="16"/>
      <c r="H1030" s="16"/>
      <c r="I1030" s="426">
        <v>1570.2</v>
      </c>
      <c r="J1030" s="21"/>
      <c r="K1030" s="69" t="s">
        <v>39</v>
      </c>
      <c r="L1030" s="32">
        <f t="shared" si="145"/>
        <v>118911.24600000001</v>
      </c>
      <c r="M1030" s="32">
        <f t="shared" si="148"/>
        <v>23333.171999999999</v>
      </c>
      <c r="N1030" s="32">
        <f t="shared" si="144"/>
        <v>142244.41800000001</v>
      </c>
      <c r="O1030" s="634"/>
      <c r="P1030" s="32">
        <v>75.73</v>
      </c>
      <c r="Q1030" s="59">
        <v>14.86</v>
      </c>
      <c r="R1030" s="14" t="s">
        <v>270</v>
      </c>
      <c r="S1030" s="14" t="s">
        <v>691</v>
      </c>
      <c r="T1030" s="438" t="s">
        <v>1182</v>
      </c>
    </row>
    <row r="1031" spans="1:20" ht="56.25">
      <c r="A1031" s="15">
        <v>72</v>
      </c>
      <c r="B1031" s="16"/>
      <c r="C1031" s="68"/>
      <c r="D1031" s="16"/>
      <c r="E1031" s="16"/>
      <c r="F1031" s="14"/>
      <c r="G1031" s="16"/>
      <c r="H1031" s="16"/>
      <c r="I1031" s="426">
        <v>1570.2</v>
      </c>
      <c r="J1031" s="21"/>
      <c r="K1031" s="69" t="s">
        <v>42</v>
      </c>
      <c r="L1031" s="32">
        <f t="shared" si="145"/>
        <v>86957.676000000007</v>
      </c>
      <c r="M1031" s="32">
        <f t="shared" si="148"/>
        <v>6343.6080000000002</v>
      </c>
      <c r="N1031" s="32">
        <f t="shared" si="144"/>
        <v>93301.284000000014</v>
      </c>
      <c r="O1031" s="634"/>
      <c r="P1031" s="32">
        <v>55.38</v>
      </c>
      <c r="Q1031" s="59">
        <v>4.04</v>
      </c>
      <c r="R1031" s="14" t="s">
        <v>270</v>
      </c>
      <c r="S1031" s="14" t="s">
        <v>691</v>
      </c>
      <c r="T1031" s="438" t="s">
        <v>1182</v>
      </c>
    </row>
    <row r="1032" spans="1:20" ht="37.5">
      <c r="A1032" s="15">
        <v>73</v>
      </c>
      <c r="B1032" s="16"/>
      <c r="C1032" s="1"/>
      <c r="D1032" s="16"/>
      <c r="E1032" s="16"/>
      <c r="F1032" s="14"/>
      <c r="G1032" s="16"/>
      <c r="H1032" s="16"/>
      <c r="I1032" s="426">
        <v>1570.2</v>
      </c>
      <c r="J1032" s="21"/>
      <c r="K1032" s="69" t="s">
        <v>49</v>
      </c>
      <c r="L1032" s="32">
        <f t="shared" si="145"/>
        <v>728824.03200000001</v>
      </c>
      <c r="M1032" s="32">
        <f t="shared" si="148"/>
        <v>53198.376000000004</v>
      </c>
      <c r="N1032" s="32">
        <f t="shared" si="144"/>
        <v>782022.40800000005</v>
      </c>
      <c r="O1032" s="634"/>
      <c r="P1032" s="32">
        <v>464.16</v>
      </c>
      <c r="Q1032" s="59">
        <v>33.880000000000003</v>
      </c>
      <c r="R1032" s="14" t="s">
        <v>270</v>
      </c>
      <c r="S1032" s="14" t="s">
        <v>691</v>
      </c>
      <c r="T1032" s="438" t="s">
        <v>1182</v>
      </c>
    </row>
    <row r="1033" spans="1:20" ht="37.5">
      <c r="A1033" s="15">
        <v>74</v>
      </c>
      <c r="B1033" s="16"/>
      <c r="C1033" s="68"/>
      <c r="D1033" s="16"/>
      <c r="E1033" s="16"/>
      <c r="F1033" s="14"/>
      <c r="G1033" s="16"/>
      <c r="H1033" s="16"/>
      <c r="I1033" s="426">
        <v>1570.2</v>
      </c>
      <c r="J1033" s="21"/>
      <c r="K1033" s="69" t="s">
        <v>831</v>
      </c>
      <c r="L1033" s="32">
        <f t="shared" si="145"/>
        <v>318782.00400000002</v>
      </c>
      <c r="M1033" s="32">
        <f t="shared" si="148"/>
        <v>23270.364000000001</v>
      </c>
      <c r="N1033" s="32">
        <f t="shared" si="144"/>
        <v>342052.36800000002</v>
      </c>
      <c r="O1033" s="634"/>
      <c r="P1033" s="32">
        <v>203.02</v>
      </c>
      <c r="Q1033" s="59">
        <v>14.82</v>
      </c>
      <c r="R1033" s="14" t="s">
        <v>270</v>
      </c>
      <c r="S1033" s="14" t="s">
        <v>691</v>
      </c>
      <c r="T1033" s="438" t="s">
        <v>1182</v>
      </c>
    </row>
    <row r="1034" spans="1:20">
      <c r="A1034" s="15">
        <v>75</v>
      </c>
      <c r="B1034" s="16"/>
      <c r="C1034" s="68"/>
      <c r="D1034" s="16"/>
      <c r="E1034" s="16"/>
      <c r="F1034" s="14"/>
      <c r="G1034" s="16"/>
      <c r="H1034" s="16"/>
      <c r="I1034" s="426">
        <v>1570.2</v>
      </c>
      <c r="J1034" s="21"/>
      <c r="K1034" s="69" t="s">
        <v>479</v>
      </c>
      <c r="L1034" s="32">
        <f t="shared" si="145"/>
        <v>133781.04</v>
      </c>
      <c r="M1034" s="32">
        <f t="shared" si="148"/>
        <v>9766.6440000000002</v>
      </c>
      <c r="N1034" s="32">
        <f t="shared" si="144"/>
        <v>143547.68400000001</v>
      </c>
      <c r="O1034" s="633"/>
      <c r="P1034" s="32">
        <v>85.2</v>
      </c>
      <c r="Q1034" s="59">
        <v>6.22</v>
      </c>
      <c r="R1034" s="14" t="s">
        <v>270</v>
      </c>
      <c r="S1034" s="14" t="s">
        <v>691</v>
      </c>
      <c r="T1034" s="438" t="s">
        <v>1182</v>
      </c>
    </row>
    <row r="1035" spans="1:20" ht="37.5">
      <c r="A1035" s="15">
        <v>76</v>
      </c>
      <c r="B1035" s="16">
        <v>32</v>
      </c>
      <c r="C1035" s="68" t="s">
        <v>770</v>
      </c>
      <c r="D1035" s="16">
        <v>1954</v>
      </c>
      <c r="E1035" s="16" t="s">
        <v>37</v>
      </c>
      <c r="F1035" s="14" t="s">
        <v>289</v>
      </c>
      <c r="G1035" s="16" t="s">
        <v>60</v>
      </c>
      <c r="H1035" s="16">
        <v>2</v>
      </c>
      <c r="I1035" s="21">
        <v>702.7</v>
      </c>
      <c r="J1035" s="21">
        <v>374</v>
      </c>
      <c r="K1035" s="69" t="s">
        <v>49</v>
      </c>
      <c r="L1035" s="32">
        <f t="shared" si="145"/>
        <v>326165.23200000002</v>
      </c>
      <c r="M1035" s="32">
        <f t="shared" si="148"/>
        <v>23807.476000000002</v>
      </c>
      <c r="N1035" s="32">
        <f t="shared" si="140"/>
        <v>349972.70800000004</v>
      </c>
      <c r="O1035" s="632">
        <f>N1035+N1036+N1037</f>
        <v>455384.73500000004</v>
      </c>
      <c r="P1035" s="415">
        <v>464.16</v>
      </c>
      <c r="Q1035" s="416">
        <v>33.880000000000003</v>
      </c>
      <c r="R1035" s="14" t="s">
        <v>270</v>
      </c>
      <c r="S1035" s="14" t="s">
        <v>691</v>
      </c>
    </row>
    <row r="1036" spans="1:20" ht="56.25">
      <c r="A1036" s="15">
        <v>77</v>
      </c>
      <c r="B1036" s="16"/>
      <c r="C1036" s="68"/>
      <c r="D1036" s="16"/>
      <c r="E1036" s="16"/>
      <c r="F1036" s="14"/>
      <c r="G1036" s="16"/>
      <c r="H1036" s="16"/>
      <c r="I1036" s="21"/>
      <c r="J1036" s="21"/>
      <c r="K1036" s="69" t="s">
        <v>39</v>
      </c>
      <c r="L1036" s="32">
        <f>I1035*P1036</f>
        <v>53215.471000000005</v>
      </c>
      <c r="M1036" s="32">
        <f>I1035*Q1036</f>
        <v>10442.121999999999</v>
      </c>
      <c r="N1036" s="32">
        <f t="shared" si="140"/>
        <v>63657.593000000008</v>
      </c>
      <c r="O1036" s="634"/>
      <c r="P1036" s="415">
        <v>75.73</v>
      </c>
      <c r="Q1036" s="416">
        <v>14.86</v>
      </c>
      <c r="R1036" s="14" t="s">
        <v>270</v>
      </c>
      <c r="S1036" s="14" t="s">
        <v>691</v>
      </c>
    </row>
    <row r="1037" spans="1:20" ht="56.25">
      <c r="A1037" s="15">
        <v>78</v>
      </c>
      <c r="B1037" s="16"/>
      <c r="C1037" s="68"/>
      <c r="D1037" s="16"/>
      <c r="E1037" s="16"/>
      <c r="F1037" s="14"/>
      <c r="G1037" s="16"/>
      <c r="H1037" s="16"/>
      <c r="I1037" s="21"/>
      <c r="J1037" s="21"/>
      <c r="K1037" s="69" t="s">
        <v>42</v>
      </c>
      <c r="L1037" s="32">
        <f>I1035*P1037</f>
        <v>38915.526000000005</v>
      </c>
      <c r="M1037" s="32">
        <f>I1035*Q1037</f>
        <v>2838.9080000000004</v>
      </c>
      <c r="N1037" s="32">
        <f t="shared" si="140"/>
        <v>41754.434000000008</v>
      </c>
      <c r="O1037" s="633"/>
      <c r="P1037" s="415">
        <v>55.38</v>
      </c>
      <c r="Q1037" s="418">
        <v>4.04</v>
      </c>
      <c r="R1037" s="14" t="s">
        <v>270</v>
      </c>
      <c r="S1037" s="14" t="s">
        <v>691</v>
      </c>
    </row>
    <row r="1038" spans="1:20" ht="37.5">
      <c r="A1038" s="15">
        <v>79</v>
      </c>
      <c r="B1038" s="16">
        <v>33</v>
      </c>
      <c r="C1038" s="68" t="s">
        <v>1161</v>
      </c>
      <c r="D1038" s="16">
        <v>1956</v>
      </c>
      <c r="E1038" s="16" t="s">
        <v>37</v>
      </c>
      <c r="F1038" s="16" t="s">
        <v>1174</v>
      </c>
      <c r="G1038" s="16" t="s">
        <v>60</v>
      </c>
      <c r="H1038" s="16">
        <v>2</v>
      </c>
      <c r="I1038" s="21">
        <v>729.9</v>
      </c>
      <c r="J1038" s="21">
        <v>384.4</v>
      </c>
      <c r="K1038" s="69" t="s">
        <v>49</v>
      </c>
      <c r="L1038" s="32">
        <f t="shared" ref="L1038:L1044" si="149">I1038*P1038</f>
        <v>338790.38400000002</v>
      </c>
      <c r="M1038" s="32">
        <f t="shared" ref="M1038:M1044" si="150">I1038*Q1038</f>
        <v>24729.012000000002</v>
      </c>
      <c r="N1038" s="32">
        <f t="shared" si="140"/>
        <v>363519.39600000001</v>
      </c>
      <c r="O1038" s="632">
        <f>N1038+N1039+N1040+N1041+N1042</f>
        <v>1229261.085</v>
      </c>
      <c r="P1038" s="32">
        <v>464.16</v>
      </c>
      <c r="Q1038" s="59">
        <v>33.880000000000003</v>
      </c>
      <c r="R1038" s="14" t="s">
        <v>270</v>
      </c>
      <c r="S1038" s="14" t="s">
        <v>691</v>
      </c>
      <c r="T1038" s="438" t="s">
        <v>1182</v>
      </c>
    </row>
    <row r="1039" spans="1:20" ht="56.25">
      <c r="A1039" s="15">
        <v>80</v>
      </c>
      <c r="B1039" s="16"/>
      <c r="C1039" s="68"/>
      <c r="D1039" s="16"/>
      <c r="E1039" s="16"/>
      <c r="F1039" s="14"/>
      <c r="G1039" s="16"/>
      <c r="H1039" s="16"/>
      <c r="I1039" s="426">
        <v>729.9</v>
      </c>
      <c r="J1039" s="21"/>
      <c r="K1039" s="69" t="s">
        <v>39</v>
      </c>
      <c r="L1039" s="32">
        <f t="shared" si="149"/>
        <v>55275.327000000005</v>
      </c>
      <c r="M1039" s="32">
        <f t="shared" si="150"/>
        <v>10846.313999999998</v>
      </c>
      <c r="N1039" s="32">
        <f t="shared" si="140"/>
        <v>66121.641000000003</v>
      </c>
      <c r="O1039" s="634"/>
      <c r="P1039" s="32">
        <v>75.73</v>
      </c>
      <c r="Q1039" s="59">
        <v>14.86</v>
      </c>
      <c r="R1039" s="14" t="s">
        <v>270</v>
      </c>
      <c r="S1039" s="14" t="s">
        <v>691</v>
      </c>
      <c r="T1039" s="438" t="s">
        <v>1182</v>
      </c>
    </row>
    <row r="1040" spans="1:20" ht="56.25">
      <c r="A1040" s="15">
        <v>81</v>
      </c>
      <c r="B1040" s="16"/>
      <c r="C1040" s="68"/>
      <c r="D1040" s="16"/>
      <c r="E1040" s="16"/>
      <c r="F1040" s="14"/>
      <c r="G1040" s="16"/>
      <c r="H1040" s="16"/>
      <c r="I1040" s="426">
        <v>729.9</v>
      </c>
      <c r="J1040" s="21"/>
      <c r="K1040" s="69" t="s">
        <v>42</v>
      </c>
      <c r="L1040" s="32">
        <f t="shared" si="149"/>
        <v>40421.862000000001</v>
      </c>
      <c r="M1040" s="32">
        <f t="shared" si="150"/>
        <v>2948.7959999999998</v>
      </c>
      <c r="N1040" s="32">
        <f t="shared" si="140"/>
        <v>43370.658000000003</v>
      </c>
      <c r="O1040" s="634"/>
      <c r="P1040" s="32">
        <v>55.38</v>
      </c>
      <c r="Q1040" s="59">
        <v>4.04</v>
      </c>
      <c r="R1040" s="14" t="s">
        <v>270</v>
      </c>
      <c r="S1040" s="14" t="s">
        <v>691</v>
      </c>
      <c r="T1040" s="438" t="s">
        <v>1182</v>
      </c>
    </row>
    <row r="1041" spans="1:42">
      <c r="A1041" s="15">
        <v>82</v>
      </c>
      <c r="B1041" s="16"/>
      <c r="C1041" s="68"/>
      <c r="D1041" s="16"/>
      <c r="E1041" s="16"/>
      <c r="F1041" s="14"/>
      <c r="G1041" s="16"/>
      <c r="H1041" s="16"/>
      <c r="I1041" s="426">
        <v>729.9</v>
      </c>
      <c r="J1041" s="21"/>
      <c r="K1041" s="69" t="s">
        <v>108</v>
      </c>
      <c r="L1041" s="32">
        <f t="shared" si="149"/>
        <v>642611.25899999996</v>
      </c>
      <c r="M1041" s="32">
        <f t="shared" si="150"/>
        <v>46910.672999999995</v>
      </c>
      <c r="N1041" s="32">
        <f t="shared" si="140"/>
        <v>689521.93199999991</v>
      </c>
      <c r="O1041" s="634"/>
      <c r="P1041" s="32">
        <v>880.41</v>
      </c>
      <c r="Q1041" s="59">
        <v>64.27</v>
      </c>
      <c r="R1041" s="14" t="s">
        <v>270</v>
      </c>
      <c r="S1041" s="14" t="s">
        <v>691</v>
      </c>
      <c r="T1041" s="438" t="s">
        <v>1182</v>
      </c>
    </row>
    <row r="1042" spans="1:42">
      <c r="A1042" s="15">
        <v>83</v>
      </c>
      <c r="B1042" s="16"/>
      <c r="C1042" s="68"/>
      <c r="D1042" s="16"/>
      <c r="E1042" s="16"/>
      <c r="F1042" s="14"/>
      <c r="G1042" s="16"/>
      <c r="H1042" s="16"/>
      <c r="I1042" s="426">
        <v>729.9</v>
      </c>
      <c r="J1042" s="21"/>
      <c r="K1042" s="69" t="s">
        <v>479</v>
      </c>
      <c r="L1042" s="32">
        <f t="shared" si="149"/>
        <v>62187.48</v>
      </c>
      <c r="M1042" s="32">
        <f t="shared" si="150"/>
        <v>4539.9780000000001</v>
      </c>
      <c r="N1042" s="32">
        <f t="shared" si="140"/>
        <v>66727.457999999999</v>
      </c>
      <c r="O1042" s="634"/>
      <c r="P1042" s="32">
        <v>85.2</v>
      </c>
      <c r="Q1042" s="59">
        <v>6.22</v>
      </c>
      <c r="R1042" s="14" t="s">
        <v>270</v>
      </c>
      <c r="S1042" s="14" t="s">
        <v>691</v>
      </c>
      <c r="T1042" s="438" t="s">
        <v>1182</v>
      </c>
    </row>
    <row r="1043" spans="1:42" ht="37.5">
      <c r="A1043" s="15">
        <v>84</v>
      </c>
      <c r="B1043" s="16">
        <v>34</v>
      </c>
      <c r="C1043" s="68" t="s">
        <v>771</v>
      </c>
      <c r="D1043" s="16">
        <v>1952</v>
      </c>
      <c r="E1043" s="16" t="s">
        <v>37</v>
      </c>
      <c r="F1043" s="14" t="s">
        <v>289</v>
      </c>
      <c r="G1043" s="16" t="s">
        <v>60</v>
      </c>
      <c r="H1043" s="16">
        <v>2</v>
      </c>
      <c r="I1043" s="21">
        <v>714.1</v>
      </c>
      <c r="J1043" s="21">
        <v>378.5</v>
      </c>
      <c r="K1043" s="69" t="s">
        <v>46</v>
      </c>
      <c r="L1043" s="32">
        <f t="shared" si="149"/>
        <v>177268.18400000001</v>
      </c>
      <c r="M1043" s="32">
        <f t="shared" si="150"/>
        <v>12939.492000000002</v>
      </c>
      <c r="N1043" s="32">
        <f t="shared" si="140"/>
        <v>190207.67600000001</v>
      </c>
      <c r="O1043" s="32">
        <f>N1043</f>
        <v>190207.67600000001</v>
      </c>
      <c r="P1043" s="415">
        <v>248.24</v>
      </c>
      <c r="Q1043" s="416">
        <v>18.12</v>
      </c>
      <c r="R1043" s="14" t="s">
        <v>270</v>
      </c>
      <c r="S1043" s="14" t="s">
        <v>691</v>
      </c>
    </row>
    <row r="1044" spans="1:42" ht="37.5">
      <c r="A1044" s="15">
        <v>85</v>
      </c>
      <c r="B1044" s="16">
        <v>35</v>
      </c>
      <c r="C1044" s="68" t="s">
        <v>772</v>
      </c>
      <c r="D1044" s="16">
        <v>1952</v>
      </c>
      <c r="E1044" s="16" t="s">
        <v>37</v>
      </c>
      <c r="F1044" s="14" t="s">
        <v>289</v>
      </c>
      <c r="G1044" s="16" t="s">
        <v>60</v>
      </c>
      <c r="H1044" s="16">
        <v>2</v>
      </c>
      <c r="I1044" s="21">
        <v>715.3</v>
      </c>
      <c r="J1044" s="21">
        <v>379.7</v>
      </c>
      <c r="K1044" s="69" t="s">
        <v>46</v>
      </c>
      <c r="L1044" s="32">
        <f t="shared" si="149"/>
        <v>177566.07199999999</v>
      </c>
      <c r="M1044" s="32">
        <f t="shared" si="150"/>
        <v>12961.236000000001</v>
      </c>
      <c r="N1044" s="32">
        <f t="shared" si="140"/>
        <v>190527.30799999999</v>
      </c>
      <c r="O1044" s="632">
        <f>N1044+N1045+N1046+N1047</f>
        <v>654077.473</v>
      </c>
      <c r="P1044" s="415">
        <v>248.24</v>
      </c>
      <c r="Q1044" s="416">
        <v>18.12</v>
      </c>
      <c r="R1044" s="14" t="s">
        <v>270</v>
      </c>
      <c r="S1044" s="14" t="s">
        <v>691</v>
      </c>
    </row>
    <row r="1045" spans="1:42" ht="37.5">
      <c r="A1045" s="15">
        <v>86</v>
      </c>
      <c r="B1045" s="16"/>
      <c r="C1045" s="68"/>
      <c r="D1045" s="16"/>
      <c r="E1045" s="16"/>
      <c r="F1045" s="14"/>
      <c r="G1045" s="16"/>
      <c r="H1045" s="16"/>
      <c r="I1045" s="21"/>
      <c r="J1045" s="21"/>
      <c r="K1045" s="69" t="s">
        <v>49</v>
      </c>
      <c r="L1045" s="32">
        <f>I1044*P1045</f>
        <v>332013.64799999999</v>
      </c>
      <c r="M1045" s="32">
        <f>I1044*Q1045</f>
        <v>24234.364000000001</v>
      </c>
      <c r="N1045" s="32">
        <f t="shared" si="140"/>
        <v>356248.01199999999</v>
      </c>
      <c r="O1045" s="634"/>
      <c r="P1045" s="415">
        <v>464.16</v>
      </c>
      <c r="Q1045" s="416">
        <v>33.880000000000003</v>
      </c>
      <c r="R1045" s="14" t="s">
        <v>270</v>
      </c>
      <c r="S1045" s="14" t="s">
        <v>691</v>
      </c>
    </row>
    <row r="1046" spans="1:42" ht="56.25">
      <c r="A1046" s="15">
        <v>87</v>
      </c>
      <c r="B1046" s="16"/>
      <c r="C1046" s="68"/>
      <c r="D1046" s="16"/>
      <c r="E1046" s="16"/>
      <c r="F1046" s="14"/>
      <c r="G1046" s="16"/>
      <c r="H1046" s="16"/>
      <c r="I1046" s="21"/>
      <c r="J1046" s="21"/>
      <c r="K1046" s="69" t="s">
        <v>39</v>
      </c>
      <c r="L1046" s="32">
        <f>I1044*P1046</f>
        <v>54169.669000000002</v>
      </c>
      <c r="M1046" s="32">
        <f>I1044*Q1046</f>
        <v>10629.357999999998</v>
      </c>
      <c r="N1046" s="32">
        <f t="shared" si="140"/>
        <v>64799.027000000002</v>
      </c>
      <c r="O1046" s="634"/>
      <c r="P1046" s="415">
        <v>75.73</v>
      </c>
      <c r="Q1046" s="416">
        <v>14.86</v>
      </c>
      <c r="R1046" s="14" t="s">
        <v>270</v>
      </c>
      <c r="S1046" s="14" t="s">
        <v>691</v>
      </c>
    </row>
    <row r="1047" spans="1:42" ht="56.25">
      <c r="A1047" s="15">
        <v>88</v>
      </c>
      <c r="B1047" s="16"/>
      <c r="C1047" s="68"/>
      <c r="D1047" s="16"/>
      <c r="E1047" s="16"/>
      <c r="F1047" s="14"/>
      <c r="G1047" s="16"/>
      <c r="H1047" s="16"/>
      <c r="I1047" s="21"/>
      <c r="J1047" s="21"/>
      <c r="K1047" s="69" t="s">
        <v>42</v>
      </c>
      <c r="L1047" s="32">
        <f>I1044*P1047</f>
        <v>39613.313999999998</v>
      </c>
      <c r="M1047" s="32">
        <f>I1044*Q1047</f>
        <v>2889.8119999999999</v>
      </c>
      <c r="N1047" s="32">
        <f t="shared" si="140"/>
        <v>42503.125999999997</v>
      </c>
      <c r="O1047" s="633"/>
      <c r="P1047" s="415">
        <v>55.38</v>
      </c>
      <c r="Q1047" s="418">
        <v>4.04</v>
      </c>
      <c r="R1047" s="14" t="s">
        <v>270</v>
      </c>
      <c r="S1047" s="14" t="s">
        <v>691</v>
      </c>
    </row>
    <row r="1048" spans="1:42" ht="56.25">
      <c r="A1048" s="15">
        <v>89</v>
      </c>
      <c r="B1048" s="16">
        <v>36</v>
      </c>
      <c r="C1048" s="68" t="s">
        <v>96</v>
      </c>
      <c r="D1048" s="16">
        <v>1981</v>
      </c>
      <c r="E1048" s="16" t="s">
        <v>37</v>
      </c>
      <c r="F1048" s="14" t="s">
        <v>289</v>
      </c>
      <c r="G1048" s="16" t="s">
        <v>38</v>
      </c>
      <c r="H1048" s="16">
        <v>2</v>
      </c>
      <c r="I1048" s="21">
        <v>1305.1500000000001</v>
      </c>
      <c r="J1048" s="21">
        <v>726.6</v>
      </c>
      <c r="K1048" s="69" t="s">
        <v>42</v>
      </c>
      <c r="L1048" s="32">
        <f t="shared" ref="L1048:L1079" si="151">I1048*P1048</f>
        <v>72279.207000000009</v>
      </c>
      <c r="M1048" s="32">
        <f t="shared" ref="M1048:M1095" si="152">I1048*Q1048</f>
        <v>5272.8060000000005</v>
      </c>
      <c r="N1048" s="32">
        <f>L1048+M1048</f>
        <v>77552.013000000006</v>
      </c>
      <c r="O1048" s="40">
        <f>N1048</f>
        <v>77552.013000000006</v>
      </c>
      <c r="P1048" s="415">
        <v>55.38</v>
      </c>
      <c r="Q1048" s="418">
        <v>4.04</v>
      </c>
      <c r="R1048" s="14" t="s">
        <v>270</v>
      </c>
      <c r="S1048" s="14" t="s">
        <v>691</v>
      </c>
      <c r="T1048" s="438" t="s">
        <v>1196</v>
      </c>
    </row>
    <row r="1049" spans="1:42" s="7" customFormat="1" ht="37.5">
      <c r="A1049" s="15">
        <v>90</v>
      </c>
      <c r="B1049" s="16">
        <v>37</v>
      </c>
      <c r="C1049" s="68" t="s">
        <v>343</v>
      </c>
      <c r="D1049" s="16">
        <v>1957</v>
      </c>
      <c r="E1049" s="16" t="s">
        <v>37</v>
      </c>
      <c r="F1049" s="21" t="s">
        <v>306</v>
      </c>
      <c r="G1049" s="16" t="s">
        <v>60</v>
      </c>
      <c r="H1049" s="16">
        <v>3</v>
      </c>
      <c r="I1049" s="21">
        <v>2862.5</v>
      </c>
      <c r="J1049" s="21">
        <v>1502</v>
      </c>
      <c r="K1049" s="69" t="s">
        <v>49</v>
      </c>
      <c r="L1049" s="21">
        <f t="shared" si="151"/>
        <v>1328658</v>
      </c>
      <c r="M1049" s="32">
        <f t="shared" ref="M1049:M1065" si="153">I1049*Q1049</f>
        <v>96981.500000000015</v>
      </c>
      <c r="N1049" s="32">
        <f>L1049+M1049</f>
        <v>1425639.5</v>
      </c>
      <c r="O1049" s="632">
        <f>N1049+N1050+N1051+N1052+N1053+N1054</f>
        <v>4884226.5</v>
      </c>
      <c r="P1049" s="32">
        <v>464.16</v>
      </c>
      <c r="Q1049" s="14">
        <v>33.880000000000003</v>
      </c>
      <c r="R1049" s="14" t="s">
        <v>270</v>
      </c>
      <c r="S1049" s="359" t="s">
        <v>691</v>
      </c>
      <c r="T1049" s="438" t="s">
        <v>1182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</row>
    <row r="1050" spans="1:42" s="7" customFormat="1" ht="56.25">
      <c r="A1050" s="15">
        <v>91</v>
      </c>
      <c r="B1050" s="16"/>
      <c r="C1050" s="68"/>
      <c r="D1050" s="16"/>
      <c r="E1050" s="16"/>
      <c r="F1050" s="21"/>
      <c r="G1050" s="16"/>
      <c r="H1050" s="16"/>
      <c r="I1050" s="426">
        <v>2862.5</v>
      </c>
      <c r="J1050" s="21"/>
      <c r="K1050" s="69" t="s">
        <v>39</v>
      </c>
      <c r="L1050" s="21">
        <f t="shared" si="151"/>
        <v>156836.375</v>
      </c>
      <c r="M1050" s="32">
        <f t="shared" si="153"/>
        <v>11450</v>
      </c>
      <c r="N1050" s="32">
        <f t="shared" ref="N1050:N1060" si="154">L1050+M1050</f>
        <v>168286.375</v>
      </c>
      <c r="O1050" s="634"/>
      <c r="P1050" s="32">
        <v>54.79</v>
      </c>
      <c r="Q1050" s="59">
        <v>4</v>
      </c>
      <c r="R1050" s="14" t="s">
        <v>270</v>
      </c>
      <c r="S1050" s="359" t="s">
        <v>691</v>
      </c>
      <c r="T1050" s="438" t="s">
        <v>1182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</row>
    <row r="1051" spans="1:42" s="7" customFormat="1" ht="56.25">
      <c r="A1051" s="15">
        <v>92</v>
      </c>
      <c r="B1051" s="16"/>
      <c r="C1051" s="68"/>
      <c r="D1051" s="16"/>
      <c r="E1051" s="16"/>
      <c r="F1051" s="21"/>
      <c r="G1051" s="16"/>
      <c r="H1051" s="16"/>
      <c r="I1051" s="426">
        <v>2862.5</v>
      </c>
      <c r="J1051" s="21"/>
      <c r="K1051" s="69" t="s">
        <v>42</v>
      </c>
      <c r="L1051" s="21">
        <f t="shared" si="151"/>
        <v>158525.25</v>
      </c>
      <c r="M1051" s="32">
        <f t="shared" si="153"/>
        <v>11564.5</v>
      </c>
      <c r="N1051" s="32">
        <f t="shared" si="154"/>
        <v>170089.75</v>
      </c>
      <c r="O1051" s="634"/>
      <c r="P1051" s="32">
        <v>55.38</v>
      </c>
      <c r="Q1051" s="14">
        <v>4.04</v>
      </c>
      <c r="R1051" s="14" t="s">
        <v>270</v>
      </c>
      <c r="S1051" s="359" t="s">
        <v>691</v>
      </c>
      <c r="T1051" s="438" t="s">
        <v>1182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</row>
    <row r="1052" spans="1:42" s="7" customFormat="1">
      <c r="A1052" s="15">
        <v>93</v>
      </c>
      <c r="B1052" s="16"/>
      <c r="C1052" s="68"/>
      <c r="D1052" s="16"/>
      <c r="E1052" s="16"/>
      <c r="F1052" s="21"/>
      <c r="G1052" s="16"/>
      <c r="H1052" s="16"/>
      <c r="I1052" s="426">
        <v>2862.5</v>
      </c>
      <c r="J1052" s="21"/>
      <c r="K1052" s="69" t="s">
        <v>108</v>
      </c>
      <c r="L1052" s="21">
        <f t="shared" si="151"/>
        <v>2082898.125</v>
      </c>
      <c r="M1052" s="32">
        <f t="shared" si="153"/>
        <v>152056</v>
      </c>
      <c r="N1052" s="32">
        <f t="shared" si="154"/>
        <v>2234954.125</v>
      </c>
      <c r="O1052" s="634"/>
      <c r="P1052" s="32">
        <v>727.65</v>
      </c>
      <c r="Q1052" s="14">
        <v>53.12</v>
      </c>
      <c r="R1052" s="14" t="s">
        <v>270</v>
      </c>
      <c r="S1052" s="359" t="s">
        <v>691</v>
      </c>
      <c r="T1052" s="438" t="s">
        <v>1182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</row>
    <row r="1053" spans="1:42" s="7" customFormat="1">
      <c r="A1053" s="15">
        <v>94</v>
      </c>
      <c r="B1053" s="16"/>
      <c r="C1053" s="68"/>
      <c r="D1053" s="16"/>
      <c r="E1053" s="16"/>
      <c r="F1053" s="21"/>
      <c r="G1053" s="16"/>
      <c r="H1053" s="16"/>
      <c r="I1053" s="426">
        <v>2862.5</v>
      </c>
      <c r="J1053" s="21"/>
      <c r="K1053" s="35" t="s">
        <v>479</v>
      </c>
      <c r="L1053" s="21">
        <f t="shared" si="151"/>
        <v>243885</v>
      </c>
      <c r="M1053" s="32">
        <f t="shared" si="153"/>
        <v>17804.75</v>
      </c>
      <c r="N1053" s="32">
        <f t="shared" si="154"/>
        <v>261689.75</v>
      </c>
      <c r="O1053" s="634"/>
      <c r="P1053" s="32">
        <v>85.2</v>
      </c>
      <c r="Q1053" s="14">
        <v>6.22</v>
      </c>
      <c r="R1053" s="14" t="s">
        <v>270</v>
      </c>
      <c r="S1053" s="359" t="s">
        <v>691</v>
      </c>
      <c r="T1053" s="438" t="s">
        <v>1182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</row>
    <row r="1054" spans="1:42" ht="37.5">
      <c r="A1054" s="15">
        <v>95</v>
      </c>
      <c r="B1054" s="14"/>
      <c r="C1054" s="22"/>
      <c r="D1054" s="16"/>
      <c r="E1054" s="16"/>
      <c r="F1054" s="254"/>
      <c r="G1054" s="16"/>
      <c r="H1054" s="16"/>
      <c r="I1054" s="426">
        <v>2862.5</v>
      </c>
      <c r="J1054" s="21"/>
      <c r="K1054" s="69" t="s">
        <v>831</v>
      </c>
      <c r="L1054" s="21">
        <f t="shared" si="151"/>
        <v>581144.75</v>
      </c>
      <c r="M1054" s="32">
        <f t="shared" si="153"/>
        <v>42422.25</v>
      </c>
      <c r="N1054" s="32">
        <f t="shared" si="154"/>
        <v>623567</v>
      </c>
      <c r="O1054" s="633"/>
      <c r="P1054" s="32">
        <v>203.02</v>
      </c>
      <c r="Q1054" s="59">
        <v>14.82</v>
      </c>
      <c r="R1054" s="14" t="s">
        <v>270</v>
      </c>
      <c r="S1054" s="14" t="s">
        <v>691</v>
      </c>
      <c r="T1054" s="438" t="s">
        <v>1182</v>
      </c>
    </row>
    <row r="1055" spans="1:42" ht="37.5">
      <c r="A1055" s="15">
        <v>96</v>
      </c>
      <c r="B1055" s="14">
        <v>38</v>
      </c>
      <c r="C1055" s="22" t="s">
        <v>344</v>
      </c>
      <c r="D1055" s="16">
        <v>1963</v>
      </c>
      <c r="E1055" s="16" t="s">
        <v>37</v>
      </c>
      <c r="F1055" s="254" t="s">
        <v>291</v>
      </c>
      <c r="G1055" s="16" t="s">
        <v>60</v>
      </c>
      <c r="H1055" s="16">
        <v>2</v>
      </c>
      <c r="I1055" s="21">
        <v>1011.9</v>
      </c>
      <c r="J1055" s="21">
        <v>380.9</v>
      </c>
      <c r="K1055" s="35" t="s">
        <v>46</v>
      </c>
      <c r="L1055" s="32">
        <f t="shared" si="151"/>
        <v>251194.05600000001</v>
      </c>
      <c r="M1055" s="32">
        <f t="shared" si="153"/>
        <v>18335.628000000001</v>
      </c>
      <c r="N1055" s="32">
        <f t="shared" si="154"/>
        <v>269529.68400000001</v>
      </c>
      <c r="O1055" s="632">
        <f>N1055+N1056+N1057+N1058+N1059+N1060</f>
        <v>1807860.54</v>
      </c>
      <c r="P1055" s="32">
        <v>248.24</v>
      </c>
      <c r="Q1055" s="59">
        <v>18.12</v>
      </c>
      <c r="R1055" s="14" t="s">
        <v>270</v>
      </c>
      <c r="S1055" s="14" t="s">
        <v>691</v>
      </c>
      <c r="T1055" s="438" t="s">
        <v>1182</v>
      </c>
    </row>
    <row r="1056" spans="1:42" ht="37.5">
      <c r="A1056" s="15">
        <v>97</v>
      </c>
      <c r="B1056" s="14"/>
      <c r="C1056" s="22"/>
      <c r="D1056" s="16"/>
      <c r="E1056" s="16"/>
      <c r="F1056" s="254"/>
      <c r="G1056" s="16"/>
      <c r="H1056" s="16"/>
      <c r="I1056" s="426">
        <v>1011.9</v>
      </c>
      <c r="J1056" s="21"/>
      <c r="K1056" s="35" t="s">
        <v>49</v>
      </c>
      <c r="L1056" s="32">
        <f t="shared" si="151"/>
        <v>469683.50400000002</v>
      </c>
      <c r="M1056" s="32">
        <f t="shared" si="153"/>
        <v>34283.171999999999</v>
      </c>
      <c r="N1056" s="32">
        <f t="shared" si="154"/>
        <v>503966.67600000004</v>
      </c>
      <c r="O1056" s="634"/>
      <c r="P1056" s="32">
        <v>464.16</v>
      </c>
      <c r="Q1056" s="59">
        <v>33.880000000000003</v>
      </c>
      <c r="R1056" s="14" t="s">
        <v>270</v>
      </c>
      <c r="S1056" s="14" t="s">
        <v>691</v>
      </c>
      <c r="T1056" s="438" t="s">
        <v>1182</v>
      </c>
    </row>
    <row r="1057" spans="1:20" ht="56.25">
      <c r="A1057" s="15">
        <v>98</v>
      </c>
      <c r="B1057" s="14"/>
      <c r="C1057" s="22"/>
      <c r="D1057" s="16"/>
      <c r="E1057" s="16"/>
      <c r="F1057" s="254"/>
      <c r="G1057" s="16"/>
      <c r="H1057" s="16"/>
      <c r="I1057" s="426">
        <v>1011.9</v>
      </c>
      <c r="J1057" s="21"/>
      <c r="K1057" s="35" t="s">
        <v>39</v>
      </c>
      <c r="L1057" s="32">
        <f t="shared" si="151"/>
        <v>76631.187000000005</v>
      </c>
      <c r="M1057" s="32">
        <f t="shared" si="153"/>
        <v>15036.833999999999</v>
      </c>
      <c r="N1057" s="32">
        <f>L1057+M1057</f>
        <v>91668.021000000008</v>
      </c>
      <c r="O1057" s="634"/>
      <c r="P1057" s="32">
        <v>75.73</v>
      </c>
      <c r="Q1057" s="59">
        <v>14.86</v>
      </c>
      <c r="R1057" s="14" t="s">
        <v>270</v>
      </c>
      <c r="S1057" s="14" t="s">
        <v>691</v>
      </c>
    </row>
    <row r="1058" spans="1:20" ht="56.25">
      <c r="A1058" s="15">
        <v>99</v>
      </c>
      <c r="B1058" s="14"/>
      <c r="C1058" s="22"/>
      <c r="D1058" s="16"/>
      <c r="E1058" s="16"/>
      <c r="F1058" s="254"/>
      <c r="G1058" s="16"/>
      <c r="H1058" s="16"/>
      <c r="I1058" s="426">
        <v>1011.9</v>
      </c>
      <c r="J1058" s="21"/>
      <c r="K1058" s="35" t="s">
        <v>42</v>
      </c>
      <c r="L1058" s="32">
        <f t="shared" si="151"/>
        <v>56039.022000000004</v>
      </c>
      <c r="M1058" s="32">
        <f t="shared" si="153"/>
        <v>4088.076</v>
      </c>
      <c r="N1058" s="32">
        <f t="shared" si="154"/>
        <v>60127.098000000005</v>
      </c>
      <c r="O1058" s="634"/>
      <c r="P1058" s="32">
        <v>55.38</v>
      </c>
      <c r="Q1058" s="59">
        <v>4.04</v>
      </c>
      <c r="R1058" s="14" t="s">
        <v>270</v>
      </c>
      <c r="S1058" s="14" t="s">
        <v>691</v>
      </c>
      <c r="T1058" s="438" t="s">
        <v>1182</v>
      </c>
    </row>
    <row r="1059" spans="1:20">
      <c r="A1059" s="15">
        <v>100</v>
      </c>
      <c r="B1059" s="14"/>
      <c r="C1059" s="22"/>
      <c r="D1059" s="16"/>
      <c r="E1059" s="16"/>
      <c r="F1059" s="254"/>
      <c r="G1059" s="16"/>
      <c r="H1059" s="16"/>
      <c r="I1059" s="426">
        <v>1011.9</v>
      </c>
      <c r="J1059" s="21"/>
      <c r="K1059" s="35" t="s">
        <v>108</v>
      </c>
      <c r="L1059" s="32">
        <f t="shared" si="151"/>
        <v>736309.03499999992</v>
      </c>
      <c r="M1059" s="32">
        <f t="shared" si="153"/>
        <v>53752.127999999997</v>
      </c>
      <c r="N1059" s="32">
        <f t="shared" si="154"/>
        <v>790061.16299999994</v>
      </c>
      <c r="O1059" s="634"/>
      <c r="P1059" s="32">
        <v>727.65</v>
      </c>
      <c r="Q1059" s="59">
        <v>53.12</v>
      </c>
      <c r="R1059" s="14" t="s">
        <v>270</v>
      </c>
      <c r="S1059" s="14" t="s">
        <v>691</v>
      </c>
      <c r="T1059" s="438" t="s">
        <v>1182</v>
      </c>
    </row>
    <row r="1060" spans="1:20">
      <c r="A1060" s="15">
        <v>101</v>
      </c>
      <c r="B1060" s="14"/>
      <c r="C1060" s="22"/>
      <c r="D1060" s="16"/>
      <c r="E1060" s="16"/>
      <c r="F1060" s="254"/>
      <c r="G1060" s="16"/>
      <c r="H1060" s="16"/>
      <c r="I1060" s="426">
        <v>1011.9</v>
      </c>
      <c r="J1060" s="21"/>
      <c r="K1060" s="35" t="s">
        <v>479</v>
      </c>
      <c r="L1060" s="32">
        <f t="shared" si="151"/>
        <v>86213.88</v>
      </c>
      <c r="M1060" s="32">
        <f t="shared" si="153"/>
        <v>6294.018</v>
      </c>
      <c r="N1060" s="32">
        <f t="shared" si="154"/>
        <v>92507.898000000001</v>
      </c>
      <c r="O1060" s="633"/>
      <c r="P1060" s="32">
        <v>85.2</v>
      </c>
      <c r="Q1060" s="59">
        <v>6.22</v>
      </c>
      <c r="R1060" s="14" t="s">
        <v>270</v>
      </c>
      <c r="S1060" s="14" t="s">
        <v>691</v>
      </c>
      <c r="T1060" s="438" t="s">
        <v>1182</v>
      </c>
    </row>
    <row r="1061" spans="1:20" ht="37.5">
      <c r="A1061" s="15">
        <v>102</v>
      </c>
      <c r="B1061" s="14">
        <v>39</v>
      </c>
      <c r="C1061" s="22" t="s">
        <v>345</v>
      </c>
      <c r="D1061" s="16">
        <v>1958</v>
      </c>
      <c r="E1061" s="16" t="s">
        <v>37</v>
      </c>
      <c r="F1061" s="254" t="s">
        <v>291</v>
      </c>
      <c r="G1061" s="16" t="s">
        <v>60</v>
      </c>
      <c r="H1061" s="16">
        <v>2</v>
      </c>
      <c r="I1061" s="21">
        <v>2519.2199999999998</v>
      </c>
      <c r="J1061" s="21"/>
      <c r="K1061" s="35" t="s">
        <v>49</v>
      </c>
      <c r="L1061" s="32">
        <f t="shared" si="151"/>
        <v>1169321.1551999999</v>
      </c>
      <c r="M1061" s="32">
        <f t="shared" si="153"/>
        <v>85351.173599999995</v>
      </c>
      <c r="N1061" s="32">
        <f>L1061+M1061</f>
        <v>1254672.3288</v>
      </c>
      <c r="O1061" s="632">
        <f>N1061+N1062+N1063+N1064+N1065</f>
        <v>4150389.7577999998</v>
      </c>
      <c r="P1061" s="32">
        <v>464.16</v>
      </c>
      <c r="Q1061" s="59">
        <v>33.880000000000003</v>
      </c>
      <c r="R1061" s="14" t="s">
        <v>270</v>
      </c>
      <c r="S1061" s="14" t="s">
        <v>691</v>
      </c>
      <c r="T1061" s="438" t="s">
        <v>1182</v>
      </c>
    </row>
    <row r="1062" spans="1:20" ht="56.25">
      <c r="A1062" s="15">
        <v>103</v>
      </c>
      <c r="B1062" s="14"/>
      <c r="C1062" s="22"/>
      <c r="D1062" s="16"/>
      <c r="E1062" s="16"/>
      <c r="F1062" s="254"/>
      <c r="G1062" s="16"/>
      <c r="H1062" s="16"/>
      <c r="I1062" s="426">
        <v>2519.2199999999998</v>
      </c>
      <c r="J1062" s="21"/>
      <c r="K1062" s="35" t="s">
        <v>42</v>
      </c>
      <c r="L1062" s="32">
        <f t="shared" si="151"/>
        <v>139514.40359999999</v>
      </c>
      <c r="M1062" s="32">
        <f t="shared" si="153"/>
        <v>10177.648799999999</v>
      </c>
      <c r="N1062" s="32">
        <f>L1062+M1062</f>
        <v>149692.05239999999</v>
      </c>
      <c r="O1062" s="634"/>
      <c r="P1062" s="32">
        <v>55.38</v>
      </c>
      <c r="Q1062" s="59">
        <v>4.04</v>
      </c>
      <c r="R1062" s="14" t="s">
        <v>270</v>
      </c>
      <c r="S1062" s="14" t="s">
        <v>691</v>
      </c>
      <c r="T1062" s="438" t="s">
        <v>1182</v>
      </c>
    </row>
    <row r="1063" spans="1:20">
      <c r="A1063" s="15">
        <v>104</v>
      </c>
      <c r="B1063" s="14"/>
      <c r="C1063" s="22"/>
      <c r="D1063" s="16"/>
      <c r="E1063" s="16"/>
      <c r="F1063" s="254"/>
      <c r="G1063" s="16"/>
      <c r="H1063" s="16"/>
      <c r="I1063" s="426">
        <v>2519.2199999999998</v>
      </c>
      <c r="J1063" s="21"/>
      <c r="K1063" s="35" t="s">
        <v>108</v>
      </c>
      <c r="L1063" s="32">
        <f t="shared" si="151"/>
        <v>1833110.4329999997</v>
      </c>
      <c r="M1063" s="32">
        <f t="shared" si="153"/>
        <v>133820.96639999998</v>
      </c>
      <c r="N1063" s="32">
        <f>L1063+M1063</f>
        <v>1966931.3993999998</v>
      </c>
      <c r="O1063" s="634"/>
      <c r="P1063" s="32">
        <v>727.65</v>
      </c>
      <c r="Q1063" s="59">
        <v>53.12</v>
      </c>
      <c r="R1063" s="14" t="s">
        <v>270</v>
      </c>
      <c r="S1063" s="14" t="s">
        <v>691</v>
      </c>
      <c r="T1063" s="438" t="s">
        <v>1182</v>
      </c>
    </row>
    <row r="1064" spans="1:20">
      <c r="A1064" s="15">
        <v>105</v>
      </c>
      <c r="B1064" s="14"/>
      <c r="C1064" s="22"/>
      <c r="D1064" s="16"/>
      <c r="E1064" s="16"/>
      <c r="F1064" s="254"/>
      <c r="G1064" s="16"/>
      <c r="H1064" s="16"/>
      <c r="I1064" s="426">
        <v>2519.2199999999998</v>
      </c>
      <c r="J1064" s="21"/>
      <c r="K1064" s="35" t="s">
        <v>479</v>
      </c>
      <c r="L1064" s="32">
        <f t="shared" si="151"/>
        <v>214637.54399999999</v>
      </c>
      <c r="M1064" s="32">
        <f t="shared" si="153"/>
        <v>15669.548399999998</v>
      </c>
      <c r="N1064" s="32">
        <f>L1064+M1064</f>
        <v>230307.09239999999</v>
      </c>
      <c r="O1064" s="634"/>
      <c r="P1064" s="32">
        <v>85.2</v>
      </c>
      <c r="Q1064" s="59">
        <v>6.22</v>
      </c>
      <c r="R1064" s="14" t="s">
        <v>270</v>
      </c>
      <c r="S1064" s="14" t="s">
        <v>691</v>
      </c>
      <c r="T1064" s="438" t="s">
        <v>1182</v>
      </c>
    </row>
    <row r="1065" spans="1:20" ht="37.5">
      <c r="A1065" s="15">
        <v>106</v>
      </c>
      <c r="B1065" s="14"/>
      <c r="C1065" s="22"/>
      <c r="D1065" s="16"/>
      <c r="E1065" s="16"/>
      <c r="F1065" s="254"/>
      <c r="G1065" s="16"/>
      <c r="H1065" s="16"/>
      <c r="I1065" s="426">
        <v>2519.2199999999998</v>
      </c>
      <c r="J1065" s="21"/>
      <c r="K1065" s="35" t="s">
        <v>831</v>
      </c>
      <c r="L1065" s="32">
        <f t="shared" si="151"/>
        <v>511452.04440000001</v>
      </c>
      <c r="M1065" s="32">
        <f t="shared" si="153"/>
        <v>37334.840400000001</v>
      </c>
      <c r="N1065" s="32">
        <f>L1065+M1065</f>
        <v>548786.8848</v>
      </c>
      <c r="O1065" s="633"/>
      <c r="P1065" s="32">
        <v>203.02</v>
      </c>
      <c r="Q1065" s="59">
        <v>14.82</v>
      </c>
      <c r="R1065" s="14" t="s">
        <v>270</v>
      </c>
      <c r="S1065" s="14" t="s">
        <v>691</v>
      </c>
    </row>
    <row r="1066" spans="1:20" ht="37.5">
      <c r="A1066" s="15">
        <v>107</v>
      </c>
      <c r="B1066" s="16">
        <v>40</v>
      </c>
      <c r="C1066" s="68" t="s">
        <v>773</v>
      </c>
      <c r="D1066" s="16">
        <v>1967</v>
      </c>
      <c r="E1066" s="16" t="s">
        <v>37</v>
      </c>
      <c r="F1066" s="14" t="s">
        <v>285</v>
      </c>
      <c r="G1066" s="16" t="s">
        <v>60</v>
      </c>
      <c r="H1066" s="16">
        <v>2</v>
      </c>
      <c r="I1066" s="21">
        <v>756.1</v>
      </c>
      <c r="J1066" s="21">
        <v>419.6</v>
      </c>
      <c r="K1066" s="69" t="s">
        <v>46</v>
      </c>
      <c r="L1066" s="32">
        <f t="shared" si="151"/>
        <v>187694.26400000002</v>
      </c>
      <c r="M1066" s="32">
        <f t="shared" si="152"/>
        <v>13700.532000000001</v>
      </c>
      <c r="N1066" s="32">
        <f t="shared" si="140"/>
        <v>201394.79600000003</v>
      </c>
      <c r="O1066" s="632">
        <f>N1066+N1067</f>
        <v>1418337.746</v>
      </c>
      <c r="P1066" s="415">
        <v>248.24</v>
      </c>
      <c r="Q1066" s="416">
        <v>18.12</v>
      </c>
      <c r="R1066" s="14" t="s">
        <v>270</v>
      </c>
      <c r="S1066" s="14" t="s">
        <v>691</v>
      </c>
    </row>
    <row r="1067" spans="1:20">
      <c r="A1067" s="15">
        <v>108</v>
      </c>
      <c r="B1067" s="16"/>
      <c r="C1067" s="68"/>
      <c r="D1067" s="16"/>
      <c r="E1067" s="16"/>
      <c r="F1067" s="14"/>
      <c r="G1067" s="16"/>
      <c r="H1067" s="16"/>
      <c r="I1067" s="426">
        <v>756.1</v>
      </c>
      <c r="J1067" s="21"/>
      <c r="K1067" s="35" t="s">
        <v>234</v>
      </c>
      <c r="L1067" s="32">
        <f t="shared" si="151"/>
        <v>1134150</v>
      </c>
      <c r="M1067" s="32">
        <f t="shared" si="152"/>
        <v>82792.95</v>
      </c>
      <c r="N1067" s="32">
        <f>L1067+M1067</f>
        <v>1216942.95</v>
      </c>
      <c r="O1067" s="633"/>
      <c r="P1067" s="423">
        <v>1500</v>
      </c>
      <c r="Q1067" s="416">
        <v>109.5</v>
      </c>
      <c r="R1067" s="14" t="s">
        <v>270</v>
      </c>
      <c r="S1067" s="14" t="s">
        <v>691</v>
      </c>
      <c r="T1067" s="438" t="s">
        <v>1180</v>
      </c>
    </row>
    <row r="1068" spans="1:20" ht="37.5">
      <c r="A1068" s="15">
        <v>109</v>
      </c>
      <c r="B1068" s="16">
        <v>41</v>
      </c>
      <c r="C1068" s="68" t="s">
        <v>350</v>
      </c>
      <c r="D1068" s="16">
        <v>1965</v>
      </c>
      <c r="E1068" s="16" t="s">
        <v>37</v>
      </c>
      <c r="F1068" s="14" t="s">
        <v>285</v>
      </c>
      <c r="G1068" s="16" t="s">
        <v>60</v>
      </c>
      <c r="H1068" s="16">
        <v>2</v>
      </c>
      <c r="I1068" s="21">
        <v>656</v>
      </c>
      <c r="J1068" s="21">
        <v>350.8</v>
      </c>
      <c r="K1068" s="35" t="s">
        <v>234</v>
      </c>
      <c r="L1068" s="21">
        <f t="shared" si="151"/>
        <v>984000</v>
      </c>
      <c r="M1068" s="32">
        <f>I1068*Q1068</f>
        <v>71832</v>
      </c>
      <c r="N1068" s="32">
        <f>L1068+M1068</f>
        <v>1055832</v>
      </c>
      <c r="O1068" s="32">
        <f>N1068</f>
        <v>1055832</v>
      </c>
      <c r="P1068" s="423">
        <v>1500</v>
      </c>
      <c r="Q1068" s="416">
        <v>109.5</v>
      </c>
      <c r="R1068" s="14" t="s">
        <v>270</v>
      </c>
      <c r="S1068" s="14" t="s">
        <v>691</v>
      </c>
      <c r="T1068" s="438" t="s">
        <v>1183</v>
      </c>
    </row>
    <row r="1069" spans="1:20" ht="37.5">
      <c r="A1069" s="15">
        <v>110</v>
      </c>
      <c r="B1069" s="16">
        <v>42</v>
      </c>
      <c r="C1069" s="68" t="s">
        <v>774</v>
      </c>
      <c r="D1069" s="16">
        <v>1969</v>
      </c>
      <c r="E1069" s="16" t="s">
        <v>37</v>
      </c>
      <c r="F1069" s="14" t="s">
        <v>285</v>
      </c>
      <c r="G1069" s="16" t="s">
        <v>38</v>
      </c>
      <c r="H1069" s="16">
        <v>2</v>
      </c>
      <c r="I1069" s="21">
        <v>1066.5999999999999</v>
      </c>
      <c r="J1069" s="21">
        <v>616.6</v>
      </c>
      <c r="K1069" s="69" t="s">
        <v>46</v>
      </c>
      <c r="L1069" s="32">
        <f t="shared" si="151"/>
        <v>264772.78399999999</v>
      </c>
      <c r="M1069" s="32">
        <f t="shared" si="152"/>
        <v>19326.791999999998</v>
      </c>
      <c r="N1069" s="32">
        <f t="shared" si="140"/>
        <v>284099.576</v>
      </c>
      <c r="O1069" s="632">
        <f>N1069+N1070</f>
        <v>2000792.2759999996</v>
      </c>
      <c r="P1069" s="415">
        <v>248.24</v>
      </c>
      <c r="Q1069" s="416">
        <v>18.12</v>
      </c>
      <c r="R1069" s="14" t="s">
        <v>270</v>
      </c>
      <c r="S1069" s="14" t="s">
        <v>691</v>
      </c>
    </row>
    <row r="1070" spans="1:20">
      <c r="A1070" s="15">
        <v>111</v>
      </c>
      <c r="B1070" s="16"/>
      <c r="C1070" s="68"/>
      <c r="D1070" s="16"/>
      <c r="E1070" s="16"/>
      <c r="F1070" s="14"/>
      <c r="G1070" s="16"/>
      <c r="H1070" s="16"/>
      <c r="I1070" s="426">
        <v>1066.5999999999999</v>
      </c>
      <c r="J1070" s="21"/>
      <c r="K1070" s="35" t="s">
        <v>234</v>
      </c>
      <c r="L1070" s="32">
        <f t="shared" si="151"/>
        <v>1599899.9999999998</v>
      </c>
      <c r="M1070" s="32">
        <f t="shared" si="152"/>
        <v>116792.7</v>
      </c>
      <c r="N1070" s="32">
        <f t="shared" si="140"/>
        <v>1716692.6999999997</v>
      </c>
      <c r="O1070" s="633"/>
      <c r="P1070" s="423">
        <v>1500</v>
      </c>
      <c r="Q1070" s="416">
        <v>109.5</v>
      </c>
      <c r="R1070" s="14" t="s">
        <v>270</v>
      </c>
      <c r="S1070" s="14" t="s">
        <v>691</v>
      </c>
      <c r="T1070" s="438" t="s">
        <v>1180</v>
      </c>
    </row>
    <row r="1071" spans="1:20" ht="37.5">
      <c r="A1071" s="15">
        <v>112</v>
      </c>
      <c r="B1071" s="16">
        <v>43</v>
      </c>
      <c r="C1071" s="68" t="s">
        <v>775</v>
      </c>
      <c r="D1071" s="16">
        <v>1974</v>
      </c>
      <c r="E1071" s="16" t="s">
        <v>37</v>
      </c>
      <c r="F1071" s="14" t="s">
        <v>285</v>
      </c>
      <c r="G1071" s="16" t="s">
        <v>38</v>
      </c>
      <c r="H1071" s="16">
        <v>2</v>
      </c>
      <c r="I1071" s="21">
        <v>1326</v>
      </c>
      <c r="J1071" s="21">
        <v>751.2</v>
      </c>
      <c r="K1071" s="69" t="s">
        <v>46</v>
      </c>
      <c r="L1071" s="32">
        <f t="shared" si="151"/>
        <v>329166.24</v>
      </c>
      <c r="M1071" s="32">
        <f t="shared" si="152"/>
        <v>24027.120000000003</v>
      </c>
      <c r="N1071" s="32">
        <f t="shared" si="140"/>
        <v>353193.36</v>
      </c>
      <c r="O1071" s="632">
        <f>N1071+N1072</f>
        <v>2487390.36</v>
      </c>
      <c r="P1071" s="415">
        <v>248.24</v>
      </c>
      <c r="Q1071" s="416">
        <v>18.12</v>
      </c>
      <c r="R1071" s="14" t="s">
        <v>270</v>
      </c>
      <c r="S1071" s="14" t="s">
        <v>691</v>
      </c>
    </row>
    <row r="1072" spans="1:20">
      <c r="A1072" s="15">
        <v>113</v>
      </c>
      <c r="B1072" s="16"/>
      <c r="C1072" s="68"/>
      <c r="D1072" s="16"/>
      <c r="E1072" s="16"/>
      <c r="F1072" s="14"/>
      <c r="G1072" s="16"/>
      <c r="H1072" s="16"/>
      <c r="I1072" s="426">
        <v>1326</v>
      </c>
      <c r="J1072" s="21"/>
      <c r="K1072" s="35" t="s">
        <v>234</v>
      </c>
      <c r="L1072" s="32">
        <f t="shared" si="151"/>
        <v>1989000</v>
      </c>
      <c r="M1072" s="32">
        <f t="shared" si="152"/>
        <v>145197</v>
      </c>
      <c r="N1072" s="32">
        <f>L1072+M1072</f>
        <v>2134197</v>
      </c>
      <c r="O1072" s="633"/>
      <c r="P1072" s="423">
        <v>1500</v>
      </c>
      <c r="Q1072" s="416">
        <v>109.5</v>
      </c>
      <c r="R1072" s="14" t="s">
        <v>270</v>
      </c>
      <c r="S1072" s="14" t="s">
        <v>691</v>
      </c>
      <c r="T1072" s="438" t="s">
        <v>1180</v>
      </c>
    </row>
    <row r="1073" spans="1:20" ht="37.5">
      <c r="A1073" s="15">
        <v>114</v>
      </c>
      <c r="B1073" s="16">
        <v>44</v>
      </c>
      <c r="C1073" s="68" t="s">
        <v>776</v>
      </c>
      <c r="D1073" s="16">
        <v>1972</v>
      </c>
      <c r="E1073" s="16" t="s">
        <v>37</v>
      </c>
      <c r="F1073" s="14" t="s">
        <v>285</v>
      </c>
      <c r="G1073" s="16" t="s">
        <v>38</v>
      </c>
      <c r="H1073" s="16">
        <v>2</v>
      </c>
      <c r="I1073" s="21">
        <v>1397.5</v>
      </c>
      <c r="J1073" s="21">
        <v>823.4</v>
      </c>
      <c r="K1073" s="69" t="s">
        <v>46</v>
      </c>
      <c r="L1073" s="32">
        <f t="shared" si="151"/>
        <v>346915.4</v>
      </c>
      <c r="M1073" s="32">
        <f t="shared" si="152"/>
        <v>25322.7</v>
      </c>
      <c r="N1073" s="32">
        <f t="shared" si="140"/>
        <v>372238.10000000003</v>
      </c>
      <c r="O1073" s="632">
        <f>N1073+N1074</f>
        <v>2621514.35</v>
      </c>
      <c r="P1073" s="415">
        <v>248.24</v>
      </c>
      <c r="Q1073" s="416">
        <v>18.12</v>
      </c>
      <c r="R1073" s="14" t="s">
        <v>270</v>
      </c>
      <c r="S1073" s="14" t="s">
        <v>691</v>
      </c>
    </row>
    <row r="1074" spans="1:20">
      <c r="A1074" s="15">
        <v>115</v>
      </c>
      <c r="B1074" s="16"/>
      <c r="C1074" s="68"/>
      <c r="D1074" s="16"/>
      <c r="E1074" s="16"/>
      <c r="F1074" s="14"/>
      <c r="G1074" s="16"/>
      <c r="H1074" s="16"/>
      <c r="I1074" s="426">
        <v>1397.5</v>
      </c>
      <c r="J1074" s="21"/>
      <c r="K1074" s="35" t="s">
        <v>234</v>
      </c>
      <c r="L1074" s="32">
        <f t="shared" si="151"/>
        <v>2096250</v>
      </c>
      <c r="M1074" s="32">
        <f t="shared" si="152"/>
        <v>153026.25</v>
      </c>
      <c r="N1074" s="32">
        <f t="shared" si="140"/>
        <v>2249276.25</v>
      </c>
      <c r="O1074" s="633"/>
      <c r="P1074" s="423">
        <v>1500</v>
      </c>
      <c r="Q1074" s="416">
        <v>109.5</v>
      </c>
      <c r="R1074" s="14" t="s">
        <v>270</v>
      </c>
      <c r="S1074" s="14" t="s">
        <v>691</v>
      </c>
      <c r="T1074" s="438" t="s">
        <v>1180</v>
      </c>
    </row>
    <row r="1075" spans="1:20" ht="56.25">
      <c r="A1075" s="15">
        <v>116</v>
      </c>
      <c r="B1075" s="16">
        <v>45</v>
      </c>
      <c r="C1075" s="68" t="s">
        <v>1160</v>
      </c>
      <c r="D1075" s="16">
        <v>1978</v>
      </c>
      <c r="E1075" s="16" t="s">
        <v>37</v>
      </c>
      <c r="F1075" s="55" t="s">
        <v>285</v>
      </c>
      <c r="G1075" s="14" t="s">
        <v>38</v>
      </c>
      <c r="H1075" s="16">
        <v>2</v>
      </c>
      <c r="I1075" s="16">
        <v>1524.7</v>
      </c>
      <c r="J1075" s="21">
        <v>846</v>
      </c>
      <c r="K1075" s="35" t="s">
        <v>42</v>
      </c>
      <c r="L1075" s="32">
        <f t="shared" si="151"/>
        <v>84437.886000000013</v>
      </c>
      <c r="M1075" s="32">
        <f>I1075*Q1075</f>
        <v>6159.7880000000005</v>
      </c>
      <c r="N1075" s="32">
        <f>L1075+M1075</f>
        <v>90597.674000000014</v>
      </c>
      <c r="O1075" s="497">
        <f>N1075</f>
        <v>90597.674000000014</v>
      </c>
      <c r="P1075" s="32">
        <v>55.38</v>
      </c>
      <c r="Q1075" s="59">
        <v>4.04</v>
      </c>
      <c r="R1075" s="14" t="s">
        <v>270</v>
      </c>
      <c r="S1075" s="14" t="s">
        <v>691</v>
      </c>
      <c r="T1075" s="438" t="s">
        <v>1184</v>
      </c>
    </row>
    <row r="1076" spans="1:20" ht="37.5">
      <c r="A1076" s="15">
        <v>117</v>
      </c>
      <c r="B1076" s="16">
        <v>46</v>
      </c>
      <c r="C1076" s="68" t="s">
        <v>777</v>
      </c>
      <c r="D1076" s="16">
        <v>1978</v>
      </c>
      <c r="E1076" s="16" t="s">
        <v>37</v>
      </c>
      <c r="F1076" s="14" t="s">
        <v>285</v>
      </c>
      <c r="G1076" s="16" t="s">
        <v>38</v>
      </c>
      <c r="H1076" s="16">
        <v>2</v>
      </c>
      <c r="I1076" s="21">
        <v>1537.2</v>
      </c>
      <c r="J1076" s="21">
        <v>841.6</v>
      </c>
      <c r="K1076" s="69" t="s">
        <v>46</v>
      </c>
      <c r="L1076" s="32">
        <f t="shared" si="151"/>
        <v>381594.52800000005</v>
      </c>
      <c r="M1076" s="32">
        <f t="shared" si="152"/>
        <v>27854.064000000002</v>
      </c>
      <c r="N1076" s="32">
        <f t="shared" si="140"/>
        <v>409448.59200000006</v>
      </c>
      <c r="O1076" s="632">
        <f>N1076+N1077</f>
        <v>1157557.716</v>
      </c>
      <c r="P1076" s="415">
        <v>248.24</v>
      </c>
      <c r="Q1076" s="416">
        <v>18.12</v>
      </c>
      <c r="R1076" s="14" t="s">
        <v>270</v>
      </c>
      <c r="S1076" s="14" t="s">
        <v>691</v>
      </c>
    </row>
    <row r="1077" spans="1:20">
      <c r="A1077" s="15">
        <v>118</v>
      </c>
      <c r="B1077" s="16"/>
      <c r="C1077" s="68"/>
      <c r="D1077" s="16"/>
      <c r="E1077" s="16"/>
      <c r="F1077" s="14"/>
      <c r="G1077" s="16"/>
      <c r="H1077" s="16"/>
      <c r="I1077" s="426">
        <v>1537.2</v>
      </c>
      <c r="J1077" s="21"/>
      <c r="K1077" s="69" t="s">
        <v>108</v>
      </c>
      <c r="L1077" s="32">
        <f t="shared" si="151"/>
        <v>697212.43200000003</v>
      </c>
      <c r="M1077" s="32">
        <f t="shared" si="152"/>
        <v>50896.692000000003</v>
      </c>
      <c r="N1077" s="32">
        <f>L1077+M1077</f>
        <v>748109.12400000007</v>
      </c>
      <c r="O1077" s="633"/>
      <c r="P1077" s="415">
        <v>453.56</v>
      </c>
      <c r="Q1077" s="416">
        <v>33.11</v>
      </c>
      <c r="R1077" s="14" t="s">
        <v>270</v>
      </c>
      <c r="S1077" s="14" t="s">
        <v>691</v>
      </c>
      <c r="T1077" s="438" t="s">
        <v>1180</v>
      </c>
    </row>
    <row r="1078" spans="1:20" ht="37.5">
      <c r="A1078" s="15">
        <v>119</v>
      </c>
      <c r="B1078" s="16">
        <v>47</v>
      </c>
      <c r="C1078" s="68" t="s">
        <v>778</v>
      </c>
      <c r="D1078" s="16">
        <v>1980</v>
      </c>
      <c r="E1078" s="16" t="s">
        <v>37</v>
      </c>
      <c r="F1078" s="14" t="s">
        <v>269</v>
      </c>
      <c r="G1078" s="16" t="s">
        <v>38</v>
      </c>
      <c r="H1078" s="16">
        <v>2</v>
      </c>
      <c r="I1078" s="21">
        <v>2177.4</v>
      </c>
      <c r="J1078" s="21">
        <v>845.5</v>
      </c>
      <c r="K1078" s="69" t="s">
        <v>46</v>
      </c>
      <c r="L1078" s="32">
        <f t="shared" si="151"/>
        <v>540517.77600000007</v>
      </c>
      <c r="M1078" s="32">
        <f t="shared" si="152"/>
        <v>39454.488000000005</v>
      </c>
      <c r="N1078" s="32">
        <f t="shared" si="140"/>
        <v>579972.26400000008</v>
      </c>
      <c r="O1078" s="632">
        <f>N1078+N1079+N1080+N1081</f>
        <v>1991036.334</v>
      </c>
      <c r="P1078" s="416">
        <v>248.24</v>
      </c>
      <c r="Q1078" s="416">
        <v>18.12</v>
      </c>
      <c r="R1078" s="14" t="s">
        <v>270</v>
      </c>
      <c r="S1078" s="14" t="s">
        <v>691</v>
      </c>
    </row>
    <row r="1079" spans="1:20" ht="37.5">
      <c r="A1079" s="15">
        <v>120</v>
      </c>
      <c r="B1079" s="16"/>
      <c r="C1079" s="68"/>
      <c r="D1079" s="16"/>
      <c r="E1079" s="16"/>
      <c r="F1079" s="14"/>
      <c r="G1079" s="16"/>
      <c r="H1079" s="16"/>
      <c r="I1079" s="426">
        <v>2177.4</v>
      </c>
      <c r="J1079" s="21"/>
      <c r="K1079" s="69" t="s">
        <v>49</v>
      </c>
      <c r="L1079" s="32">
        <f t="shared" si="151"/>
        <v>1010661.9840000001</v>
      </c>
      <c r="M1079" s="32">
        <f t="shared" si="152"/>
        <v>73770.312000000005</v>
      </c>
      <c r="N1079" s="32">
        <f>L1079+M1079</f>
        <v>1084432.2960000001</v>
      </c>
      <c r="O1079" s="634"/>
      <c r="P1079" s="423">
        <v>464.16</v>
      </c>
      <c r="Q1079" s="416">
        <v>33.880000000000003</v>
      </c>
      <c r="R1079" s="14" t="s">
        <v>270</v>
      </c>
      <c r="S1079" s="14" t="s">
        <v>691</v>
      </c>
      <c r="T1079" s="438" t="s">
        <v>1180</v>
      </c>
    </row>
    <row r="1080" spans="1:20" ht="56.25">
      <c r="A1080" s="15">
        <v>121</v>
      </c>
      <c r="B1080" s="16"/>
      <c r="C1080" s="68"/>
      <c r="D1080" s="16"/>
      <c r="E1080" s="16"/>
      <c r="F1080" s="14"/>
      <c r="G1080" s="16"/>
      <c r="H1080" s="16"/>
      <c r="I1080" s="426">
        <v>2177.4</v>
      </c>
      <c r="J1080" s="21"/>
      <c r="K1080" s="69" t="s">
        <v>39</v>
      </c>
      <c r="L1080" s="32">
        <f t="shared" ref="L1080:L1111" si="155">I1080*P1080</f>
        <v>164894.50200000001</v>
      </c>
      <c r="M1080" s="32">
        <f t="shared" si="152"/>
        <v>32356.164000000001</v>
      </c>
      <c r="N1080" s="32">
        <f>L1080+M1080</f>
        <v>197250.666</v>
      </c>
      <c r="O1080" s="634"/>
      <c r="P1080" s="416">
        <v>75.73</v>
      </c>
      <c r="Q1080" s="416">
        <v>14.86</v>
      </c>
      <c r="R1080" s="14" t="s">
        <v>270</v>
      </c>
      <c r="S1080" s="14" t="s">
        <v>691</v>
      </c>
      <c r="T1080" s="438" t="s">
        <v>1180</v>
      </c>
    </row>
    <row r="1081" spans="1:20" ht="56.25">
      <c r="A1081" s="15">
        <v>122</v>
      </c>
      <c r="B1081" s="16"/>
      <c r="C1081" s="68"/>
      <c r="D1081" s="16"/>
      <c r="E1081" s="16"/>
      <c r="F1081" s="14"/>
      <c r="G1081" s="16"/>
      <c r="H1081" s="16"/>
      <c r="I1081" s="426">
        <v>2177.4</v>
      </c>
      <c r="J1081" s="21"/>
      <c r="K1081" s="69" t="s">
        <v>42</v>
      </c>
      <c r="L1081" s="32">
        <f t="shared" si="155"/>
        <v>120584.41200000001</v>
      </c>
      <c r="M1081" s="32">
        <f t="shared" si="152"/>
        <v>8796.6959999999999</v>
      </c>
      <c r="N1081" s="32">
        <f>L1081+M1081</f>
        <v>129381.10800000001</v>
      </c>
      <c r="O1081" s="633"/>
      <c r="P1081" s="92">
        <v>55.38</v>
      </c>
      <c r="Q1081" s="418">
        <v>4.04</v>
      </c>
      <c r="R1081" s="14" t="s">
        <v>270</v>
      </c>
      <c r="S1081" s="14" t="s">
        <v>691</v>
      </c>
      <c r="T1081" s="438" t="s">
        <v>1180</v>
      </c>
    </row>
    <row r="1082" spans="1:20" ht="37.5">
      <c r="A1082" s="15">
        <v>123</v>
      </c>
      <c r="B1082" s="16">
        <v>48</v>
      </c>
      <c r="C1082" s="68" t="s">
        <v>779</v>
      </c>
      <c r="D1082" s="16">
        <v>1980</v>
      </c>
      <c r="E1082" s="16" t="s">
        <v>37</v>
      </c>
      <c r="F1082" s="14" t="s">
        <v>269</v>
      </c>
      <c r="G1082" s="16" t="s">
        <v>38</v>
      </c>
      <c r="H1082" s="16">
        <v>1</v>
      </c>
      <c r="I1082" s="21">
        <v>2073.6999999999998</v>
      </c>
      <c r="J1082" s="21">
        <v>830.9</v>
      </c>
      <c r="K1082" s="69" t="s">
        <v>46</v>
      </c>
      <c r="L1082" s="32">
        <f t="shared" si="155"/>
        <v>514775.288</v>
      </c>
      <c r="M1082" s="32">
        <f t="shared" si="152"/>
        <v>37575.443999999996</v>
      </c>
      <c r="N1082" s="32">
        <f t="shared" si="140"/>
        <v>552350.73199999996</v>
      </c>
      <c r="O1082" s="632">
        <f>N1082+N1083</f>
        <v>3889970.8819999993</v>
      </c>
      <c r="P1082" s="416">
        <v>248.24</v>
      </c>
      <c r="Q1082" s="416">
        <v>18.12</v>
      </c>
      <c r="R1082" s="14" t="s">
        <v>270</v>
      </c>
      <c r="S1082" s="14" t="s">
        <v>691</v>
      </c>
    </row>
    <row r="1083" spans="1:20">
      <c r="A1083" s="15">
        <v>124</v>
      </c>
      <c r="B1083" s="16"/>
      <c r="C1083" s="68"/>
      <c r="D1083" s="16"/>
      <c r="E1083" s="16"/>
      <c r="F1083" s="14"/>
      <c r="G1083" s="16"/>
      <c r="H1083" s="16"/>
      <c r="I1083" s="426">
        <v>2073.6999999999998</v>
      </c>
      <c r="J1083" s="21"/>
      <c r="K1083" s="35" t="s">
        <v>234</v>
      </c>
      <c r="L1083" s="32">
        <f t="shared" si="155"/>
        <v>3110549.9999999995</v>
      </c>
      <c r="M1083" s="32">
        <f t="shared" si="152"/>
        <v>227070.15</v>
      </c>
      <c r="N1083" s="32">
        <f>L1083+M1083</f>
        <v>3337620.1499999994</v>
      </c>
      <c r="O1083" s="633"/>
      <c r="P1083" s="423">
        <v>1500</v>
      </c>
      <c r="Q1083" s="416">
        <v>109.5</v>
      </c>
      <c r="R1083" s="14" t="s">
        <v>270</v>
      </c>
      <c r="S1083" s="14" t="s">
        <v>691</v>
      </c>
      <c r="T1083" s="438" t="s">
        <v>1180</v>
      </c>
    </row>
    <row r="1084" spans="1:20" ht="56.25">
      <c r="A1084" s="15">
        <v>125</v>
      </c>
      <c r="B1084" s="16">
        <v>49</v>
      </c>
      <c r="C1084" s="68" t="s">
        <v>355</v>
      </c>
      <c r="D1084" s="16">
        <v>1982</v>
      </c>
      <c r="E1084" s="16" t="s">
        <v>37</v>
      </c>
      <c r="F1084" s="14" t="s">
        <v>269</v>
      </c>
      <c r="G1084" s="16" t="s">
        <v>38</v>
      </c>
      <c r="H1084" s="16">
        <v>2</v>
      </c>
      <c r="I1084" s="21">
        <v>2138.1</v>
      </c>
      <c r="J1084" s="21">
        <v>879</v>
      </c>
      <c r="K1084" s="69" t="s">
        <v>42</v>
      </c>
      <c r="L1084" s="32">
        <f t="shared" si="155"/>
        <v>118407.978</v>
      </c>
      <c r="M1084" s="32">
        <f t="shared" si="152"/>
        <v>8637.9239999999991</v>
      </c>
      <c r="N1084" s="32">
        <f t="shared" si="140"/>
        <v>127045.902</v>
      </c>
      <c r="O1084" s="632">
        <f>N1084+N1085+N1086</f>
        <v>1385595.7050000001</v>
      </c>
      <c r="P1084" s="92">
        <v>55.38</v>
      </c>
      <c r="Q1084" s="418">
        <v>4.04</v>
      </c>
      <c r="R1084" s="14" t="s">
        <v>270</v>
      </c>
      <c r="S1084" s="14" t="s">
        <v>691</v>
      </c>
    </row>
    <row r="1085" spans="1:20" ht="37.5">
      <c r="A1085" s="15">
        <v>126</v>
      </c>
      <c r="B1085" s="16"/>
      <c r="C1085" s="68"/>
      <c r="D1085" s="16"/>
      <c r="E1085" s="16"/>
      <c r="F1085" s="14"/>
      <c r="G1085" s="16"/>
      <c r="H1085" s="16"/>
      <c r="I1085" s="426">
        <v>2138.1</v>
      </c>
      <c r="J1085" s="21"/>
      <c r="K1085" s="69" t="s">
        <v>49</v>
      </c>
      <c r="L1085" s="32">
        <f t="shared" si="155"/>
        <v>992420.49600000004</v>
      </c>
      <c r="M1085" s="32">
        <f t="shared" si="152"/>
        <v>72438.828000000009</v>
      </c>
      <c r="N1085" s="32">
        <f>L1085+M1085</f>
        <v>1064859.324</v>
      </c>
      <c r="O1085" s="634"/>
      <c r="P1085" s="423">
        <v>464.16</v>
      </c>
      <c r="Q1085" s="416">
        <v>33.880000000000003</v>
      </c>
      <c r="R1085" s="14" t="s">
        <v>270</v>
      </c>
      <c r="S1085" s="14" t="s">
        <v>691</v>
      </c>
      <c r="T1085" s="438" t="s">
        <v>1180</v>
      </c>
    </row>
    <row r="1086" spans="1:20" ht="56.25">
      <c r="A1086" s="15">
        <v>127</v>
      </c>
      <c r="B1086" s="16"/>
      <c r="C1086" s="68"/>
      <c r="D1086" s="16"/>
      <c r="E1086" s="16"/>
      <c r="F1086" s="14"/>
      <c r="G1086" s="16"/>
      <c r="H1086" s="16"/>
      <c r="I1086" s="426">
        <v>2138.1</v>
      </c>
      <c r="J1086" s="21"/>
      <c r="K1086" s="69" t="s">
        <v>39</v>
      </c>
      <c r="L1086" s="32">
        <f t="shared" si="155"/>
        <v>161918.31299999999</v>
      </c>
      <c r="M1086" s="32">
        <f t="shared" si="152"/>
        <v>31772.165999999997</v>
      </c>
      <c r="N1086" s="32">
        <f>L1086+M1086</f>
        <v>193690.47899999999</v>
      </c>
      <c r="O1086" s="633"/>
      <c r="P1086" s="416">
        <v>75.73</v>
      </c>
      <c r="Q1086" s="416">
        <v>14.86</v>
      </c>
      <c r="R1086" s="14" t="s">
        <v>270</v>
      </c>
      <c r="S1086" s="14" t="s">
        <v>691</v>
      </c>
      <c r="T1086" s="438" t="s">
        <v>1180</v>
      </c>
    </row>
    <row r="1087" spans="1:20" ht="37.5">
      <c r="A1087" s="15">
        <v>128</v>
      </c>
      <c r="B1087" s="16">
        <v>50</v>
      </c>
      <c r="C1087" s="68" t="s">
        <v>781</v>
      </c>
      <c r="D1087" s="16">
        <v>1982</v>
      </c>
      <c r="E1087" s="16" t="s">
        <v>37</v>
      </c>
      <c r="F1087" s="14" t="s">
        <v>269</v>
      </c>
      <c r="G1087" s="16" t="s">
        <v>38</v>
      </c>
      <c r="H1087" s="16">
        <v>2</v>
      </c>
      <c r="I1087" s="21">
        <v>2141.8000000000002</v>
      </c>
      <c r="J1087" s="21">
        <v>834</v>
      </c>
      <c r="K1087" s="69" t="s">
        <v>46</v>
      </c>
      <c r="L1087" s="32">
        <f t="shared" si="155"/>
        <v>531680.43200000003</v>
      </c>
      <c r="M1087" s="32">
        <f t="shared" si="152"/>
        <v>38809.416000000005</v>
      </c>
      <c r="N1087" s="32">
        <f t="shared" si="140"/>
        <v>570489.848</v>
      </c>
      <c r="O1087" s="632">
        <f>N1087+N1088</f>
        <v>4017716.9480000008</v>
      </c>
      <c r="P1087" s="416">
        <v>248.24</v>
      </c>
      <c r="Q1087" s="416">
        <v>18.12</v>
      </c>
      <c r="R1087" s="14" t="s">
        <v>270</v>
      </c>
      <c r="S1087" s="14" t="s">
        <v>691</v>
      </c>
    </row>
    <row r="1088" spans="1:20">
      <c r="A1088" s="15">
        <v>129</v>
      </c>
      <c r="B1088" s="16"/>
      <c r="C1088" s="68"/>
      <c r="D1088" s="16"/>
      <c r="E1088" s="16"/>
      <c r="F1088" s="14"/>
      <c r="G1088" s="16"/>
      <c r="H1088" s="16"/>
      <c r="I1088" s="426">
        <v>2141.8000000000002</v>
      </c>
      <c r="J1088" s="21"/>
      <c r="K1088" s="35" t="s">
        <v>234</v>
      </c>
      <c r="L1088" s="32">
        <f t="shared" si="155"/>
        <v>3212700.0000000005</v>
      </c>
      <c r="M1088" s="32">
        <f t="shared" si="152"/>
        <v>234527.1</v>
      </c>
      <c r="N1088" s="32">
        <f t="shared" si="140"/>
        <v>3447227.1000000006</v>
      </c>
      <c r="O1088" s="633"/>
      <c r="P1088" s="423">
        <v>1500</v>
      </c>
      <c r="Q1088" s="416">
        <v>109.5</v>
      </c>
      <c r="R1088" s="14" t="s">
        <v>270</v>
      </c>
      <c r="S1088" s="14" t="s">
        <v>691</v>
      </c>
      <c r="T1088" s="438" t="s">
        <v>1180</v>
      </c>
    </row>
    <row r="1089" spans="1:29" ht="56.25">
      <c r="A1089" s="15">
        <v>130</v>
      </c>
      <c r="B1089" s="16">
        <v>51</v>
      </c>
      <c r="C1089" s="68" t="s">
        <v>782</v>
      </c>
      <c r="D1089" s="16">
        <v>1985</v>
      </c>
      <c r="E1089" s="16" t="s">
        <v>37</v>
      </c>
      <c r="F1089" s="14" t="s">
        <v>269</v>
      </c>
      <c r="G1089" s="16" t="s">
        <v>38</v>
      </c>
      <c r="H1089" s="16">
        <v>2</v>
      </c>
      <c r="I1089" s="21">
        <v>2308.5</v>
      </c>
      <c r="J1089" s="21">
        <v>998.1</v>
      </c>
      <c r="K1089" s="69" t="s">
        <v>42</v>
      </c>
      <c r="L1089" s="32">
        <f t="shared" si="155"/>
        <v>127844.73000000001</v>
      </c>
      <c r="M1089" s="32">
        <f t="shared" si="152"/>
        <v>9326.34</v>
      </c>
      <c r="N1089" s="32">
        <f t="shared" si="140"/>
        <v>137171.07</v>
      </c>
      <c r="O1089" s="632">
        <f>N1089+N1090</f>
        <v>1286896.4100000001</v>
      </c>
      <c r="P1089" s="92">
        <v>55.38</v>
      </c>
      <c r="Q1089" s="418">
        <v>4.04</v>
      </c>
      <c r="R1089" s="14" t="s">
        <v>270</v>
      </c>
      <c r="S1089" s="14" t="s">
        <v>691</v>
      </c>
    </row>
    <row r="1090" spans="1:29" ht="37.5">
      <c r="A1090" s="15">
        <v>131</v>
      </c>
      <c r="B1090" s="16"/>
      <c r="C1090" s="68"/>
      <c r="D1090" s="16"/>
      <c r="E1090" s="16"/>
      <c r="F1090" s="14"/>
      <c r="G1090" s="16"/>
      <c r="H1090" s="16"/>
      <c r="I1090" s="426">
        <v>2308.5</v>
      </c>
      <c r="J1090" s="21"/>
      <c r="K1090" s="69" t="s">
        <v>49</v>
      </c>
      <c r="L1090" s="32">
        <f t="shared" si="155"/>
        <v>1071513.3600000001</v>
      </c>
      <c r="M1090" s="32">
        <f t="shared" si="152"/>
        <v>78211.98000000001</v>
      </c>
      <c r="N1090" s="32">
        <f t="shared" si="140"/>
        <v>1149725.3400000001</v>
      </c>
      <c r="O1090" s="633"/>
      <c r="P1090" s="423">
        <v>464.16</v>
      </c>
      <c r="Q1090" s="416">
        <v>33.880000000000003</v>
      </c>
      <c r="R1090" s="14" t="s">
        <v>270</v>
      </c>
      <c r="S1090" s="14" t="s">
        <v>691</v>
      </c>
      <c r="T1090" s="438" t="s">
        <v>1180</v>
      </c>
    </row>
    <row r="1091" spans="1:29" ht="37.5">
      <c r="A1091" s="15">
        <v>132</v>
      </c>
      <c r="B1091" s="16">
        <v>52</v>
      </c>
      <c r="C1091" s="68" t="s">
        <v>783</v>
      </c>
      <c r="D1091" s="16">
        <v>1987</v>
      </c>
      <c r="E1091" s="16" t="s">
        <v>37</v>
      </c>
      <c r="F1091" s="14" t="s">
        <v>269</v>
      </c>
      <c r="G1091" s="16" t="s">
        <v>38</v>
      </c>
      <c r="H1091" s="16">
        <v>1</v>
      </c>
      <c r="I1091" s="21">
        <v>2162.9</v>
      </c>
      <c r="J1091" s="21">
        <v>878.1</v>
      </c>
      <c r="K1091" s="69" t="s">
        <v>46</v>
      </c>
      <c r="L1091" s="32">
        <f t="shared" si="155"/>
        <v>536918.29600000009</v>
      </c>
      <c r="M1091" s="32">
        <f t="shared" si="152"/>
        <v>39191.748000000007</v>
      </c>
      <c r="N1091" s="32">
        <f t="shared" si="140"/>
        <v>576110.04400000011</v>
      </c>
      <c r="O1091" s="32">
        <f>N1091</f>
        <v>576110.04400000011</v>
      </c>
      <c r="P1091" s="416">
        <v>248.24</v>
      </c>
      <c r="Q1091" s="416">
        <v>18.12</v>
      </c>
      <c r="R1091" s="14" t="s">
        <v>270</v>
      </c>
      <c r="S1091" s="14" t="s">
        <v>691</v>
      </c>
    </row>
    <row r="1092" spans="1:29" ht="37.5">
      <c r="A1092" s="15">
        <v>133</v>
      </c>
      <c r="B1092" s="16">
        <v>53</v>
      </c>
      <c r="C1092" s="68" t="s">
        <v>784</v>
      </c>
      <c r="D1092" s="16">
        <v>1991</v>
      </c>
      <c r="E1092" s="16" t="s">
        <v>37</v>
      </c>
      <c r="F1092" s="14" t="s">
        <v>269</v>
      </c>
      <c r="G1092" s="16" t="s">
        <v>38</v>
      </c>
      <c r="H1092" s="16">
        <v>3</v>
      </c>
      <c r="I1092" s="21">
        <v>3798.7</v>
      </c>
      <c r="J1092" s="21">
        <v>2000.5</v>
      </c>
      <c r="K1092" s="69" t="s">
        <v>46</v>
      </c>
      <c r="L1092" s="32">
        <f t="shared" si="155"/>
        <v>942989.28799999994</v>
      </c>
      <c r="M1092" s="32">
        <f t="shared" si="152"/>
        <v>68832.444000000003</v>
      </c>
      <c r="N1092" s="32">
        <f t="shared" si="140"/>
        <v>1011821.732</v>
      </c>
      <c r="O1092" s="632">
        <f>N1092+N1093</f>
        <v>7125829.3820000002</v>
      </c>
      <c r="P1092" s="416">
        <v>248.24</v>
      </c>
      <c r="Q1092" s="416">
        <v>18.12</v>
      </c>
      <c r="R1092" s="14" t="s">
        <v>270</v>
      </c>
      <c r="S1092" s="14" t="s">
        <v>691</v>
      </c>
    </row>
    <row r="1093" spans="1:29">
      <c r="A1093" s="15">
        <v>134</v>
      </c>
      <c r="B1093" s="16"/>
      <c r="C1093" s="68"/>
      <c r="D1093" s="16"/>
      <c r="E1093" s="16"/>
      <c r="F1093" s="14"/>
      <c r="G1093" s="16"/>
      <c r="H1093" s="16"/>
      <c r="I1093" s="426">
        <v>3798.7</v>
      </c>
      <c r="J1093" s="21"/>
      <c r="K1093" s="35" t="s">
        <v>234</v>
      </c>
      <c r="L1093" s="32">
        <f t="shared" si="155"/>
        <v>5698050</v>
      </c>
      <c r="M1093" s="32">
        <f t="shared" si="152"/>
        <v>415957.64999999997</v>
      </c>
      <c r="N1093" s="32">
        <f>L1093+M1093</f>
        <v>6114007.6500000004</v>
      </c>
      <c r="O1093" s="633"/>
      <c r="P1093" s="423">
        <v>1500</v>
      </c>
      <c r="Q1093" s="416">
        <v>109.5</v>
      </c>
      <c r="R1093" s="14" t="s">
        <v>270</v>
      </c>
      <c r="S1093" s="14" t="s">
        <v>691</v>
      </c>
      <c r="T1093" s="438" t="s">
        <v>1180</v>
      </c>
    </row>
    <row r="1094" spans="1:29" ht="37.5">
      <c r="A1094" s="15">
        <v>135</v>
      </c>
      <c r="B1094" s="16">
        <v>54</v>
      </c>
      <c r="C1094" s="68" t="s">
        <v>785</v>
      </c>
      <c r="D1094" s="16">
        <v>1962</v>
      </c>
      <c r="E1094" s="16" t="s">
        <v>37</v>
      </c>
      <c r="F1094" s="14" t="s">
        <v>269</v>
      </c>
      <c r="G1094" s="16" t="s">
        <v>60</v>
      </c>
      <c r="H1094" s="16">
        <v>2</v>
      </c>
      <c r="I1094" s="21">
        <v>684.3</v>
      </c>
      <c r="J1094" s="21">
        <v>325.39999999999998</v>
      </c>
      <c r="K1094" s="69" t="s">
        <v>49</v>
      </c>
      <c r="L1094" s="32">
        <f t="shared" si="155"/>
        <v>317624.68800000002</v>
      </c>
      <c r="M1094" s="32">
        <f t="shared" si="152"/>
        <v>23184.083999999999</v>
      </c>
      <c r="N1094" s="32">
        <f t="shared" si="140"/>
        <v>340808.772</v>
      </c>
      <c r="O1094" s="32">
        <f>N1094</f>
        <v>340808.772</v>
      </c>
      <c r="P1094" s="415">
        <v>464.16</v>
      </c>
      <c r="Q1094" s="416">
        <v>33.880000000000003</v>
      </c>
      <c r="R1094" s="14" t="s">
        <v>270</v>
      </c>
      <c r="S1094" s="14" t="s">
        <v>691</v>
      </c>
    </row>
    <row r="1095" spans="1:29" ht="37.5">
      <c r="A1095" s="15">
        <v>136</v>
      </c>
      <c r="B1095" s="16">
        <v>55</v>
      </c>
      <c r="C1095" s="68" t="s">
        <v>786</v>
      </c>
      <c r="D1095" s="16">
        <v>1977</v>
      </c>
      <c r="E1095" s="16" t="s">
        <v>37</v>
      </c>
      <c r="F1095" s="14" t="s">
        <v>285</v>
      </c>
      <c r="G1095" s="16" t="s">
        <v>38</v>
      </c>
      <c r="H1095" s="16">
        <v>2</v>
      </c>
      <c r="I1095" s="21">
        <v>1277</v>
      </c>
      <c r="J1095" s="21">
        <v>728</v>
      </c>
      <c r="K1095" s="69" t="s">
        <v>49</v>
      </c>
      <c r="L1095" s="32">
        <f t="shared" si="155"/>
        <v>592732.32000000007</v>
      </c>
      <c r="M1095" s="32">
        <f t="shared" si="152"/>
        <v>43264.76</v>
      </c>
      <c r="N1095" s="32">
        <f t="shared" si="140"/>
        <v>635997.08000000007</v>
      </c>
      <c r="O1095" s="632">
        <f>N1095+N1096+N1097+N1098</f>
        <v>1167701.57</v>
      </c>
      <c r="P1095" s="423">
        <v>464.16</v>
      </c>
      <c r="Q1095" s="416">
        <v>33.880000000000003</v>
      </c>
      <c r="R1095" s="14" t="s">
        <v>270</v>
      </c>
      <c r="S1095" s="14" t="s">
        <v>691</v>
      </c>
    </row>
    <row r="1096" spans="1:29" ht="37.5">
      <c r="A1096" s="15">
        <v>137</v>
      </c>
      <c r="B1096" s="16"/>
      <c r="C1096" s="68"/>
      <c r="D1096" s="16"/>
      <c r="E1096" s="16"/>
      <c r="F1096" s="14"/>
      <c r="G1096" s="16"/>
      <c r="H1096" s="16"/>
      <c r="I1096" s="426">
        <v>1277</v>
      </c>
      <c r="J1096" s="21"/>
      <c r="K1096" s="69" t="s">
        <v>46</v>
      </c>
      <c r="L1096" s="32">
        <f t="shared" si="155"/>
        <v>317002.48000000004</v>
      </c>
      <c r="M1096" s="32">
        <f>I1096*Q1096</f>
        <v>23139.24</v>
      </c>
      <c r="N1096" s="32">
        <f t="shared" si="140"/>
        <v>340141.72000000003</v>
      </c>
      <c r="O1096" s="634"/>
      <c r="P1096" s="415">
        <v>248.24</v>
      </c>
      <c r="Q1096" s="416">
        <v>18.12</v>
      </c>
      <c r="R1096" s="14" t="s">
        <v>270</v>
      </c>
      <c r="S1096" s="14" t="s">
        <v>691</v>
      </c>
    </row>
    <row r="1097" spans="1:29" ht="56.25">
      <c r="A1097" s="15">
        <v>138</v>
      </c>
      <c r="B1097" s="16"/>
      <c r="C1097" s="68"/>
      <c r="D1097" s="16"/>
      <c r="E1097" s="16"/>
      <c r="F1097" s="14"/>
      <c r="G1097" s="16"/>
      <c r="H1097" s="16"/>
      <c r="I1097" s="426">
        <v>1277</v>
      </c>
      <c r="J1097" s="21"/>
      <c r="K1097" s="69" t="s">
        <v>39</v>
      </c>
      <c r="L1097" s="32">
        <f t="shared" si="155"/>
        <v>96707.21</v>
      </c>
      <c r="M1097" s="32">
        <f t="shared" ref="M1097:M1132" si="156">I1097*Q1097</f>
        <v>18976.219999999998</v>
      </c>
      <c r="N1097" s="32">
        <f t="shared" si="140"/>
        <v>115683.43000000001</v>
      </c>
      <c r="O1097" s="634"/>
      <c r="P1097" s="416">
        <v>75.73</v>
      </c>
      <c r="Q1097" s="416">
        <v>14.86</v>
      </c>
      <c r="R1097" s="14" t="s">
        <v>270</v>
      </c>
      <c r="S1097" s="14" t="s">
        <v>691</v>
      </c>
      <c r="T1097" s="438" t="s">
        <v>1180</v>
      </c>
    </row>
    <row r="1098" spans="1:29" ht="56.25">
      <c r="A1098" s="15">
        <v>139</v>
      </c>
      <c r="B1098" s="16"/>
      <c r="C1098" s="68"/>
      <c r="D1098" s="16"/>
      <c r="E1098" s="16"/>
      <c r="F1098" s="14"/>
      <c r="G1098" s="16"/>
      <c r="H1098" s="16"/>
      <c r="I1098" s="426">
        <v>1277</v>
      </c>
      <c r="J1098" s="21"/>
      <c r="K1098" s="69" t="s">
        <v>42</v>
      </c>
      <c r="L1098" s="32">
        <f t="shared" si="155"/>
        <v>70720.260000000009</v>
      </c>
      <c r="M1098" s="32">
        <f t="shared" si="156"/>
        <v>5159.08</v>
      </c>
      <c r="N1098" s="32">
        <f t="shared" si="140"/>
        <v>75879.340000000011</v>
      </c>
      <c r="O1098" s="633"/>
      <c r="P1098" s="416">
        <v>55.38</v>
      </c>
      <c r="Q1098" s="418">
        <v>4.04</v>
      </c>
      <c r="R1098" s="14" t="s">
        <v>270</v>
      </c>
      <c r="S1098" s="14" t="s">
        <v>691</v>
      </c>
      <c r="T1098" s="438" t="s">
        <v>1180</v>
      </c>
    </row>
    <row r="1099" spans="1:29" ht="37.5">
      <c r="A1099" s="15">
        <v>140</v>
      </c>
      <c r="B1099" s="16">
        <v>56</v>
      </c>
      <c r="C1099" s="68" t="s">
        <v>787</v>
      </c>
      <c r="D1099" s="16">
        <v>1971</v>
      </c>
      <c r="E1099" s="16" t="s">
        <v>37</v>
      </c>
      <c r="F1099" s="14" t="s">
        <v>285</v>
      </c>
      <c r="G1099" s="16" t="s">
        <v>38</v>
      </c>
      <c r="H1099" s="16">
        <v>2</v>
      </c>
      <c r="I1099" s="21">
        <v>684.4</v>
      </c>
      <c r="J1099" s="21">
        <v>359.2</v>
      </c>
      <c r="K1099" s="69" t="s">
        <v>46</v>
      </c>
      <c r="L1099" s="32">
        <f t="shared" si="155"/>
        <v>169895.45600000001</v>
      </c>
      <c r="M1099" s="32">
        <f t="shared" si="156"/>
        <v>12401.328</v>
      </c>
      <c r="N1099" s="32">
        <f t="shared" si="140"/>
        <v>182296.78400000001</v>
      </c>
      <c r="O1099" s="632">
        <f>N1099+N1100</f>
        <v>1283838.584</v>
      </c>
      <c r="P1099" s="415">
        <v>248.24</v>
      </c>
      <c r="Q1099" s="416">
        <v>18.12</v>
      </c>
      <c r="R1099" s="14" t="s">
        <v>270</v>
      </c>
      <c r="S1099" s="14" t="s">
        <v>691</v>
      </c>
    </row>
    <row r="1100" spans="1:29">
      <c r="A1100" s="15">
        <v>141</v>
      </c>
      <c r="B1100" s="16"/>
      <c r="C1100" s="68"/>
      <c r="D1100" s="16"/>
      <c r="E1100" s="16"/>
      <c r="F1100" s="14"/>
      <c r="G1100" s="16"/>
      <c r="H1100" s="16"/>
      <c r="I1100" s="426">
        <v>684.4</v>
      </c>
      <c r="J1100" s="21"/>
      <c r="K1100" s="35" t="s">
        <v>234</v>
      </c>
      <c r="L1100" s="32">
        <f t="shared" si="155"/>
        <v>1026600</v>
      </c>
      <c r="M1100" s="32">
        <f t="shared" si="156"/>
        <v>74941.8</v>
      </c>
      <c r="N1100" s="32">
        <f t="shared" si="140"/>
        <v>1101541.8</v>
      </c>
      <c r="O1100" s="633"/>
      <c r="P1100" s="423">
        <v>1500</v>
      </c>
      <c r="Q1100" s="416">
        <v>109.5</v>
      </c>
      <c r="R1100" s="14" t="s">
        <v>270</v>
      </c>
      <c r="S1100" s="14" t="s">
        <v>691</v>
      </c>
      <c r="T1100" s="438" t="s">
        <v>1180</v>
      </c>
    </row>
    <row r="1101" spans="1:29" ht="37.5">
      <c r="A1101" s="15">
        <v>142</v>
      </c>
      <c r="B1101" s="16">
        <v>57</v>
      </c>
      <c r="C1101" s="68" t="s">
        <v>788</v>
      </c>
      <c r="D1101" s="16">
        <v>1978</v>
      </c>
      <c r="E1101" s="16" t="s">
        <v>37</v>
      </c>
      <c r="F1101" s="14" t="s">
        <v>285</v>
      </c>
      <c r="G1101" s="16" t="s">
        <v>38</v>
      </c>
      <c r="H1101" s="16">
        <v>2</v>
      </c>
      <c r="I1101" s="21">
        <v>1285</v>
      </c>
      <c r="J1101" s="21">
        <v>702</v>
      </c>
      <c r="K1101" s="69" t="s">
        <v>46</v>
      </c>
      <c r="L1101" s="32">
        <f t="shared" si="155"/>
        <v>318988.40000000002</v>
      </c>
      <c r="M1101" s="32">
        <f t="shared" si="156"/>
        <v>23284.2</v>
      </c>
      <c r="N1101" s="32">
        <f t="shared" si="140"/>
        <v>342272.60000000003</v>
      </c>
      <c r="O1101" s="32">
        <f>N1101</f>
        <v>342272.60000000003</v>
      </c>
      <c r="P1101" s="415">
        <v>248.24</v>
      </c>
      <c r="Q1101" s="416">
        <v>18.12</v>
      </c>
      <c r="R1101" s="14" t="s">
        <v>270</v>
      </c>
      <c r="S1101" s="14" t="s">
        <v>691</v>
      </c>
    </row>
    <row r="1102" spans="1:29" ht="37.5">
      <c r="A1102" s="15">
        <v>143</v>
      </c>
      <c r="B1102" s="16">
        <v>58</v>
      </c>
      <c r="C1102" s="68" t="s">
        <v>789</v>
      </c>
      <c r="D1102" s="16">
        <v>1976</v>
      </c>
      <c r="E1102" s="16" t="s">
        <v>37</v>
      </c>
      <c r="F1102" s="14" t="s">
        <v>306</v>
      </c>
      <c r="G1102" s="16" t="s">
        <v>87</v>
      </c>
      <c r="H1102" s="16">
        <v>3</v>
      </c>
      <c r="I1102" s="21">
        <v>3166.3</v>
      </c>
      <c r="J1102" s="21">
        <v>1648.65</v>
      </c>
      <c r="K1102" s="69" t="s">
        <v>46</v>
      </c>
      <c r="L1102" s="32">
        <f t="shared" si="155"/>
        <v>486723.636</v>
      </c>
      <c r="M1102" s="32">
        <f t="shared" si="156"/>
        <v>35525.886000000006</v>
      </c>
      <c r="N1102" s="32">
        <f t="shared" si="140"/>
        <v>522249.522</v>
      </c>
      <c r="O1102" s="632">
        <f>N1102+N1103</f>
        <v>4105551.2320000003</v>
      </c>
      <c r="P1102" s="423">
        <v>153.72</v>
      </c>
      <c r="Q1102" s="418">
        <v>11.22</v>
      </c>
      <c r="R1102" s="14" t="s">
        <v>270</v>
      </c>
      <c r="S1102" s="14" t="s">
        <v>691</v>
      </c>
      <c r="T1102" s="222"/>
      <c r="U1102" s="1"/>
      <c r="V1102" s="1"/>
      <c r="W1102" s="1"/>
      <c r="X1102" s="1"/>
      <c r="Z1102" s="1"/>
      <c r="AA1102" s="1"/>
      <c r="AB1102" s="1"/>
      <c r="AC1102" s="1"/>
    </row>
    <row r="1103" spans="1:29">
      <c r="A1103" s="15">
        <v>144</v>
      </c>
      <c r="B1103" s="16"/>
      <c r="C1103" s="68"/>
      <c r="D1103" s="16"/>
      <c r="E1103" s="16"/>
      <c r="F1103" s="14"/>
      <c r="G1103" s="16"/>
      <c r="H1103" s="16"/>
      <c r="I1103" s="426">
        <v>3166.3</v>
      </c>
      <c r="J1103" s="21"/>
      <c r="K1103" s="35" t="s">
        <v>234</v>
      </c>
      <c r="L1103" s="32">
        <f t="shared" si="155"/>
        <v>3339528.2730000005</v>
      </c>
      <c r="M1103" s="32">
        <f t="shared" si="156"/>
        <v>243773.43700000001</v>
      </c>
      <c r="N1103" s="32">
        <f t="shared" si="140"/>
        <v>3583301.7100000004</v>
      </c>
      <c r="O1103" s="633"/>
      <c r="P1103" s="423">
        <v>1054.71</v>
      </c>
      <c r="Q1103" s="416">
        <v>76.989999999999995</v>
      </c>
      <c r="R1103" s="14" t="s">
        <v>270</v>
      </c>
      <c r="S1103" s="14" t="s">
        <v>691</v>
      </c>
      <c r="T1103" s="438" t="s">
        <v>1182</v>
      </c>
      <c r="U1103" s="1"/>
      <c r="V1103" s="1"/>
      <c r="W1103" s="1"/>
      <c r="X1103" s="1"/>
      <c r="Z1103" s="1"/>
      <c r="AA1103" s="1"/>
      <c r="AB1103" s="1"/>
      <c r="AC1103" s="1"/>
    </row>
    <row r="1104" spans="1:29" ht="37.5">
      <c r="A1104" s="15">
        <v>145</v>
      </c>
      <c r="B1104" s="16">
        <v>59</v>
      </c>
      <c r="C1104" s="68" t="s">
        <v>790</v>
      </c>
      <c r="D1104" s="16">
        <v>1976</v>
      </c>
      <c r="E1104" s="16" t="s">
        <v>37</v>
      </c>
      <c r="F1104" s="14" t="s">
        <v>306</v>
      </c>
      <c r="G1104" s="16" t="s">
        <v>87</v>
      </c>
      <c r="H1104" s="16">
        <v>3</v>
      </c>
      <c r="I1104" s="21">
        <v>3767.6</v>
      </c>
      <c r="J1104" s="21">
        <v>2362.8000000000002</v>
      </c>
      <c r="K1104" s="69" t="s">
        <v>46</v>
      </c>
      <c r="L1104" s="32">
        <f t="shared" si="155"/>
        <v>579155.47199999995</v>
      </c>
      <c r="M1104" s="32">
        <f t="shared" si="156"/>
        <v>42272.472000000002</v>
      </c>
      <c r="N1104" s="32">
        <f t="shared" si="140"/>
        <v>621427.9439999999</v>
      </c>
      <c r="O1104" s="632">
        <f>N1104+N1105</f>
        <v>4885220.8640000001</v>
      </c>
      <c r="P1104" s="423">
        <v>153.72</v>
      </c>
      <c r="Q1104" s="418">
        <v>11.22</v>
      </c>
      <c r="R1104" s="14" t="s">
        <v>270</v>
      </c>
      <c r="S1104" s="14" t="s">
        <v>691</v>
      </c>
      <c r="T1104" s="222"/>
      <c r="U1104" s="1"/>
      <c r="V1104" s="1"/>
      <c r="W1104" s="1"/>
      <c r="X1104" s="1"/>
      <c r="Z1104" s="1"/>
      <c r="AA1104" s="1"/>
      <c r="AB1104" s="1"/>
      <c r="AC1104" s="1"/>
    </row>
    <row r="1105" spans="1:29">
      <c r="A1105" s="15">
        <v>146</v>
      </c>
      <c r="B1105" s="16"/>
      <c r="C1105" s="68"/>
      <c r="D1105" s="16"/>
      <c r="E1105" s="16"/>
      <c r="F1105" s="14"/>
      <c r="G1105" s="16"/>
      <c r="H1105" s="16"/>
      <c r="I1105" s="426">
        <v>3767.6</v>
      </c>
      <c r="J1105" s="21"/>
      <c r="K1105" s="35" t="s">
        <v>234</v>
      </c>
      <c r="L1105" s="32">
        <f t="shared" si="155"/>
        <v>3973725.3960000002</v>
      </c>
      <c r="M1105" s="32">
        <f t="shared" si="156"/>
        <v>290067.52399999998</v>
      </c>
      <c r="N1105" s="32">
        <f t="shared" si="140"/>
        <v>4263792.92</v>
      </c>
      <c r="O1105" s="633"/>
      <c r="P1105" s="423">
        <v>1054.71</v>
      </c>
      <c r="Q1105" s="416">
        <v>76.989999999999995</v>
      </c>
      <c r="R1105" s="14" t="s">
        <v>270</v>
      </c>
      <c r="S1105" s="14" t="s">
        <v>691</v>
      </c>
      <c r="T1105" s="438" t="s">
        <v>1182</v>
      </c>
      <c r="U1105" s="1"/>
      <c r="V1105" s="1"/>
      <c r="W1105" s="1"/>
      <c r="X1105" s="1"/>
      <c r="Z1105" s="1"/>
      <c r="AA1105" s="1"/>
      <c r="AB1105" s="1"/>
      <c r="AC1105" s="1"/>
    </row>
    <row r="1106" spans="1:29" ht="37.5">
      <c r="A1106" s="15">
        <v>147</v>
      </c>
      <c r="B1106" s="16">
        <v>60</v>
      </c>
      <c r="C1106" s="68" t="s">
        <v>791</v>
      </c>
      <c r="D1106" s="16">
        <v>1976</v>
      </c>
      <c r="E1106" s="16" t="s">
        <v>37</v>
      </c>
      <c r="F1106" s="14" t="s">
        <v>306</v>
      </c>
      <c r="G1106" s="16" t="s">
        <v>38</v>
      </c>
      <c r="H1106" s="16">
        <v>3</v>
      </c>
      <c r="I1106" s="21">
        <v>2971.5</v>
      </c>
      <c r="J1106" s="21">
        <v>1782.9</v>
      </c>
      <c r="K1106" s="69" t="s">
        <v>46</v>
      </c>
      <c r="L1106" s="32">
        <f t="shared" si="155"/>
        <v>475440</v>
      </c>
      <c r="M1106" s="32">
        <f t="shared" si="156"/>
        <v>34707.120000000003</v>
      </c>
      <c r="N1106" s="32">
        <f t="shared" si="140"/>
        <v>510147.12</v>
      </c>
      <c r="O1106" s="32">
        <f>N1106</f>
        <v>510147.12</v>
      </c>
      <c r="P1106" s="423">
        <v>160</v>
      </c>
      <c r="Q1106" s="418">
        <v>11.68</v>
      </c>
      <c r="R1106" s="14" t="s">
        <v>270</v>
      </c>
      <c r="S1106" s="14" t="s">
        <v>691</v>
      </c>
      <c r="T1106" s="308" t="s">
        <v>481</v>
      </c>
      <c r="U1106" s="1"/>
      <c r="V1106" s="1"/>
      <c r="W1106" s="1"/>
      <c r="X1106" s="1"/>
      <c r="Z1106" s="1"/>
      <c r="AA1106" s="1"/>
      <c r="AB1106" s="1"/>
      <c r="AC1106" s="1"/>
    </row>
    <row r="1107" spans="1:29" ht="37.5">
      <c r="A1107" s="15">
        <v>148</v>
      </c>
      <c r="B1107" s="16">
        <v>61</v>
      </c>
      <c r="C1107" s="68" t="s">
        <v>793</v>
      </c>
      <c r="D1107" s="16">
        <v>1976</v>
      </c>
      <c r="E1107" s="16" t="s">
        <v>37</v>
      </c>
      <c r="F1107" s="14" t="s">
        <v>306</v>
      </c>
      <c r="G1107" s="16" t="s">
        <v>87</v>
      </c>
      <c r="H1107" s="16">
        <v>3</v>
      </c>
      <c r="I1107" s="21">
        <v>3621.8</v>
      </c>
      <c r="J1107" s="21">
        <v>2170.6999999999998</v>
      </c>
      <c r="K1107" s="69" t="s">
        <v>46</v>
      </c>
      <c r="L1107" s="32">
        <f t="shared" si="155"/>
        <v>556743.09600000002</v>
      </c>
      <c r="M1107" s="32">
        <f t="shared" si="156"/>
        <v>40636.596000000005</v>
      </c>
      <c r="N1107" s="32">
        <f t="shared" si="140"/>
        <v>597379.69200000004</v>
      </c>
      <c r="O1107" s="632">
        <f>N1107+N1108</f>
        <v>2209261.7820000001</v>
      </c>
      <c r="P1107" s="423">
        <v>153.72</v>
      </c>
      <c r="Q1107" s="418">
        <v>11.22</v>
      </c>
      <c r="R1107" s="14" t="s">
        <v>270</v>
      </c>
      <c r="S1107" s="14" t="s">
        <v>691</v>
      </c>
      <c r="T1107" s="222"/>
      <c r="U1107" s="1"/>
      <c r="V1107" s="1"/>
      <c r="W1107" s="1"/>
      <c r="X1107" s="1"/>
      <c r="Z1107" s="1"/>
      <c r="AA1107" s="1"/>
      <c r="AB1107" s="1"/>
      <c r="AC1107" s="1"/>
    </row>
    <row r="1108" spans="1:29" ht="37.5">
      <c r="A1108" s="15">
        <v>149</v>
      </c>
      <c r="B1108" s="16"/>
      <c r="C1108" s="68"/>
      <c r="D1108" s="16"/>
      <c r="E1108" s="16"/>
      <c r="F1108" s="14"/>
      <c r="G1108" s="16"/>
      <c r="H1108" s="16"/>
      <c r="I1108" s="426">
        <v>3621.8</v>
      </c>
      <c r="J1108" s="21"/>
      <c r="K1108" s="69" t="s">
        <v>49</v>
      </c>
      <c r="L1108" s="32">
        <f t="shared" si="155"/>
        <v>1502213.986</v>
      </c>
      <c r="M1108" s="32">
        <f t="shared" si="156"/>
        <v>109668.10400000001</v>
      </c>
      <c r="N1108" s="32">
        <f t="shared" si="140"/>
        <v>1611882.09</v>
      </c>
      <c r="O1108" s="633"/>
      <c r="P1108" s="423">
        <v>414.77</v>
      </c>
      <c r="Q1108" s="416">
        <v>30.28</v>
      </c>
      <c r="R1108" s="14" t="s">
        <v>270</v>
      </c>
      <c r="S1108" s="14" t="s">
        <v>691</v>
      </c>
      <c r="T1108" s="438" t="s">
        <v>1182</v>
      </c>
      <c r="U1108" s="1"/>
      <c r="V1108" s="1"/>
      <c r="W1108" s="1"/>
      <c r="X1108" s="1"/>
      <c r="Z1108" s="1"/>
      <c r="AA1108" s="1"/>
      <c r="AB1108" s="1"/>
      <c r="AC1108" s="1"/>
    </row>
    <row r="1109" spans="1:29" ht="37.5">
      <c r="A1109" s="15">
        <v>150</v>
      </c>
      <c r="B1109" s="16">
        <v>62</v>
      </c>
      <c r="C1109" s="68" t="s">
        <v>794</v>
      </c>
      <c r="D1109" s="16">
        <v>1975</v>
      </c>
      <c r="E1109" s="16" t="s">
        <v>37</v>
      </c>
      <c r="F1109" s="14" t="s">
        <v>306</v>
      </c>
      <c r="G1109" s="16" t="s">
        <v>87</v>
      </c>
      <c r="H1109" s="16">
        <v>3</v>
      </c>
      <c r="I1109" s="21">
        <v>3615.4</v>
      </c>
      <c r="J1109" s="21">
        <v>2161.6</v>
      </c>
      <c r="K1109" s="69" t="s">
        <v>46</v>
      </c>
      <c r="L1109" s="32">
        <f t="shared" si="155"/>
        <v>555759.28800000006</v>
      </c>
      <c r="M1109" s="32">
        <f t="shared" si="156"/>
        <v>40564.788</v>
      </c>
      <c r="N1109" s="32">
        <f t="shared" si="140"/>
        <v>596324.07600000012</v>
      </c>
      <c r="O1109" s="32">
        <f>N1109</f>
        <v>596324.07600000012</v>
      </c>
      <c r="P1109" s="423">
        <v>153.72</v>
      </c>
      <c r="Q1109" s="418">
        <v>11.22</v>
      </c>
      <c r="R1109" s="14" t="s">
        <v>270</v>
      </c>
      <c r="S1109" s="14" t="s">
        <v>691</v>
      </c>
      <c r="T1109" s="222"/>
      <c r="U1109" s="1"/>
      <c r="V1109" s="1"/>
      <c r="W1109" s="1"/>
      <c r="X1109" s="1"/>
      <c r="Z1109" s="1"/>
      <c r="AA1109" s="1"/>
      <c r="AB1109" s="1"/>
      <c r="AC1109" s="1"/>
    </row>
    <row r="1110" spans="1:29" ht="37.5">
      <c r="A1110" s="15">
        <v>151</v>
      </c>
      <c r="B1110" s="16">
        <v>63</v>
      </c>
      <c r="C1110" s="68" t="s">
        <v>795</v>
      </c>
      <c r="D1110" s="16">
        <v>1976</v>
      </c>
      <c r="E1110" s="16" t="s">
        <v>37</v>
      </c>
      <c r="F1110" s="14" t="s">
        <v>306</v>
      </c>
      <c r="G1110" s="16" t="s">
        <v>87</v>
      </c>
      <c r="H1110" s="16">
        <v>3</v>
      </c>
      <c r="I1110" s="21">
        <v>3165.5</v>
      </c>
      <c r="J1110" s="21">
        <v>1738.1</v>
      </c>
      <c r="K1110" s="69" t="s">
        <v>46</v>
      </c>
      <c r="L1110" s="32">
        <f t="shared" si="155"/>
        <v>486600.66</v>
      </c>
      <c r="M1110" s="32">
        <f t="shared" si="156"/>
        <v>35516.910000000003</v>
      </c>
      <c r="N1110" s="32">
        <f t="shared" si="140"/>
        <v>522117.56999999995</v>
      </c>
      <c r="O1110" s="632">
        <f>N1110+N1111</f>
        <v>4104513.9199999995</v>
      </c>
      <c r="P1110" s="423">
        <v>153.72</v>
      </c>
      <c r="Q1110" s="418">
        <v>11.22</v>
      </c>
      <c r="R1110" s="14" t="s">
        <v>270</v>
      </c>
      <c r="S1110" s="14" t="s">
        <v>691</v>
      </c>
      <c r="T1110" s="222"/>
      <c r="U1110" s="1"/>
      <c r="V1110" s="1"/>
      <c r="W1110" s="1"/>
      <c r="X1110" s="1"/>
      <c r="Z1110" s="1"/>
      <c r="AA1110" s="1"/>
      <c r="AB1110" s="1"/>
      <c r="AC1110" s="1"/>
    </row>
    <row r="1111" spans="1:29">
      <c r="A1111" s="15">
        <v>152</v>
      </c>
      <c r="B1111" s="16"/>
      <c r="C1111" s="68"/>
      <c r="D1111" s="16"/>
      <c r="E1111" s="16"/>
      <c r="F1111" s="14"/>
      <c r="G1111" s="16"/>
      <c r="H1111" s="16"/>
      <c r="I1111" s="426">
        <v>3165.5</v>
      </c>
      <c r="J1111" s="21"/>
      <c r="K1111" s="35" t="s">
        <v>234</v>
      </c>
      <c r="L1111" s="32">
        <f t="shared" si="155"/>
        <v>3338684.5049999999</v>
      </c>
      <c r="M1111" s="32">
        <f t="shared" si="156"/>
        <v>243711.84499999997</v>
      </c>
      <c r="N1111" s="32">
        <f t="shared" si="140"/>
        <v>3582396.3499999996</v>
      </c>
      <c r="O1111" s="633"/>
      <c r="P1111" s="423">
        <v>1054.71</v>
      </c>
      <c r="Q1111" s="416">
        <v>76.989999999999995</v>
      </c>
      <c r="R1111" s="14" t="s">
        <v>270</v>
      </c>
      <c r="S1111" s="14" t="s">
        <v>691</v>
      </c>
      <c r="T1111" s="438" t="s">
        <v>1182</v>
      </c>
      <c r="U1111" s="1"/>
      <c r="V1111" s="1"/>
      <c r="W1111" s="1"/>
      <c r="X1111" s="1"/>
      <c r="Z1111" s="1"/>
      <c r="AA1111" s="1"/>
      <c r="AB1111" s="1"/>
      <c r="AC1111" s="1"/>
    </row>
    <row r="1112" spans="1:29" ht="37.5">
      <c r="A1112" s="15">
        <v>153</v>
      </c>
      <c r="B1112" s="16">
        <v>64</v>
      </c>
      <c r="C1112" s="68" t="s">
        <v>796</v>
      </c>
      <c r="D1112" s="16">
        <v>1979</v>
      </c>
      <c r="E1112" s="16" t="s">
        <v>37</v>
      </c>
      <c r="F1112" s="14" t="s">
        <v>306</v>
      </c>
      <c r="G1112" s="16" t="s">
        <v>38</v>
      </c>
      <c r="H1112" s="16">
        <v>3</v>
      </c>
      <c r="I1112" s="21">
        <v>5805</v>
      </c>
      <c r="J1112" s="21">
        <v>3242.6</v>
      </c>
      <c r="K1112" s="69" t="s">
        <v>46</v>
      </c>
      <c r="L1112" s="32">
        <f t="shared" ref="L1112:L1132" si="157">I1112*P1112</f>
        <v>928800</v>
      </c>
      <c r="M1112" s="32">
        <f t="shared" si="156"/>
        <v>67802.399999999994</v>
      </c>
      <c r="N1112" s="32">
        <f t="shared" si="140"/>
        <v>996602.4</v>
      </c>
      <c r="O1112" s="32">
        <f>N1112</f>
        <v>996602.4</v>
      </c>
      <c r="P1112" s="423">
        <v>160</v>
      </c>
      <c r="Q1112" s="418">
        <v>11.68</v>
      </c>
      <c r="R1112" s="14" t="s">
        <v>270</v>
      </c>
      <c r="S1112" s="14" t="s">
        <v>691</v>
      </c>
      <c r="T1112" s="308" t="s">
        <v>481</v>
      </c>
      <c r="U1112" s="1"/>
      <c r="V1112" s="1"/>
      <c r="W1112" s="1"/>
      <c r="X1112" s="1"/>
      <c r="Z1112" s="1"/>
      <c r="AA1112" s="1"/>
      <c r="AB1112" s="1"/>
      <c r="AC1112" s="1"/>
    </row>
    <row r="1113" spans="1:29" ht="37.5">
      <c r="A1113" s="15">
        <v>154</v>
      </c>
      <c r="B1113" s="16">
        <v>65</v>
      </c>
      <c r="C1113" s="68" t="s">
        <v>797</v>
      </c>
      <c r="D1113" s="16">
        <v>1978</v>
      </c>
      <c r="E1113" s="16" t="s">
        <v>37</v>
      </c>
      <c r="F1113" s="14" t="s">
        <v>306</v>
      </c>
      <c r="G1113" s="16" t="s">
        <v>87</v>
      </c>
      <c r="H1113" s="16">
        <v>3</v>
      </c>
      <c r="I1113" s="21">
        <v>3053.1</v>
      </c>
      <c r="J1113" s="21">
        <v>1716.3</v>
      </c>
      <c r="K1113" s="69" t="s">
        <v>46</v>
      </c>
      <c r="L1113" s="32">
        <f t="shared" si="157"/>
        <v>469322.53200000001</v>
      </c>
      <c r="M1113" s="32">
        <f t="shared" si="156"/>
        <v>34255.781999999999</v>
      </c>
      <c r="N1113" s="32">
        <f t="shared" si="140"/>
        <v>503578.31400000001</v>
      </c>
      <c r="O1113" s="32">
        <f>N1113</f>
        <v>503578.31400000001</v>
      </c>
      <c r="P1113" s="423">
        <v>153.72</v>
      </c>
      <c r="Q1113" s="418">
        <v>11.22</v>
      </c>
      <c r="R1113" s="14" t="s">
        <v>270</v>
      </c>
      <c r="S1113" s="14" t="s">
        <v>691</v>
      </c>
      <c r="T1113" s="308" t="s">
        <v>481</v>
      </c>
      <c r="U1113" s="1"/>
      <c r="V1113" s="1"/>
      <c r="W1113" s="1"/>
      <c r="X1113" s="1"/>
      <c r="Z1113" s="1"/>
      <c r="AA1113" s="1"/>
      <c r="AB1113" s="1"/>
      <c r="AC1113" s="1"/>
    </row>
    <row r="1114" spans="1:29" ht="37.5">
      <c r="A1114" s="15">
        <v>155</v>
      </c>
      <c r="B1114" s="16">
        <v>66</v>
      </c>
      <c r="C1114" s="68" t="s">
        <v>798</v>
      </c>
      <c r="D1114" s="16">
        <v>1982</v>
      </c>
      <c r="E1114" s="16" t="s">
        <v>37</v>
      </c>
      <c r="F1114" s="14" t="s">
        <v>306</v>
      </c>
      <c r="G1114" s="16" t="s">
        <v>38</v>
      </c>
      <c r="H1114" s="16">
        <v>3</v>
      </c>
      <c r="I1114" s="21">
        <v>2930.4</v>
      </c>
      <c r="J1114" s="21">
        <v>1530</v>
      </c>
      <c r="K1114" s="69" t="s">
        <v>46</v>
      </c>
      <c r="L1114" s="32">
        <f t="shared" si="157"/>
        <v>468864</v>
      </c>
      <c r="M1114" s="32">
        <f t="shared" si="156"/>
        <v>34227.072</v>
      </c>
      <c r="N1114" s="32">
        <f t="shared" si="140"/>
        <v>503091.07199999999</v>
      </c>
      <c r="O1114" s="632">
        <f>N1114+N1115</f>
        <v>3905871.5520000006</v>
      </c>
      <c r="P1114" s="423">
        <v>160</v>
      </c>
      <c r="Q1114" s="418">
        <v>11.68</v>
      </c>
      <c r="R1114" s="14" t="s">
        <v>270</v>
      </c>
      <c r="S1114" s="14" t="s">
        <v>691</v>
      </c>
      <c r="T1114" s="222"/>
      <c r="U1114" s="1"/>
      <c r="V1114" s="1"/>
      <c r="W1114" s="1"/>
      <c r="X1114" s="1"/>
      <c r="Z1114" s="1"/>
      <c r="AA1114" s="1"/>
      <c r="AB1114" s="1"/>
      <c r="AC1114" s="1"/>
    </row>
    <row r="1115" spans="1:29">
      <c r="A1115" s="15">
        <v>156</v>
      </c>
      <c r="B1115" s="16"/>
      <c r="C1115" s="68"/>
      <c r="D1115" s="16"/>
      <c r="E1115" s="16"/>
      <c r="F1115" s="14"/>
      <c r="G1115" s="16"/>
      <c r="H1115" s="16"/>
      <c r="I1115" s="426">
        <v>2930.4</v>
      </c>
      <c r="J1115" s="21"/>
      <c r="K1115" s="35" t="s">
        <v>234</v>
      </c>
      <c r="L1115" s="32">
        <f t="shared" si="157"/>
        <v>3171278.8800000004</v>
      </c>
      <c r="M1115" s="32">
        <f t="shared" si="156"/>
        <v>231501.6</v>
      </c>
      <c r="N1115" s="32">
        <f t="shared" si="140"/>
        <v>3402780.4800000004</v>
      </c>
      <c r="O1115" s="633"/>
      <c r="P1115" s="423">
        <v>1082.2</v>
      </c>
      <c r="Q1115" s="416">
        <v>79</v>
      </c>
      <c r="R1115" s="14" t="s">
        <v>270</v>
      </c>
      <c r="S1115" s="14" t="s">
        <v>691</v>
      </c>
      <c r="T1115" s="438" t="s">
        <v>1182</v>
      </c>
      <c r="U1115" s="1"/>
      <c r="V1115" s="1"/>
      <c r="W1115" s="1"/>
      <c r="X1115" s="1"/>
      <c r="Z1115" s="1"/>
      <c r="AA1115" s="1"/>
      <c r="AB1115" s="1"/>
      <c r="AC1115" s="1"/>
    </row>
    <row r="1116" spans="1:29" ht="37.5">
      <c r="A1116" s="15">
        <v>157</v>
      </c>
      <c r="B1116" s="16">
        <v>67</v>
      </c>
      <c r="C1116" s="68" t="s">
        <v>799</v>
      </c>
      <c r="D1116" s="16">
        <v>1976</v>
      </c>
      <c r="E1116" s="16" t="s">
        <v>37</v>
      </c>
      <c r="F1116" s="14" t="s">
        <v>306</v>
      </c>
      <c r="G1116" s="16" t="s">
        <v>87</v>
      </c>
      <c r="H1116" s="16">
        <v>3</v>
      </c>
      <c r="I1116" s="21">
        <v>2988.9</v>
      </c>
      <c r="J1116" s="21">
        <v>1718.1</v>
      </c>
      <c r="K1116" s="69" t="s">
        <v>46</v>
      </c>
      <c r="L1116" s="32">
        <f t="shared" si="157"/>
        <v>459453.70799999998</v>
      </c>
      <c r="M1116" s="32">
        <f t="shared" si="156"/>
        <v>33535.458000000006</v>
      </c>
      <c r="N1116" s="32">
        <f t="shared" si="140"/>
        <v>492989.16599999997</v>
      </c>
      <c r="O1116" s="32">
        <f>N1116</f>
        <v>492989.16599999997</v>
      </c>
      <c r="P1116" s="423">
        <v>153.72</v>
      </c>
      <c r="Q1116" s="418">
        <v>11.22</v>
      </c>
      <c r="R1116" s="14" t="s">
        <v>270</v>
      </c>
      <c r="S1116" s="14" t="s">
        <v>691</v>
      </c>
      <c r="T1116" s="222"/>
      <c r="U1116" s="1"/>
      <c r="V1116" s="1"/>
      <c r="W1116" s="1"/>
      <c r="X1116" s="1"/>
      <c r="Z1116" s="1"/>
      <c r="AA1116" s="1"/>
      <c r="AB1116" s="1"/>
      <c r="AC1116" s="1"/>
    </row>
    <row r="1117" spans="1:29" ht="37.5">
      <c r="A1117" s="15">
        <v>158</v>
      </c>
      <c r="B1117" s="16">
        <v>68</v>
      </c>
      <c r="C1117" s="68" t="s">
        <v>800</v>
      </c>
      <c r="D1117" s="16">
        <v>1978</v>
      </c>
      <c r="E1117" s="16" t="s">
        <v>37</v>
      </c>
      <c r="F1117" s="14" t="s">
        <v>306</v>
      </c>
      <c r="G1117" s="16" t="s">
        <v>87</v>
      </c>
      <c r="H1117" s="16">
        <v>3</v>
      </c>
      <c r="I1117" s="21">
        <v>3146.8</v>
      </c>
      <c r="J1117" s="21">
        <v>1700</v>
      </c>
      <c r="K1117" s="69" t="s">
        <v>46</v>
      </c>
      <c r="L1117" s="32">
        <f t="shared" si="157"/>
        <v>483726.09600000002</v>
      </c>
      <c r="M1117" s="32">
        <f t="shared" si="156"/>
        <v>35307.096000000005</v>
      </c>
      <c r="N1117" s="32">
        <f t="shared" si="140"/>
        <v>519033.19200000004</v>
      </c>
      <c r="O1117" s="32">
        <f>N1117</f>
        <v>519033.19200000004</v>
      </c>
      <c r="P1117" s="423">
        <v>153.72</v>
      </c>
      <c r="Q1117" s="418">
        <v>11.22</v>
      </c>
      <c r="R1117" s="14" t="s">
        <v>270</v>
      </c>
      <c r="S1117" s="14" t="s">
        <v>691</v>
      </c>
      <c r="T1117" s="308" t="s">
        <v>481</v>
      </c>
      <c r="U1117" s="1"/>
      <c r="V1117" s="1"/>
      <c r="W1117" s="1"/>
      <c r="X1117" s="1"/>
      <c r="Z1117" s="1"/>
      <c r="AA1117" s="1"/>
      <c r="AB1117" s="1"/>
      <c r="AC1117" s="1"/>
    </row>
    <row r="1118" spans="1:29" ht="37.5">
      <c r="A1118" s="15">
        <v>159</v>
      </c>
      <c r="B1118" s="16">
        <v>69</v>
      </c>
      <c r="C1118" s="68" t="s">
        <v>801</v>
      </c>
      <c r="D1118" s="16">
        <v>1978</v>
      </c>
      <c r="E1118" s="16" t="s">
        <v>37</v>
      </c>
      <c r="F1118" s="14" t="s">
        <v>306</v>
      </c>
      <c r="G1118" s="16" t="s">
        <v>87</v>
      </c>
      <c r="H1118" s="16">
        <v>3</v>
      </c>
      <c r="I1118" s="21">
        <v>3181.4</v>
      </c>
      <c r="J1118" s="21">
        <v>1741</v>
      </c>
      <c r="K1118" s="69" t="s">
        <v>46</v>
      </c>
      <c r="L1118" s="32">
        <f t="shared" si="157"/>
        <v>489044.80800000002</v>
      </c>
      <c r="M1118" s="32">
        <f t="shared" si="156"/>
        <v>35695.308000000005</v>
      </c>
      <c r="N1118" s="32">
        <f t="shared" si="140"/>
        <v>524740.11600000004</v>
      </c>
      <c r="O1118" s="632">
        <f>N1118+N1119+N1120+N1121+N1122+N1123</f>
        <v>6327009.25</v>
      </c>
      <c r="P1118" s="423">
        <v>153.72</v>
      </c>
      <c r="Q1118" s="418">
        <v>11.22</v>
      </c>
      <c r="R1118" s="14" t="s">
        <v>270</v>
      </c>
      <c r="S1118" s="14" t="s">
        <v>691</v>
      </c>
      <c r="T1118" s="222"/>
      <c r="U1118" s="1"/>
      <c r="V1118" s="1"/>
      <c r="W1118" s="1"/>
      <c r="X1118" s="1"/>
      <c r="Z1118" s="1"/>
      <c r="AA1118" s="1"/>
      <c r="AB1118" s="1"/>
      <c r="AC1118" s="1"/>
    </row>
    <row r="1119" spans="1:29">
      <c r="A1119" s="15">
        <v>160</v>
      </c>
      <c r="B1119" s="16"/>
      <c r="C1119" s="68"/>
      <c r="D1119" s="16"/>
      <c r="E1119" s="16"/>
      <c r="F1119" s="14"/>
      <c r="G1119" s="16"/>
      <c r="H1119" s="16"/>
      <c r="I1119" s="426">
        <v>3181.4</v>
      </c>
      <c r="J1119" s="21"/>
      <c r="K1119" s="35" t="s">
        <v>234</v>
      </c>
      <c r="L1119" s="32">
        <f t="shared" si="157"/>
        <v>3355454.3940000003</v>
      </c>
      <c r="M1119" s="32">
        <f t="shared" si="156"/>
        <v>244935.986</v>
      </c>
      <c r="N1119" s="32">
        <f t="shared" si="140"/>
        <v>3600390.3800000004</v>
      </c>
      <c r="O1119" s="634"/>
      <c r="P1119" s="423">
        <v>1054.71</v>
      </c>
      <c r="Q1119" s="416">
        <v>76.989999999999995</v>
      </c>
      <c r="R1119" s="14" t="s">
        <v>270</v>
      </c>
      <c r="S1119" s="14" t="s">
        <v>691</v>
      </c>
      <c r="T1119" s="438" t="s">
        <v>1182</v>
      </c>
      <c r="U1119" s="1"/>
      <c r="V1119" s="1"/>
      <c r="W1119" s="1"/>
      <c r="X1119" s="1"/>
      <c r="Z1119" s="1"/>
      <c r="AA1119" s="1"/>
      <c r="AB1119" s="1"/>
      <c r="AC1119" s="1"/>
    </row>
    <row r="1120" spans="1:29" ht="37.5">
      <c r="A1120" s="15">
        <v>161</v>
      </c>
      <c r="B1120" s="16"/>
      <c r="C1120" s="68"/>
      <c r="D1120" s="16"/>
      <c r="E1120" s="16"/>
      <c r="F1120" s="14"/>
      <c r="G1120" s="16"/>
      <c r="H1120" s="16"/>
      <c r="I1120" s="426">
        <v>3181.4</v>
      </c>
      <c r="J1120" s="21"/>
      <c r="K1120" s="69" t="s">
        <v>49</v>
      </c>
      <c r="L1120" s="32">
        <f t="shared" si="157"/>
        <v>1319549.2779999999</v>
      </c>
      <c r="M1120" s="32">
        <f t="shared" si="156"/>
        <v>96332.792000000001</v>
      </c>
      <c r="N1120" s="32">
        <f t="shared" si="140"/>
        <v>1415882.0699999998</v>
      </c>
      <c r="O1120" s="634"/>
      <c r="P1120" s="423">
        <v>414.77</v>
      </c>
      <c r="Q1120" s="416">
        <v>30.28</v>
      </c>
      <c r="R1120" s="14" t="s">
        <v>270</v>
      </c>
      <c r="S1120" s="14" t="s">
        <v>691</v>
      </c>
      <c r="T1120" s="438" t="s">
        <v>1182</v>
      </c>
      <c r="U1120" s="1"/>
      <c r="V1120" s="1"/>
      <c r="W1120" s="1"/>
      <c r="X1120" s="1"/>
      <c r="Z1120" s="1"/>
      <c r="AA1120" s="1"/>
      <c r="AB1120" s="1"/>
      <c r="AC1120" s="1"/>
    </row>
    <row r="1121" spans="1:29" ht="56.25">
      <c r="A1121" s="15">
        <v>162</v>
      </c>
      <c r="B1121" s="16"/>
      <c r="C1121" s="68"/>
      <c r="D1121" s="16"/>
      <c r="E1121" s="16"/>
      <c r="F1121" s="14"/>
      <c r="G1121" s="16"/>
      <c r="H1121" s="16"/>
      <c r="I1121" s="426">
        <v>3181.4</v>
      </c>
      <c r="J1121" s="21"/>
      <c r="K1121" s="69" t="s">
        <v>88</v>
      </c>
      <c r="L1121" s="32">
        <f t="shared" si="157"/>
        <v>445332.37199999997</v>
      </c>
      <c r="M1121" s="32">
        <f t="shared" si="156"/>
        <v>32513.908000000003</v>
      </c>
      <c r="N1121" s="32">
        <f t="shared" si="140"/>
        <v>477846.27999999997</v>
      </c>
      <c r="O1121" s="634"/>
      <c r="P1121" s="423">
        <v>139.97999999999999</v>
      </c>
      <c r="Q1121" s="418">
        <v>10.220000000000001</v>
      </c>
      <c r="R1121" s="14" t="s">
        <v>270</v>
      </c>
      <c r="S1121" s="14" t="s">
        <v>691</v>
      </c>
      <c r="T1121" s="438" t="s">
        <v>1182</v>
      </c>
      <c r="U1121" s="1"/>
      <c r="V1121" s="1"/>
      <c r="W1121" s="1"/>
      <c r="X1121" s="1"/>
      <c r="Z1121" s="1"/>
      <c r="AA1121" s="1"/>
      <c r="AB1121" s="1"/>
      <c r="AC1121" s="1"/>
    </row>
    <row r="1122" spans="1:29" ht="56.25">
      <c r="A1122" s="15">
        <v>163</v>
      </c>
      <c r="B1122" s="16"/>
      <c r="C1122" s="68"/>
      <c r="D1122" s="16"/>
      <c r="E1122" s="16"/>
      <c r="F1122" s="14"/>
      <c r="G1122" s="16"/>
      <c r="H1122" s="16"/>
      <c r="I1122" s="426">
        <v>3181.4</v>
      </c>
      <c r="J1122" s="21"/>
      <c r="K1122" s="69" t="s">
        <v>39</v>
      </c>
      <c r="L1122" s="32">
        <f t="shared" si="157"/>
        <v>177044.91</v>
      </c>
      <c r="M1122" s="32">
        <f t="shared" si="156"/>
        <v>12916.483999999999</v>
      </c>
      <c r="N1122" s="32">
        <f t="shared" si="140"/>
        <v>189961.394</v>
      </c>
      <c r="O1122" s="634"/>
      <c r="P1122" s="423">
        <v>55.65</v>
      </c>
      <c r="Q1122" s="418">
        <v>4.0599999999999996</v>
      </c>
      <c r="R1122" s="14" t="s">
        <v>270</v>
      </c>
      <c r="S1122" s="14" t="s">
        <v>691</v>
      </c>
      <c r="T1122" s="438" t="s">
        <v>1182</v>
      </c>
      <c r="U1122" s="1"/>
      <c r="V1122" s="1"/>
      <c r="W1122" s="1"/>
      <c r="X1122" s="1"/>
      <c r="Z1122" s="1"/>
      <c r="AA1122" s="1"/>
      <c r="AB1122" s="1"/>
      <c r="AC1122" s="1"/>
    </row>
    <row r="1123" spans="1:29" ht="56.25">
      <c r="A1123" s="15">
        <v>164</v>
      </c>
      <c r="B1123" s="16"/>
      <c r="C1123" s="68"/>
      <c r="D1123" s="16"/>
      <c r="E1123" s="16"/>
      <c r="F1123" s="14"/>
      <c r="G1123" s="16"/>
      <c r="H1123" s="16"/>
      <c r="I1123" s="426">
        <v>3181.4</v>
      </c>
      <c r="J1123" s="21"/>
      <c r="K1123" s="69" t="s">
        <v>42</v>
      </c>
      <c r="L1123" s="32">
        <f t="shared" si="157"/>
        <v>110140.068</v>
      </c>
      <c r="M1123" s="32">
        <f t="shared" si="156"/>
        <v>8048.942</v>
      </c>
      <c r="N1123" s="32">
        <f t="shared" si="140"/>
        <v>118189.01</v>
      </c>
      <c r="O1123" s="633"/>
      <c r="P1123" s="423">
        <v>34.619999999999997</v>
      </c>
      <c r="Q1123" s="418">
        <v>2.5299999999999998</v>
      </c>
      <c r="R1123" s="14" t="s">
        <v>270</v>
      </c>
      <c r="S1123" s="14" t="s">
        <v>691</v>
      </c>
      <c r="T1123" s="438" t="s">
        <v>1182</v>
      </c>
      <c r="U1123" s="1"/>
      <c r="V1123" s="1"/>
      <c r="W1123" s="1"/>
      <c r="X1123" s="1"/>
      <c r="Z1123" s="1"/>
      <c r="AA1123" s="1"/>
      <c r="AB1123" s="1"/>
      <c r="AC1123" s="1"/>
    </row>
    <row r="1124" spans="1:29" ht="37.5">
      <c r="A1124" s="15">
        <v>165</v>
      </c>
      <c r="B1124" s="16">
        <v>70</v>
      </c>
      <c r="C1124" s="68" t="s">
        <v>802</v>
      </c>
      <c r="D1124" s="16">
        <v>1979</v>
      </c>
      <c r="E1124" s="16" t="s">
        <v>37</v>
      </c>
      <c r="F1124" s="14" t="s">
        <v>306</v>
      </c>
      <c r="G1124" s="16" t="s">
        <v>87</v>
      </c>
      <c r="H1124" s="16">
        <v>3</v>
      </c>
      <c r="I1124" s="21">
        <v>3127.7</v>
      </c>
      <c r="J1124" s="21">
        <v>1751.7</v>
      </c>
      <c r="K1124" s="69" t="s">
        <v>46</v>
      </c>
      <c r="L1124" s="32">
        <f t="shared" si="157"/>
        <v>480790.04399999999</v>
      </c>
      <c r="M1124" s="32">
        <f t="shared" si="156"/>
        <v>35092.794000000002</v>
      </c>
      <c r="N1124" s="32">
        <f t="shared" si="140"/>
        <v>515882.83799999999</v>
      </c>
      <c r="O1124" s="632">
        <f>N1124+N1125+N1126+N1127+N1128+N1129</f>
        <v>6220213.375</v>
      </c>
      <c r="P1124" s="423">
        <v>153.72</v>
      </c>
      <c r="Q1124" s="418">
        <v>11.22</v>
      </c>
      <c r="R1124" s="14" t="s">
        <v>270</v>
      </c>
      <c r="S1124" s="14" t="s">
        <v>691</v>
      </c>
      <c r="T1124" s="222"/>
      <c r="U1124" s="1"/>
      <c r="V1124" s="1"/>
      <c r="W1124" s="1"/>
      <c r="X1124" s="1"/>
      <c r="Z1124" s="1"/>
      <c r="AA1124" s="1"/>
      <c r="AB1124" s="1"/>
      <c r="AC1124" s="1"/>
    </row>
    <row r="1125" spans="1:29">
      <c r="A1125" s="15">
        <v>166</v>
      </c>
      <c r="B1125" s="16"/>
      <c r="C1125" s="68"/>
      <c r="D1125" s="16"/>
      <c r="E1125" s="16"/>
      <c r="F1125" s="14"/>
      <c r="G1125" s="16"/>
      <c r="H1125" s="16"/>
      <c r="I1125" s="426">
        <v>3127.7</v>
      </c>
      <c r="J1125" s="21"/>
      <c r="K1125" s="35" t="s">
        <v>234</v>
      </c>
      <c r="L1125" s="32">
        <f t="shared" si="157"/>
        <v>3298816.4669999997</v>
      </c>
      <c r="M1125" s="32">
        <f t="shared" si="156"/>
        <v>240801.62299999996</v>
      </c>
      <c r="N1125" s="32">
        <f t="shared" si="140"/>
        <v>3539618.09</v>
      </c>
      <c r="O1125" s="634"/>
      <c r="P1125" s="423">
        <v>1054.71</v>
      </c>
      <c r="Q1125" s="416">
        <v>76.989999999999995</v>
      </c>
      <c r="R1125" s="14" t="s">
        <v>270</v>
      </c>
      <c r="S1125" s="14" t="s">
        <v>691</v>
      </c>
      <c r="T1125" s="438" t="s">
        <v>1182</v>
      </c>
      <c r="U1125" s="1"/>
      <c r="V1125" s="1"/>
      <c r="W1125" s="1"/>
      <c r="X1125" s="1"/>
      <c r="Z1125" s="1"/>
      <c r="AA1125" s="1"/>
      <c r="AB1125" s="1"/>
      <c r="AC1125" s="1"/>
    </row>
    <row r="1126" spans="1:29" ht="37.5">
      <c r="A1126" s="15">
        <v>167</v>
      </c>
      <c r="B1126" s="16"/>
      <c r="C1126" s="68"/>
      <c r="D1126" s="16"/>
      <c r="E1126" s="16"/>
      <c r="F1126" s="14"/>
      <c r="G1126" s="16"/>
      <c r="H1126" s="16"/>
      <c r="I1126" s="426">
        <v>3127.7</v>
      </c>
      <c r="J1126" s="21"/>
      <c r="K1126" s="69" t="s">
        <v>49</v>
      </c>
      <c r="L1126" s="32">
        <f t="shared" si="157"/>
        <v>1297276.129</v>
      </c>
      <c r="M1126" s="32">
        <f t="shared" si="156"/>
        <v>94706.755999999994</v>
      </c>
      <c r="N1126" s="32">
        <f t="shared" si="140"/>
        <v>1391982.885</v>
      </c>
      <c r="O1126" s="634"/>
      <c r="P1126" s="423">
        <v>414.77</v>
      </c>
      <c r="Q1126" s="416">
        <v>30.28</v>
      </c>
      <c r="R1126" s="14" t="s">
        <v>270</v>
      </c>
      <c r="S1126" s="14" t="s">
        <v>691</v>
      </c>
      <c r="T1126" s="438" t="s">
        <v>1182</v>
      </c>
      <c r="U1126" s="1"/>
      <c r="V1126" s="1"/>
      <c r="W1126" s="1"/>
      <c r="X1126" s="1"/>
      <c r="Z1126" s="1"/>
      <c r="AA1126" s="1"/>
      <c r="AB1126" s="1"/>
      <c r="AC1126" s="1"/>
    </row>
    <row r="1127" spans="1:29" ht="56.25">
      <c r="A1127" s="15">
        <v>168</v>
      </c>
      <c r="B1127" s="16"/>
      <c r="C1127" s="68"/>
      <c r="D1127" s="16"/>
      <c r="E1127" s="16"/>
      <c r="F1127" s="14"/>
      <c r="G1127" s="16"/>
      <c r="H1127" s="16"/>
      <c r="I1127" s="426">
        <v>3127.7</v>
      </c>
      <c r="J1127" s="21"/>
      <c r="K1127" s="69" t="s">
        <v>88</v>
      </c>
      <c r="L1127" s="32">
        <f t="shared" si="157"/>
        <v>437815.44599999994</v>
      </c>
      <c r="M1127" s="32">
        <f t="shared" si="156"/>
        <v>31965.094000000001</v>
      </c>
      <c r="N1127" s="32">
        <f t="shared" si="140"/>
        <v>469780.53999999992</v>
      </c>
      <c r="O1127" s="634"/>
      <c r="P1127" s="423">
        <v>139.97999999999999</v>
      </c>
      <c r="Q1127" s="418">
        <v>10.220000000000001</v>
      </c>
      <c r="R1127" s="14" t="s">
        <v>270</v>
      </c>
      <c r="S1127" s="14" t="s">
        <v>691</v>
      </c>
      <c r="T1127" s="438" t="s">
        <v>1182</v>
      </c>
      <c r="U1127" s="1"/>
      <c r="V1127" s="1"/>
      <c r="W1127" s="1"/>
      <c r="X1127" s="1"/>
      <c r="Z1127" s="1"/>
      <c r="AA1127" s="1"/>
      <c r="AB1127" s="1"/>
      <c r="AC1127" s="1"/>
    </row>
    <row r="1128" spans="1:29" ht="56.25">
      <c r="A1128" s="15">
        <v>169</v>
      </c>
      <c r="B1128" s="16"/>
      <c r="C1128" s="68"/>
      <c r="D1128" s="16"/>
      <c r="E1128" s="16"/>
      <c r="F1128" s="14"/>
      <c r="G1128" s="16"/>
      <c r="H1128" s="16"/>
      <c r="I1128" s="426">
        <v>3127.7</v>
      </c>
      <c r="J1128" s="21"/>
      <c r="K1128" s="69" t="s">
        <v>39</v>
      </c>
      <c r="L1128" s="32">
        <f t="shared" si="157"/>
        <v>174056.50499999998</v>
      </c>
      <c r="M1128" s="32">
        <f t="shared" si="156"/>
        <v>12698.461999999998</v>
      </c>
      <c r="N1128" s="32">
        <f t="shared" si="140"/>
        <v>186754.96699999998</v>
      </c>
      <c r="O1128" s="634"/>
      <c r="P1128" s="423">
        <v>55.65</v>
      </c>
      <c r="Q1128" s="418">
        <v>4.0599999999999996</v>
      </c>
      <c r="R1128" s="14" t="s">
        <v>270</v>
      </c>
      <c r="S1128" s="14" t="s">
        <v>691</v>
      </c>
      <c r="T1128" s="438" t="s">
        <v>1182</v>
      </c>
      <c r="U1128" s="1"/>
      <c r="V1128" s="1"/>
      <c r="W1128" s="1"/>
      <c r="X1128" s="1"/>
      <c r="Z1128" s="1"/>
      <c r="AA1128" s="1"/>
      <c r="AB1128" s="1"/>
      <c r="AC1128" s="1"/>
    </row>
    <row r="1129" spans="1:29" ht="56.25">
      <c r="A1129" s="15">
        <v>170</v>
      </c>
      <c r="B1129" s="16"/>
      <c r="C1129" s="68"/>
      <c r="D1129" s="16"/>
      <c r="E1129" s="16"/>
      <c r="F1129" s="14"/>
      <c r="G1129" s="16"/>
      <c r="H1129" s="16"/>
      <c r="I1129" s="426">
        <v>3127.7</v>
      </c>
      <c r="J1129" s="21"/>
      <c r="K1129" s="69" t="s">
        <v>42</v>
      </c>
      <c r="L1129" s="32">
        <f t="shared" si="157"/>
        <v>108280.97399999999</v>
      </c>
      <c r="M1129" s="32">
        <f t="shared" si="156"/>
        <v>7913.0809999999992</v>
      </c>
      <c r="N1129" s="32">
        <f t="shared" si="140"/>
        <v>116194.05499999999</v>
      </c>
      <c r="O1129" s="633"/>
      <c r="P1129" s="423">
        <v>34.619999999999997</v>
      </c>
      <c r="Q1129" s="418">
        <v>2.5299999999999998</v>
      </c>
      <c r="R1129" s="14" t="s">
        <v>270</v>
      </c>
      <c r="S1129" s="14" t="s">
        <v>691</v>
      </c>
      <c r="T1129" s="438" t="s">
        <v>1182</v>
      </c>
      <c r="U1129" s="1"/>
      <c r="V1129" s="1"/>
      <c r="W1129" s="1"/>
      <c r="X1129" s="1"/>
      <c r="Z1129" s="1"/>
      <c r="AA1129" s="1"/>
      <c r="AB1129" s="1"/>
      <c r="AC1129" s="1"/>
    </row>
    <row r="1130" spans="1:29" s="67" customFormat="1" ht="37.5">
      <c r="A1130" s="15">
        <v>171</v>
      </c>
      <c r="B1130" s="16">
        <v>71</v>
      </c>
      <c r="C1130" s="68" t="s">
        <v>803</v>
      </c>
      <c r="D1130" s="16">
        <v>1978</v>
      </c>
      <c r="E1130" s="16" t="s">
        <v>37</v>
      </c>
      <c r="F1130" s="14" t="s">
        <v>306</v>
      </c>
      <c r="G1130" s="16" t="s">
        <v>87</v>
      </c>
      <c r="H1130" s="16">
        <v>3</v>
      </c>
      <c r="I1130" s="21">
        <v>3182.9</v>
      </c>
      <c r="J1130" s="21">
        <v>1640.1</v>
      </c>
      <c r="K1130" s="69" t="s">
        <v>46</v>
      </c>
      <c r="L1130" s="32">
        <f t="shared" si="157"/>
        <v>489275.38800000004</v>
      </c>
      <c r="M1130" s="32">
        <f t="shared" si="156"/>
        <v>35712.138000000006</v>
      </c>
      <c r="N1130" s="32">
        <f t="shared" si="140"/>
        <v>524987.52600000007</v>
      </c>
      <c r="O1130" s="632">
        <f>N1130+N1131</f>
        <v>1941537.1710000001</v>
      </c>
      <c r="P1130" s="423">
        <v>153.72</v>
      </c>
      <c r="Q1130" s="418">
        <v>11.22</v>
      </c>
      <c r="R1130" s="14" t="s">
        <v>270</v>
      </c>
      <c r="S1130" s="14" t="s">
        <v>691</v>
      </c>
      <c r="T1130" s="308"/>
    </row>
    <row r="1131" spans="1:29" s="67" customFormat="1" ht="37.5">
      <c r="A1131" s="15">
        <v>172</v>
      </c>
      <c r="B1131" s="16"/>
      <c r="C1131" s="68"/>
      <c r="D1131" s="16"/>
      <c r="E1131" s="16"/>
      <c r="F1131" s="14"/>
      <c r="G1131" s="16"/>
      <c r="H1131" s="16"/>
      <c r="I1131" s="426">
        <v>3182.9</v>
      </c>
      <c r="J1131" s="21"/>
      <c r="K1131" s="69" t="s">
        <v>49</v>
      </c>
      <c r="L1131" s="32">
        <f t="shared" si="157"/>
        <v>1320171.433</v>
      </c>
      <c r="M1131" s="32">
        <f t="shared" si="156"/>
        <v>96378.212</v>
      </c>
      <c r="N1131" s="32">
        <f t="shared" si="140"/>
        <v>1416549.645</v>
      </c>
      <c r="O1131" s="633"/>
      <c r="P1131" s="423">
        <v>414.77</v>
      </c>
      <c r="Q1131" s="416">
        <v>30.28</v>
      </c>
      <c r="R1131" s="14" t="s">
        <v>270</v>
      </c>
      <c r="S1131" s="14" t="s">
        <v>691</v>
      </c>
      <c r="T1131" s="438" t="s">
        <v>1182</v>
      </c>
    </row>
    <row r="1132" spans="1:29" s="67" customFormat="1" ht="56.25">
      <c r="A1132" s="15">
        <v>173</v>
      </c>
      <c r="B1132" s="16">
        <v>72</v>
      </c>
      <c r="C1132" s="68" t="s">
        <v>89</v>
      </c>
      <c r="D1132" s="16">
        <v>1968</v>
      </c>
      <c r="E1132" s="16" t="s">
        <v>37</v>
      </c>
      <c r="F1132" s="14" t="s">
        <v>306</v>
      </c>
      <c r="G1132" s="16" t="s">
        <v>38</v>
      </c>
      <c r="H1132" s="16">
        <v>3</v>
      </c>
      <c r="I1132" s="21">
        <v>3202.8</v>
      </c>
      <c r="J1132" s="21">
        <v>1446.6</v>
      </c>
      <c r="K1132" s="69" t="s">
        <v>42</v>
      </c>
      <c r="L1132" s="32">
        <f t="shared" si="157"/>
        <v>113795.48400000001</v>
      </c>
      <c r="M1132" s="32">
        <f t="shared" si="156"/>
        <v>8295.2520000000004</v>
      </c>
      <c r="N1132" s="32">
        <f t="shared" si="140"/>
        <v>122090.736</v>
      </c>
      <c r="O1132" s="32">
        <f>N1132</f>
        <v>122090.736</v>
      </c>
      <c r="P1132" s="423">
        <v>35.53</v>
      </c>
      <c r="Q1132" s="418">
        <v>2.59</v>
      </c>
      <c r="R1132" s="14" t="s">
        <v>270</v>
      </c>
      <c r="S1132" s="14" t="s">
        <v>691</v>
      </c>
      <c r="T1132" s="499" t="s">
        <v>1193</v>
      </c>
    </row>
    <row r="1133" spans="1:29" s="67" customFormat="1">
      <c r="A1133" s="64">
        <f>A1146</f>
        <v>13</v>
      </c>
      <c r="B1133" s="33">
        <f>B1146</f>
        <v>9</v>
      </c>
      <c r="C1133" s="65" t="s">
        <v>111</v>
      </c>
      <c r="D1133" s="33"/>
      <c r="E1133" s="33"/>
      <c r="F1133" s="14"/>
      <c r="G1133" s="33"/>
      <c r="H1133" s="33"/>
      <c r="I1133" s="31">
        <f>I1134+I1135+I1136+I1138+I1140+I1141+I1142+I1144+I1146</f>
        <v>14389.9</v>
      </c>
      <c r="J1133" s="27"/>
      <c r="K1133" s="28"/>
      <c r="L1133" s="31">
        <f>SUM(L1134:L1146)</f>
        <v>9183664.1359999999</v>
      </c>
      <c r="M1133" s="31">
        <f>SUM(M1134:M1146)</f>
        <v>670393.10199999996</v>
      </c>
      <c r="N1133" s="31">
        <f>SUM(N1134:N1146)</f>
        <v>9854057.2379999999</v>
      </c>
      <c r="O1133" s="31">
        <f>SUM(O1134:O1146)</f>
        <v>9854057.2379999999</v>
      </c>
      <c r="P1133" s="31"/>
      <c r="Q1133" s="414"/>
      <c r="R1133" s="14"/>
      <c r="S1133" s="14"/>
      <c r="T1133" s="438"/>
      <c r="U1133" s="438"/>
      <c r="V1133" s="438"/>
      <c r="W1133" s="438"/>
      <c r="X1133" s="438"/>
      <c r="Z1133" s="438"/>
      <c r="AA1133" s="438"/>
      <c r="AB1133" s="438"/>
      <c r="AC1133" s="327"/>
    </row>
    <row r="1134" spans="1:29" ht="37.5">
      <c r="A1134" s="15">
        <v>1</v>
      </c>
      <c r="B1134" s="16">
        <v>1</v>
      </c>
      <c r="C1134" s="68" t="s">
        <v>804</v>
      </c>
      <c r="D1134" s="16">
        <v>1980</v>
      </c>
      <c r="E1134" s="16" t="s">
        <v>37</v>
      </c>
      <c r="F1134" s="14" t="s">
        <v>280</v>
      </c>
      <c r="G1134" s="16" t="s">
        <v>38</v>
      </c>
      <c r="H1134" s="16">
        <v>3</v>
      </c>
      <c r="I1134" s="21">
        <v>2704.4</v>
      </c>
      <c r="J1134" s="21">
        <v>1307.4000000000001</v>
      </c>
      <c r="K1134" s="69" t="s">
        <v>46</v>
      </c>
      <c r="L1134" s="32">
        <f>I1134*P1134</f>
        <v>432704</v>
      </c>
      <c r="M1134" s="32">
        <f>I1134*Q1134</f>
        <v>31587.392</v>
      </c>
      <c r="N1134" s="32">
        <f t="shared" ref="N1134:N1146" si="158">L1134+M1134</f>
        <v>464291.39199999999</v>
      </c>
      <c r="O1134" s="32">
        <f>N1134</f>
        <v>464291.39199999999</v>
      </c>
      <c r="P1134" s="415">
        <v>160</v>
      </c>
      <c r="Q1134" s="418">
        <v>11.68</v>
      </c>
      <c r="R1134" s="14" t="s">
        <v>270</v>
      </c>
      <c r="S1134" s="14" t="s">
        <v>691</v>
      </c>
    </row>
    <row r="1135" spans="1:29" ht="37.5">
      <c r="A1135" s="15">
        <v>2</v>
      </c>
      <c r="B1135" s="16">
        <v>2</v>
      </c>
      <c r="C1135" s="68" t="s">
        <v>805</v>
      </c>
      <c r="D1135" s="16">
        <v>1975</v>
      </c>
      <c r="E1135" s="16" t="s">
        <v>37</v>
      </c>
      <c r="F1135" s="14" t="s">
        <v>280</v>
      </c>
      <c r="G1135" s="16" t="s">
        <v>87</v>
      </c>
      <c r="H1135" s="16">
        <v>3</v>
      </c>
      <c r="I1135" s="21">
        <v>1207.0999999999999</v>
      </c>
      <c r="J1135" s="21">
        <v>635.29999999999995</v>
      </c>
      <c r="K1135" s="69" t="s">
        <v>46</v>
      </c>
      <c r="L1135" s="32">
        <f>I1135*P1135</f>
        <v>185555.41199999998</v>
      </c>
      <c r="M1135" s="32">
        <f>I1135*Q1135</f>
        <v>13543.662</v>
      </c>
      <c r="N1135" s="32">
        <f t="shared" si="158"/>
        <v>199099.07399999999</v>
      </c>
      <c r="O1135" s="32">
        <f>N1135</f>
        <v>199099.07399999999</v>
      </c>
      <c r="P1135" s="92">
        <v>153.72</v>
      </c>
      <c r="Q1135" s="418">
        <v>11.22</v>
      </c>
      <c r="R1135" s="14" t="s">
        <v>270</v>
      </c>
      <c r="S1135" s="14" t="s">
        <v>691</v>
      </c>
    </row>
    <row r="1136" spans="1:29" ht="37.5">
      <c r="A1136" s="15">
        <v>3</v>
      </c>
      <c r="B1136" s="16">
        <v>3</v>
      </c>
      <c r="C1136" s="68" t="s">
        <v>806</v>
      </c>
      <c r="D1136" s="16">
        <v>1970</v>
      </c>
      <c r="E1136" s="16" t="s">
        <v>37</v>
      </c>
      <c r="F1136" s="14" t="s">
        <v>331</v>
      </c>
      <c r="G1136" s="16" t="s">
        <v>67</v>
      </c>
      <c r="H1136" s="16">
        <v>2</v>
      </c>
      <c r="I1136" s="21">
        <v>580.9</v>
      </c>
      <c r="J1136" s="21">
        <v>342.4</v>
      </c>
      <c r="K1136" s="69" t="s">
        <v>46</v>
      </c>
      <c r="L1136" s="32">
        <f>I1136*P1136</f>
        <v>144202.61600000001</v>
      </c>
      <c r="M1136" s="32">
        <f>I1136*Q1136</f>
        <v>10525.907999999999</v>
      </c>
      <c r="N1136" s="32">
        <f t="shared" si="158"/>
        <v>154728.524</v>
      </c>
      <c r="O1136" s="632">
        <f>N1136+N1137</f>
        <v>1089687.074</v>
      </c>
      <c r="P1136" s="415">
        <v>248.24</v>
      </c>
      <c r="Q1136" s="416">
        <v>18.12</v>
      </c>
      <c r="R1136" s="14" t="s">
        <v>270</v>
      </c>
      <c r="S1136" s="14" t="s">
        <v>691</v>
      </c>
    </row>
    <row r="1137" spans="1:29">
      <c r="A1137" s="15">
        <v>4</v>
      </c>
      <c r="B1137" s="16"/>
      <c r="C1137" s="68"/>
      <c r="D1137" s="16"/>
      <c r="E1137" s="16"/>
      <c r="F1137" s="14"/>
      <c r="G1137" s="16"/>
      <c r="H1137" s="16"/>
      <c r="I1137" s="21"/>
      <c r="J1137" s="21"/>
      <c r="K1137" s="69" t="s">
        <v>234</v>
      </c>
      <c r="L1137" s="32">
        <f>I1136*P1137</f>
        <v>871350</v>
      </c>
      <c r="M1137" s="32">
        <f>I1136*Q1137</f>
        <v>63608.549999999996</v>
      </c>
      <c r="N1137" s="32">
        <f t="shared" si="158"/>
        <v>934958.55</v>
      </c>
      <c r="O1137" s="633"/>
      <c r="P1137" s="423">
        <v>1500</v>
      </c>
      <c r="Q1137" s="416">
        <v>109.5</v>
      </c>
      <c r="R1137" s="14" t="s">
        <v>270</v>
      </c>
      <c r="S1137" s="14" t="s">
        <v>691</v>
      </c>
    </row>
    <row r="1138" spans="1:29" ht="37.5">
      <c r="A1138" s="15">
        <v>5</v>
      </c>
      <c r="B1138" s="16">
        <v>4</v>
      </c>
      <c r="C1138" s="68" t="s">
        <v>807</v>
      </c>
      <c r="D1138" s="16">
        <v>1967</v>
      </c>
      <c r="E1138" s="16" t="s">
        <v>37</v>
      </c>
      <c r="F1138" s="14" t="s">
        <v>269</v>
      </c>
      <c r="G1138" s="16" t="s">
        <v>38</v>
      </c>
      <c r="H1138" s="16">
        <v>2</v>
      </c>
      <c r="I1138" s="21">
        <v>1530.5</v>
      </c>
      <c r="J1138" s="21">
        <v>596.9</v>
      </c>
      <c r="K1138" s="69" t="s">
        <v>46</v>
      </c>
      <c r="L1138" s="32">
        <f>I1138*P1138</f>
        <v>379931.32</v>
      </c>
      <c r="M1138" s="32">
        <f>I1138*Q1138</f>
        <v>27732.66</v>
      </c>
      <c r="N1138" s="32">
        <f t="shared" si="158"/>
        <v>407663.98</v>
      </c>
      <c r="O1138" s="632">
        <f>N1138+N1139</f>
        <v>1169914.2</v>
      </c>
      <c r="P1138" s="415">
        <v>248.24</v>
      </c>
      <c r="Q1138" s="416">
        <v>18.12</v>
      </c>
      <c r="R1138" s="14" t="s">
        <v>270</v>
      </c>
      <c r="S1138" s="14" t="s">
        <v>691</v>
      </c>
    </row>
    <row r="1139" spans="1:29" ht="37.5">
      <c r="A1139" s="15">
        <v>6</v>
      </c>
      <c r="B1139" s="16"/>
      <c r="C1139" s="68"/>
      <c r="D1139" s="16"/>
      <c r="E1139" s="16"/>
      <c r="F1139" s="14"/>
      <c r="G1139" s="16"/>
      <c r="H1139" s="16"/>
      <c r="I1139" s="21"/>
      <c r="J1139" s="21"/>
      <c r="K1139" s="69" t="s">
        <v>49</v>
      </c>
      <c r="L1139" s="32">
        <f>I1138*P1139</f>
        <v>710396.88</v>
      </c>
      <c r="M1139" s="32">
        <f>I1138*Q1139</f>
        <v>51853.340000000004</v>
      </c>
      <c r="N1139" s="32">
        <f t="shared" si="158"/>
        <v>762250.22</v>
      </c>
      <c r="O1139" s="633"/>
      <c r="P1139" s="423">
        <v>464.16</v>
      </c>
      <c r="Q1139" s="416">
        <v>33.880000000000003</v>
      </c>
      <c r="R1139" s="14" t="s">
        <v>270</v>
      </c>
      <c r="S1139" s="14" t="s">
        <v>691</v>
      </c>
    </row>
    <row r="1140" spans="1:29" ht="37.5">
      <c r="A1140" s="15">
        <v>7</v>
      </c>
      <c r="B1140" s="16">
        <v>5</v>
      </c>
      <c r="C1140" s="68" t="s">
        <v>808</v>
      </c>
      <c r="D1140" s="16">
        <v>1987</v>
      </c>
      <c r="E1140" s="16" t="s">
        <v>37</v>
      </c>
      <c r="F1140" s="14" t="s">
        <v>323</v>
      </c>
      <c r="G1140" s="16" t="s">
        <v>67</v>
      </c>
      <c r="H1140" s="16">
        <v>2</v>
      </c>
      <c r="I1140" s="21">
        <v>1015.9</v>
      </c>
      <c r="J1140" s="21">
        <v>576.6</v>
      </c>
      <c r="K1140" s="69" t="s">
        <v>46</v>
      </c>
      <c r="L1140" s="32">
        <f>I1140*P1140</f>
        <v>247981.19</v>
      </c>
      <c r="M1140" s="32">
        <f>I1140*Q1140</f>
        <v>18103.338</v>
      </c>
      <c r="N1140" s="32">
        <f t="shared" si="158"/>
        <v>266084.52799999999</v>
      </c>
      <c r="O1140" s="32">
        <f>N1140</f>
        <v>266084.52799999999</v>
      </c>
      <c r="P1140" s="415">
        <v>244.1</v>
      </c>
      <c r="Q1140" s="416">
        <v>17.82</v>
      </c>
      <c r="R1140" s="14" t="s">
        <v>270</v>
      </c>
      <c r="S1140" s="14" t="s">
        <v>691</v>
      </c>
    </row>
    <row r="1141" spans="1:29" ht="37.5">
      <c r="A1141" s="15">
        <v>8</v>
      </c>
      <c r="B1141" s="16">
        <v>6</v>
      </c>
      <c r="C1141" s="68" t="s">
        <v>809</v>
      </c>
      <c r="D1141" s="16">
        <v>1985</v>
      </c>
      <c r="E1141" s="16" t="s">
        <v>37</v>
      </c>
      <c r="F1141" s="14" t="s">
        <v>323</v>
      </c>
      <c r="G1141" s="16" t="s">
        <v>67</v>
      </c>
      <c r="H1141" s="16">
        <v>1</v>
      </c>
      <c r="I1141" s="21">
        <v>579.9</v>
      </c>
      <c r="J1141" s="21">
        <v>386.6</v>
      </c>
      <c r="K1141" s="69" t="s">
        <v>46</v>
      </c>
      <c r="L1141" s="32">
        <f>I1141*P1141</f>
        <v>141553.59</v>
      </c>
      <c r="M1141" s="32">
        <f>I1141*Q1141</f>
        <v>10333.817999999999</v>
      </c>
      <c r="N1141" s="32">
        <f t="shared" si="158"/>
        <v>151887.408</v>
      </c>
      <c r="O1141" s="32">
        <f>N1141</f>
        <v>151887.408</v>
      </c>
      <c r="P1141" s="415">
        <v>244.1</v>
      </c>
      <c r="Q1141" s="416">
        <v>17.82</v>
      </c>
      <c r="R1141" s="14" t="s">
        <v>270</v>
      </c>
      <c r="S1141" s="14" t="s">
        <v>691</v>
      </c>
    </row>
    <row r="1142" spans="1:29" ht="37.5">
      <c r="A1142" s="15">
        <v>9</v>
      </c>
      <c r="B1142" s="16">
        <v>7</v>
      </c>
      <c r="C1142" s="68" t="s">
        <v>810</v>
      </c>
      <c r="D1142" s="16">
        <v>1974</v>
      </c>
      <c r="E1142" s="16" t="s">
        <v>37</v>
      </c>
      <c r="F1142" s="14" t="s">
        <v>285</v>
      </c>
      <c r="G1142" s="16" t="s">
        <v>38</v>
      </c>
      <c r="H1142" s="16">
        <v>2</v>
      </c>
      <c r="I1142" s="21">
        <v>1571.6</v>
      </c>
      <c r="J1142" s="21">
        <v>865.7</v>
      </c>
      <c r="K1142" s="69" t="s">
        <v>46</v>
      </c>
      <c r="L1142" s="32">
        <f>I1142*P1142</f>
        <v>390133.984</v>
      </c>
      <c r="M1142" s="32">
        <f>I1142*Q1142</f>
        <v>28477.392</v>
      </c>
      <c r="N1142" s="32">
        <f t="shared" si="158"/>
        <v>418611.37599999999</v>
      </c>
      <c r="O1142" s="632">
        <f>N1142+N1143</f>
        <v>2948101.5760000004</v>
      </c>
      <c r="P1142" s="415">
        <v>248.24</v>
      </c>
      <c r="Q1142" s="416">
        <v>18.12</v>
      </c>
      <c r="R1142" s="14" t="s">
        <v>270</v>
      </c>
      <c r="S1142" s="14" t="s">
        <v>691</v>
      </c>
    </row>
    <row r="1143" spans="1:29">
      <c r="A1143" s="15">
        <v>10</v>
      </c>
      <c r="B1143" s="16"/>
      <c r="C1143" s="68"/>
      <c r="D1143" s="16"/>
      <c r="E1143" s="16"/>
      <c r="F1143" s="14"/>
      <c r="G1143" s="16"/>
      <c r="H1143" s="16"/>
      <c r="I1143" s="21"/>
      <c r="J1143" s="21"/>
      <c r="K1143" s="69" t="s">
        <v>234</v>
      </c>
      <c r="L1143" s="32">
        <f>I1142*P1143</f>
        <v>2357400</v>
      </c>
      <c r="M1143" s="32">
        <f>I1142*Q1143</f>
        <v>172090.19999999998</v>
      </c>
      <c r="N1143" s="32">
        <f t="shared" si="158"/>
        <v>2529490.2000000002</v>
      </c>
      <c r="O1143" s="633"/>
      <c r="P1143" s="423">
        <v>1500</v>
      </c>
      <c r="Q1143" s="416">
        <v>109.5</v>
      </c>
      <c r="R1143" s="14" t="s">
        <v>270</v>
      </c>
      <c r="S1143" s="14" t="s">
        <v>691</v>
      </c>
    </row>
    <row r="1144" spans="1:29" ht="37.5">
      <c r="A1144" s="15">
        <v>11</v>
      </c>
      <c r="B1144" s="16">
        <v>8</v>
      </c>
      <c r="C1144" s="68" t="s">
        <v>811</v>
      </c>
      <c r="D1144" s="16">
        <v>1973</v>
      </c>
      <c r="E1144" s="16" t="s">
        <v>37</v>
      </c>
      <c r="F1144" s="14" t="s">
        <v>285</v>
      </c>
      <c r="G1144" s="16" t="s">
        <v>38</v>
      </c>
      <c r="H1144" s="16">
        <v>2</v>
      </c>
      <c r="I1144" s="21">
        <v>1568.1</v>
      </c>
      <c r="J1144" s="21">
        <v>862</v>
      </c>
      <c r="K1144" s="69" t="s">
        <v>46</v>
      </c>
      <c r="L1144" s="32">
        <f>I1144*P1144</f>
        <v>389265.14399999997</v>
      </c>
      <c r="M1144" s="32">
        <f>I1144*Q1144</f>
        <v>28413.972000000002</v>
      </c>
      <c r="N1144" s="32">
        <f t="shared" si="158"/>
        <v>417679.11599999998</v>
      </c>
      <c r="O1144" s="632">
        <f>N1144+N1145</f>
        <v>2941536.0660000001</v>
      </c>
      <c r="P1144" s="415">
        <v>248.24</v>
      </c>
      <c r="Q1144" s="416">
        <v>18.12</v>
      </c>
      <c r="R1144" s="14" t="s">
        <v>270</v>
      </c>
      <c r="S1144" s="14" t="s">
        <v>691</v>
      </c>
    </row>
    <row r="1145" spans="1:29">
      <c r="A1145" s="15">
        <v>12</v>
      </c>
      <c r="B1145" s="16"/>
      <c r="C1145" s="68"/>
      <c r="D1145" s="16"/>
      <c r="E1145" s="16"/>
      <c r="F1145" s="14"/>
      <c r="G1145" s="16"/>
      <c r="H1145" s="16"/>
      <c r="I1145" s="21"/>
      <c r="J1145" s="21"/>
      <c r="K1145" s="69" t="s">
        <v>234</v>
      </c>
      <c r="L1145" s="32">
        <f>I1144*P1145</f>
        <v>2352150</v>
      </c>
      <c r="M1145" s="32">
        <f>I1144*Q1145</f>
        <v>171706.94999999998</v>
      </c>
      <c r="N1145" s="32">
        <f t="shared" si="158"/>
        <v>2523856.9500000002</v>
      </c>
      <c r="O1145" s="633"/>
      <c r="P1145" s="423">
        <v>1500</v>
      </c>
      <c r="Q1145" s="416">
        <v>109.5</v>
      </c>
      <c r="R1145" s="14" t="s">
        <v>270</v>
      </c>
      <c r="S1145" s="14" t="s">
        <v>691</v>
      </c>
    </row>
    <row r="1146" spans="1:29" s="67" customFormat="1" ht="37.5">
      <c r="A1146" s="15">
        <v>13</v>
      </c>
      <c r="B1146" s="16">
        <v>9</v>
      </c>
      <c r="C1146" s="68" t="s">
        <v>812</v>
      </c>
      <c r="D1146" s="16">
        <v>1989</v>
      </c>
      <c r="E1146" s="16" t="s">
        <v>37</v>
      </c>
      <c r="F1146" s="14" t="s">
        <v>280</v>
      </c>
      <c r="G1146" s="16" t="s">
        <v>38</v>
      </c>
      <c r="H1146" s="16">
        <v>5</v>
      </c>
      <c r="I1146" s="21">
        <v>3631.5</v>
      </c>
      <c r="J1146" s="21">
        <v>2241.3000000000002</v>
      </c>
      <c r="K1146" s="69" t="s">
        <v>46</v>
      </c>
      <c r="L1146" s="32">
        <f>I1146*P1146</f>
        <v>581040</v>
      </c>
      <c r="M1146" s="32">
        <f>I1146*Q1146</f>
        <v>42415.92</v>
      </c>
      <c r="N1146" s="32">
        <f t="shared" si="158"/>
        <v>623455.92000000004</v>
      </c>
      <c r="O1146" s="32">
        <f>N1146</f>
        <v>623455.92000000004</v>
      </c>
      <c r="P1146" s="415">
        <v>160</v>
      </c>
      <c r="Q1146" s="418">
        <v>11.68</v>
      </c>
      <c r="R1146" s="14" t="s">
        <v>270</v>
      </c>
      <c r="S1146" s="14" t="s">
        <v>691</v>
      </c>
      <c r="T1146" s="438"/>
      <c r="U1146" s="438"/>
      <c r="V1146" s="438"/>
      <c r="W1146" s="438"/>
      <c r="X1146" s="438"/>
      <c r="Z1146" s="438"/>
      <c r="AA1146" s="438"/>
      <c r="AB1146" s="438"/>
      <c r="AC1146" s="327"/>
    </row>
    <row r="1147" spans="1:29" s="67" customFormat="1">
      <c r="A1147" s="64">
        <f>A1152</f>
        <v>5</v>
      </c>
      <c r="B1147" s="33">
        <f>B1152</f>
        <v>4</v>
      </c>
      <c r="C1147" s="65" t="s">
        <v>113</v>
      </c>
      <c r="D1147" s="33"/>
      <c r="E1147" s="33"/>
      <c r="F1147" s="14"/>
      <c r="G1147" s="33"/>
      <c r="H1147" s="33"/>
      <c r="I1147" s="31">
        <f>I1148+I1149+I1150+I1152</f>
        <v>7827.0999999999995</v>
      </c>
      <c r="J1147" s="27"/>
      <c r="K1147" s="28"/>
      <c r="L1147" s="31">
        <f>SUM(L1148:L1152)</f>
        <v>6931148.9840000002</v>
      </c>
      <c r="M1147" s="31">
        <f>SUM(M1148:M1152)</f>
        <v>505964.74199999997</v>
      </c>
      <c r="N1147" s="31">
        <f>SUM(N1148:N1152)</f>
        <v>7437113.7259999998</v>
      </c>
      <c r="O1147" s="31">
        <f>SUM(O1148:O1152)</f>
        <v>7437113.7259999998</v>
      </c>
      <c r="P1147" s="31"/>
      <c r="Q1147" s="414"/>
      <c r="R1147" s="14"/>
      <c r="S1147" s="14"/>
      <c r="T1147" s="438"/>
      <c r="U1147" s="438"/>
      <c r="V1147" s="438"/>
      <c r="W1147" s="438"/>
      <c r="X1147" s="438"/>
      <c r="Z1147" s="438"/>
      <c r="AA1147" s="438"/>
      <c r="AB1147" s="438"/>
      <c r="AC1147" s="327"/>
    </row>
    <row r="1148" spans="1:29" ht="37.5">
      <c r="A1148" s="15">
        <v>1</v>
      </c>
      <c r="B1148" s="16">
        <v>1</v>
      </c>
      <c r="C1148" s="68" t="s">
        <v>813</v>
      </c>
      <c r="D1148" s="16">
        <v>1983</v>
      </c>
      <c r="E1148" s="16" t="s">
        <v>37</v>
      </c>
      <c r="F1148" s="14" t="s">
        <v>269</v>
      </c>
      <c r="G1148" s="16" t="s">
        <v>38</v>
      </c>
      <c r="H1148" s="16">
        <v>2</v>
      </c>
      <c r="I1148" s="21">
        <v>2145.1</v>
      </c>
      <c r="J1148" s="21">
        <v>834.9</v>
      </c>
      <c r="K1148" s="69" t="s">
        <v>46</v>
      </c>
      <c r="L1148" s="32">
        <f>I1148*P1148</f>
        <v>532499.62399999995</v>
      </c>
      <c r="M1148" s="32">
        <f>I1148*Q1148</f>
        <v>38869.212</v>
      </c>
      <c r="N1148" s="32">
        <f>L1148+M1148</f>
        <v>571368.83599999989</v>
      </c>
      <c r="O1148" s="32">
        <f>N1148</f>
        <v>571368.83599999989</v>
      </c>
      <c r="P1148" s="415">
        <v>248.24</v>
      </c>
      <c r="Q1148" s="416">
        <v>18.12</v>
      </c>
      <c r="R1148" s="14" t="s">
        <v>270</v>
      </c>
      <c r="S1148" s="14" t="s">
        <v>691</v>
      </c>
    </row>
    <row r="1149" spans="1:29" ht="37.5">
      <c r="A1149" s="15">
        <v>2</v>
      </c>
      <c r="B1149" s="16">
        <v>2</v>
      </c>
      <c r="C1149" s="68" t="s">
        <v>814</v>
      </c>
      <c r="D1149" s="16">
        <v>1984</v>
      </c>
      <c r="E1149" s="16" t="s">
        <v>37</v>
      </c>
      <c r="F1149" s="14" t="s">
        <v>269</v>
      </c>
      <c r="G1149" s="16" t="s">
        <v>38</v>
      </c>
      <c r="H1149" s="16">
        <v>2</v>
      </c>
      <c r="I1149" s="21">
        <v>2055.6999999999998</v>
      </c>
      <c r="J1149" s="21">
        <v>834.5</v>
      </c>
      <c r="K1149" s="69" t="s">
        <v>46</v>
      </c>
      <c r="L1149" s="32">
        <f>I1149*P1149</f>
        <v>510306.96799999999</v>
      </c>
      <c r="M1149" s="32">
        <f>I1149*Q1149</f>
        <v>37249.284</v>
      </c>
      <c r="N1149" s="32">
        <f>L1149+M1149</f>
        <v>547556.25199999998</v>
      </c>
      <c r="O1149" s="32">
        <f>N1149</f>
        <v>547556.25199999998</v>
      </c>
      <c r="P1149" s="415">
        <v>248.24</v>
      </c>
      <c r="Q1149" s="416">
        <v>18.12</v>
      </c>
      <c r="R1149" s="14" t="s">
        <v>270</v>
      </c>
      <c r="S1149" s="14" t="s">
        <v>691</v>
      </c>
    </row>
    <row r="1150" spans="1:29" ht="37.5">
      <c r="A1150" s="15">
        <v>3</v>
      </c>
      <c r="B1150" s="16">
        <v>3</v>
      </c>
      <c r="C1150" s="68" t="s">
        <v>815</v>
      </c>
      <c r="D1150" s="16">
        <v>1974</v>
      </c>
      <c r="E1150" s="16" t="s">
        <v>37</v>
      </c>
      <c r="F1150" s="14" t="s">
        <v>269</v>
      </c>
      <c r="G1150" s="16" t="s">
        <v>38</v>
      </c>
      <c r="H1150" s="16">
        <v>2</v>
      </c>
      <c r="I1150" s="21">
        <v>1808.3</v>
      </c>
      <c r="J1150" s="21">
        <v>712.6</v>
      </c>
      <c r="K1150" s="69" t="s">
        <v>46</v>
      </c>
      <c r="L1150" s="32">
        <f>I1150*P1150</f>
        <v>448892.39199999999</v>
      </c>
      <c r="M1150" s="32">
        <f>I1150*Q1150</f>
        <v>32766.396000000001</v>
      </c>
      <c r="N1150" s="32">
        <f>L1150+M1150</f>
        <v>481658.788</v>
      </c>
      <c r="O1150" s="632">
        <f>N1150+N1151</f>
        <v>3392117.6380000003</v>
      </c>
      <c r="P1150" s="415">
        <v>248.24</v>
      </c>
      <c r="Q1150" s="416">
        <v>18.12</v>
      </c>
      <c r="R1150" s="14" t="s">
        <v>270</v>
      </c>
      <c r="S1150" s="14" t="s">
        <v>691</v>
      </c>
    </row>
    <row r="1151" spans="1:29">
      <c r="A1151" s="15">
        <v>4</v>
      </c>
      <c r="B1151" s="16"/>
      <c r="C1151" s="68"/>
      <c r="D1151" s="16"/>
      <c r="E1151" s="16"/>
      <c r="F1151" s="14"/>
      <c r="G1151" s="16"/>
      <c r="H1151" s="16"/>
      <c r="I1151" s="21"/>
      <c r="J1151" s="21"/>
      <c r="K1151" s="69" t="s">
        <v>234</v>
      </c>
      <c r="L1151" s="32">
        <f>I1150*P1151</f>
        <v>2712450</v>
      </c>
      <c r="M1151" s="32">
        <f>I1150*Q1151</f>
        <v>198008.85</v>
      </c>
      <c r="N1151" s="32">
        <f>L1151+M1151</f>
        <v>2910458.85</v>
      </c>
      <c r="O1151" s="633"/>
      <c r="P1151" s="423">
        <v>1500</v>
      </c>
      <c r="Q1151" s="416">
        <v>109.5</v>
      </c>
      <c r="R1151" s="14" t="s">
        <v>270</v>
      </c>
      <c r="S1151" s="14" t="s">
        <v>691</v>
      </c>
    </row>
    <row r="1152" spans="1:29" s="67" customFormat="1" ht="37.5">
      <c r="A1152" s="15">
        <v>5</v>
      </c>
      <c r="B1152" s="16">
        <v>4</v>
      </c>
      <c r="C1152" s="68" t="s">
        <v>816</v>
      </c>
      <c r="D1152" s="16">
        <v>1972</v>
      </c>
      <c r="E1152" s="16" t="s">
        <v>37</v>
      </c>
      <c r="F1152" s="14" t="s">
        <v>269</v>
      </c>
      <c r="G1152" s="16" t="s">
        <v>38</v>
      </c>
      <c r="H1152" s="16">
        <v>2</v>
      </c>
      <c r="I1152" s="21">
        <v>1818</v>
      </c>
      <c r="J1152" s="21">
        <v>727</v>
      </c>
      <c r="K1152" s="69" t="s">
        <v>234</v>
      </c>
      <c r="L1152" s="32">
        <f>I1152*P1152</f>
        <v>2727000</v>
      </c>
      <c r="M1152" s="32">
        <f>I1152*Q1152</f>
        <v>199071</v>
      </c>
      <c r="N1152" s="32">
        <f>L1152+M1152</f>
        <v>2926071</v>
      </c>
      <c r="O1152" s="32">
        <f>N1152</f>
        <v>2926071</v>
      </c>
      <c r="P1152" s="423">
        <v>1500</v>
      </c>
      <c r="Q1152" s="416">
        <v>109.5</v>
      </c>
      <c r="R1152" s="14" t="s">
        <v>270</v>
      </c>
      <c r="S1152" s="14" t="s">
        <v>691</v>
      </c>
      <c r="T1152" s="438"/>
      <c r="U1152" s="438"/>
      <c r="V1152" s="438"/>
      <c r="W1152" s="438"/>
      <c r="X1152" s="438"/>
      <c r="Z1152" s="438"/>
      <c r="AA1152" s="438"/>
      <c r="AB1152" s="438"/>
      <c r="AC1152" s="327"/>
    </row>
    <row r="1153" spans="1:29" s="67" customFormat="1">
      <c r="A1153" s="64">
        <f>A1192</f>
        <v>39</v>
      </c>
      <c r="B1153" s="33">
        <f>B1192</f>
        <v>16</v>
      </c>
      <c r="C1153" s="65" t="s">
        <v>115</v>
      </c>
      <c r="D1153" s="33"/>
      <c r="E1153" s="16"/>
      <c r="F1153" s="14"/>
      <c r="G1153" s="33"/>
      <c r="H1153" s="33"/>
      <c r="I1153" s="31">
        <f>SUM(I1154:I1192)</f>
        <v>20797.759999999998</v>
      </c>
      <c r="J1153" s="27"/>
      <c r="K1153" s="28"/>
      <c r="L1153" s="31">
        <f>SUM(L1154:L1192)</f>
        <v>19272976.984299999</v>
      </c>
      <c r="M1153" s="31">
        <f>SUM(M1154:M1192)</f>
        <v>1424041.3865999996</v>
      </c>
      <c r="N1153" s="31">
        <f>SUM(N1154:N1192)</f>
        <v>20697018.370900001</v>
      </c>
      <c r="O1153" s="31">
        <f>SUM(O1154:O1192)</f>
        <v>20697018.370899998</v>
      </c>
      <c r="P1153" s="31"/>
      <c r="Q1153" s="414"/>
      <c r="R1153" s="14"/>
      <c r="S1153" s="14"/>
      <c r="T1153" s="438"/>
      <c r="U1153" s="438"/>
      <c r="V1153" s="438"/>
      <c r="W1153" s="438"/>
      <c r="X1153" s="438"/>
      <c r="Z1153" s="438"/>
      <c r="AA1153" s="438"/>
      <c r="AB1153" s="438"/>
      <c r="AC1153" s="327"/>
    </row>
    <row r="1154" spans="1:29" ht="37.5">
      <c r="A1154" s="15">
        <v>1</v>
      </c>
      <c r="B1154" s="16">
        <v>1</v>
      </c>
      <c r="C1154" s="68" t="s">
        <v>817</v>
      </c>
      <c r="D1154" s="16">
        <v>1961</v>
      </c>
      <c r="E1154" s="16" t="s">
        <v>37</v>
      </c>
      <c r="F1154" s="14" t="s">
        <v>285</v>
      </c>
      <c r="G1154" s="16" t="s">
        <v>60</v>
      </c>
      <c r="H1154" s="16">
        <v>2</v>
      </c>
      <c r="I1154" s="21">
        <v>774.02</v>
      </c>
      <c r="J1154" s="21">
        <v>427.65</v>
      </c>
      <c r="K1154" s="69" t="s">
        <v>46</v>
      </c>
      <c r="L1154" s="32">
        <f>I1154*P1154</f>
        <v>192142.7248</v>
      </c>
      <c r="M1154" s="32">
        <f>I1154*Q1154</f>
        <v>14025.242400000001</v>
      </c>
      <c r="N1154" s="32">
        <f t="shared" ref="N1154:N1192" si="159">L1154+M1154</f>
        <v>206167.96719999998</v>
      </c>
      <c r="O1154" s="632">
        <f>N1154+N1155+N1156+N1157+N1158</f>
        <v>1953556.8181999999</v>
      </c>
      <c r="P1154" s="415">
        <v>248.24</v>
      </c>
      <c r="Q1154" s="416">
        <v>18.12</v>
      </c>
      <c r="R1154" s="14" t="s">
        <v>270</v>
      </c>
      <c r="S1154" s="14" t="s">
        <v>691</v>
      </c>
    </row>
    <row r="1155" spans="1:29" ht="37.5">
      <c r="A1155" s="15">
        <v>2</v>
      </c>
      <c r="B1155" s="16"/>
      <c r="C1155" s="68"/>
      <c r="D1155" s="16"/>
      <c r="E1155" s="16"/>
      <c r="F1155" s="14"/>
      <c r="G1155" s="16"/>
      <c r="H1155" s="16"/>
      <c r="I1155" s="21"/>
      <c r="J1155" s="21"/>
      <c r="K1155" s="69" t="s">
        <v>49</v>
      </c>
      <c r="L1155" s="32">
        <f>I1154*P1155</f>
        <v>359269.12320000003</v>
      </c>
      <c r="M1155" s="32">
        <f>I1154*Q1155</f>
        <v>26223.797600000002</v>
      </c>
      <c r="N1155" s="32">
        <f t="shared" si="159"/>
        <v>385492.92080000002</v>
      </c>
      <c r="O1155" s="634"/>
      <c r="P1155" s="415">
        <v>464.16</v>
      </c>
      <c r="Q1155" s="416">
        <v>33.880000000000003</v>
      </c>
      <c r="R1155" s="14" t="s">
        <v>270</v>
      </c>
      <c r="S1155" s="14" t="s">
        <v>691</v>
      </c>
    </row>
    <row r="1156" spans="1:29" ht="56.25">
      <c r="A1156" s="15">
        <v>3</v>
      </c>
      <c r="B1156" s="16"/>
      <c r="C1156" s="68"/>
      <c r="D1156" s="16"/>
      <c r="E1156" s="16"/>
      <c r="F1156" s="14"/>
      <c r="G1156" s="16"/>
      <c r="H1156" s="16"/>
      <c r="I1156" s="21"/>
      <c r="J1156" s="21"/>
      <c r="K1156" s="69" t="s">
        <v>39</v>
      </c>
      <c r="L1156" s="32">
        <f>I1154*P1156</f>
        <v>58616.534599999999</v>
      </c>
      <c r="M1156" s="32">
        <f>I1154*Q1156</f>
        <v>11501.937199999998</v>
      </c>
      <c r="N1156" s="32">
        <f t="shared" si="159"/>
        <v>70118.471799999999</v>
      </c>
      <c r="O1156" s="634"/>
      <c r="P1156" s="415">
        <v>75.73</v>
      </c>
      <c r="Q1156" s="416">
        <v>14.86</v>
      </c>
      <c r="R1156" s="14" t="s">
        <v>270</v>
      </c>
      <c r="S1156" s="14" t="s">
        <v>691</v>
      </c>
    </row>
    <row r="1157" spans="1:29" ht="56.25">
      <c r="A1157" s="15">
        <v>4</v>
      </c>
      <c r="B1157" s="16"/>
      <c r="C1157" s="68"/>
      <c r="D1157" s="16"/>
      <c r="E1157" s="16"/>
      <c r="F1157" s="14"/>
      <c r="G1157" s="16"/>
      <c r="H1157" s="16"/>
      <c r="I1157" s="21"/>
      <c r="J1157" s="21"/>
      <c r="K1157" s="69" t="s">
        <v>42</v>
      </c>
      <c r="L1157" s="32">
        <f>I1154*P1157</f>
        <v>42865.227599999998</v>
      </c>
      <c r="M1157" s="32">
        <f>I1154*Q1157</f>
        <v>3127.0407999999998</v>
      </c>
      <c r="N1157" s="32">
        <f t="shared" si="159"/>
        <v>45992.268400000001</v>
      </c>
      <c r="O1157" s="634"/>
      <c r="P1157" s="415">
        <v>55.38</v>
      </c>
      <c r="Q1157" s="418">
        <v>4.04</v>
      </c>
      <c r="R1157" s="14" t="s">
        <v>270</v>
      </c>
      <c r="S1157" s="14" t="s">
        <v>691</v>
      </c>
    </row>
    <row r="1158" spans="1:29">
      <c r="A1158" s="15">
        <v>5</v>
      </c>
      <c r="B1158" s="16"/>
      <c r="C1158" s="68"/>
      <c r="D1158" s="16"/>
      <c r="E1158" s="16"/>
      <c r="F1158" s="14"/>
      <c r="G1158" s="16"/>
      <c r="H1158" s="16"/>
      <c r="I1158" s="21"/>
      <c r="J1158" s="21"/>
      <c r="K1158" s="69" t="s">
        <v>234</v>
      </c>
      <c r="L1158" s="32">
        <f>I1154*P1158</f>
        <v>1161030</v>
      </c>
      <c r="M1158" s="32">
        <f>I1154*Q1158</f>
        <v>84755.19</v>
      </c>
      <c r="N1158" s="32">
        <f t="shared" si="159"/>
        <v>1245785.19</v>
      </c>
      <c r="O1158" s="633"/>
      <c r="P1158" s="423">
        <v>1500</v>
      </c>
      <c r="Q1158" s="416">
        <v>109.5</v>
      </c>
      <c r="R1158" s="14" t="s">
        <v>270</v>
      </c>
      <c r="S1158" s="14" t="s">
        <v>691</v>
      </c>
    </row>
    <row r="1159" spans="1:29" ht="37.5">
      <c r="A1159" s="15">
        <v>6</v>
      </c>
      <c r="B1159" s="16">
        <v>2</v>
      </c>
      <c r="C1159" s="68" t="s">
        <v>818</v>
      </c>
      <c r="D1159" s="16">
        <v>1968</v>
      </c>
      <c r="E1159" s="16" t="s">
        <v>37</v>
      </c>
      <c r="F1159" s="14" t="s">
        <v>280</v>
      </c>
      <c r="G1159" s="16" t="s">
        <v>38</v>
      </c>
      <c r="H1159" s="16">
        <v>3</v>
      </c>
      <c r="I1159" s="21">
        <v>1680.75</v>
      </c>
      <c r="J1159" s="21">
        <v>967.19</v>
      </c>
      <c r="K1159" s="69" t="s">
        <v>46</v>
      </c>
      <c r="L1159" s="32">
        <f>I1159*P1159</f>
        <v>268920</v>
      </c>
      <c r="M1159" s="32">
        <f>I1159*Q1159</f>
        <v>19631.16</v>
      </c>
      <c r="N1159" s="32">
        <f t="shared" si="159"/>
        <v>288551.15999999997</v>
      </c>
      <c r="O1159" s="632">
        <f>N1159+N1160+N1161</f>
        <v>3008508.8849999998</v>
      </c>
      <c r="P1159" s="415">
        <v>160</v>
      </c>
      <c r="Q1159" s="418">
        <v>11.68</v>
      </c>
      <c r="R1159" s="14" t="s">
        <v>270</v>
      </c>
      <c r="S1159" s="14" t="s">
        <v>691</v>
      </c>
    </row>
    <row r="1160" spans="1:29" ht="37.5">
      <c r="A1160" s="15">
        <v>7</v>
      </c>
      <c r="B1160" s="16"/>
      <c r="C1160" s="68"/>
      <c r="D1160" s="16"/>
      <c r="E1160" s="16"/>
      <c r="F1160" s="14"/>
      <c r="G1160" s="16"/>
      <c r="H1160" s="16"/>
      <c r="I1160" s="21"/>
      <c r="J1160" s="21"/>
      <c r="K1160" s="69" t="s">
        <v>49</v>
      </c>
      <c r="L1160" s="32">
        <f>I1159*P1160</f>
        <v>715999.5</v>
      </c>
      <c r="M1160" s="32">
        <f>I1159*Q1160</f>
        <v>52271.325000000004</v>
      </c>
      <c r="N1160" s="32">
        <f t="shared" si="159"/>
        <v>768270.82499999995</v>
      </c>
      <c r="O1160" s="634"/>
      <c r="P1160" s="92">
        <v>426</v>
      </c>
      <c r="Q1160" s="416">
        <v>31.1</v>
      </c>
      <c r="R1160" s="14" t="s">
        <v>270</v>
      </c>
      <c r="S1160" s="14" t="s">
        <v>691</v>
      </c>
    </row>
    <row r="1161" spans="1:29">
      <c r="A1161" s="15">
        <v>8</v>
      </c>
      <c r="B1161" s="16"/>
      <c r="C1161" s="68"/>
      <c r="D1161" s="16"/>
      <c r="E1161" s="16"/>
      <c r="F1161" s="14"/>
      <c r="G1161" s="16"/>
      <c r="H1161" s="16"/>
      <c r="I1161" s="21"/>
      <c r="J1161" s="21"/>
      <c r="K1161" s="69" t="s">
        <v>234</v>
      </c>
      <c r="L1161" s="32">
        <f>I1159*P1161</f>
        <v>1818907.6500000001</v>
      </c>
      <c r="M1161" s="32">
        <f>I1159*Q1161</f>
        <v>132779.25</v>
      </c>
      <c r="N1161" s="32">
        <f t="shared" si="159"/>
        <v>1951686.9000000001</v>
      </c>
      <c r="O1161" s="633"/>
      <c r="P1161" s="423">
        <v>1082.2</v>
      </c>
      <c r="Q1161" s="416">
        <v>79</v>
      </c>
      <c r="R1161" s="14" t="s">
        <v>270</v>
      </c>
      <c r="S1161" s="14" t="s">
        <v>691</v>
      </c>
    </row>
    <row r="1162" spans="1:29" ht="37.5">
      <c r="A1162" s="15">
        <v>9</v>
      </c>
      <c r="B1162" s="16">
        <v>3</v>
      </c>
      <c r="C1162" s="68" t="s">
        <v>819</v>
      </c>
      <c r="D1162" s="16">
        <v>1962</v>
      </c>
      <c r="E1162" s="16" t="s">
        <v>37</v>
      </c>
      <c r="F1162" s="14" t="s">
        <v>285</v>
      </c>
      <c r="G1162" s="16" t="s">
        <v>60</v>
      </c>
      <c r="H1162" s="16">
        <v>2</v>
      </c>
      <c r="I1162" s="21">
        <v>514.21</v>
      </c>
      <c r="J1162" s="21">
        <v>275.69</v>
      </c>
      <c r="K1162" s="69" t="s">
        <v>46</v>
      </c>
      <c r="L1162" s="32">
        <f>I1162*P1162</f>
        <v>127647.49040000001</v>
      </c>
      <c r="M1162" s="32">
        <f>I1162*Q1162</f>
        <v>9317.485200000001</v>
      </c>
      <c r="N1162" s="32">
        <f t="shared" si="159"/>
        <v>136964.97560000001</v>
      </c>
      <c r="O1162" s="632">
        <f>N1162+N1163+N1164+N1165+N1166</f>
        <v>1297819.7611</v>
      </c>
      <c r="P1162" s="415">
        <v>248.24</v>
      </c>
      <c r="Q1162" s="416">
        <v>18.12</v>
      </c>
      <c r="R1162" s="14" t="s">
        <v>270</v>
      </c>
      <c r="S1162" s="14" t="s">
        <v>691</v>
      </c>
    </row>
    <row r="1163" spans="1:29" ht="37.5">
      <c r="A1163" s="15">
        <v>10</v>
      </c>
      <c r="B1163" s="16"/>
      <c r="C1163" s="68"/>
      <c r="D1163" s="16"/>
      <c r="E1163" s="16"/>
      <c r="F1163" s="14"/>
      <c r="G1163" s="16"/>
      <c r="H1163" s="16"/>
      <c r="I1163" s="21"/>
      <c r="J1163" s="21"/>
      <c r="K1163" s="69" t="s">
        <v>49</v>
      </c>
      <c r="L1163" s="32">
        <f>I1162*P1163</f>
        <v>238675.71360000002</v>
      </c>
      <c r="M1163" s="32">
        <f>I1162*Q1163</f>
        <v>17421.434800000003</v>
      </c>
      <c r="N1163" s="32">
        <f t="shared" si="159"/>
        <v>256097.14840000001</v>
      </c>
      <c r="O1163" s="634"/>
      <c r="P1163" s="415">
        <v>464.16</v>
      </c>
      <c r="Q1163" s="416">
        <v>33.880000000000003</v>
      </c>
      <c r="R1163" s="14" t="s">
        <v>270</v>
      </c>
      <c r="S1163" s="14" t="s">
        <v>691</v>
      </c>
    </row>
    <row r="1164" spans="1:29" ht="56.25">
      <c r="A1164" s="15">
        <v>11</v>
      </c>
      <c r="B1164" s="16"/>
      <c r="C1164" s="68"/>
      <c r="D1164" s="16"/>
      <c r="E1164" s="16"/>
      <c r="F1164" s="14"/>
      <c r="G1164" s="16"/>
      <c r="H1164" s="16"/>
      <c r="I1164" s="21"/>
      <c r="J1164" s="21"/>
      <c r="K1164" s="69" t="s">
        <v>39</v>
      </c>
      <c r="L1164" s="32">
        <f>I1162*P1164</f>
        <v>38941.123300000007</v>
      </c>
      <c r="M1164" s="32">
        <f>I1162*Q1164</f>
        <v>7641.1606000000002</v>
      </c>
      <c r="N1164" s="32">
        <f t="shared" si="159"/>
        <v>46582.283900000009</v>
      </c>
      <c r="O1164" s="634"/>
      <c r="P1164" s="415">
        <v>75.73</v>
      </c>
      <c r="Q1164" s="416">
        <v>14.86</v>
      </c>
      <c r="R1164" s="14" t="s">
        <v>270</v>
      </c>
      <c r="S1164" s="14" t="s">
        <v>691</v>
      </c>
    </row>
    <row r="1165" spans="1:29" ht="56.25">
      <c r="A1165" s="15">
        <v>12</v>
      </c>
      <c r="B1165" s="16"/>
      <c r="C1165" s="68"/>
      <c r="D1165" s="16"/>
      <c r="E1165" s="16"/>
      <c r="F1165" s="14"/>
      <c r="G1165" s="16"/>
      <c r="H1165" s="16"/>
      <c r="I1165" s="21"/>
      <c r="J1165" s="21"/>
      <c r="K1165" s="69" t="s">
        <v>42</v>
      </c>
      <c r="L1165" s="32">
        <f>I1162*P1165</f>
        <v>28476.949800000002</v>
      </c>
      <c r="M1165" s="32">
        <f>I1162*Q1165</f>
        <v>2077.4084000000003</v>
      </c>
      <c r="N1165" s="32">
        <f t="shared" si="159"/>
        <v>30554.358200000002</v>
      </c>
      <c r="O1165" s="634"/>
      <c r="P1165" s="415">
        <v>55.38</v>
      </c>
      <c r="Q1165" s="418">
        <v>4.04</v>
      </c>
      <c r="R1165" s="14" t="s">
        <v>270</v>
      </c>
      <c r="S1165" s="14" t="s">
        <v>691</v>
      </c>
    </row>
    <row r="1166" spans="1:29">
      <c r="A1166" s="15">
        <v>13</v>
      </c>
      <c r="B1166" s="16"/>
      <c r="C1166" s="68"/>
      <c r="D1166" s="16"/>
      <c r="E1166" s="16"/>
      <c r="F1166" s="14"/>
      <c r="G1166" s="16"/>
      <c r="H1166" s="16"/>
      <c r="I1166" s="21"/>
      <c r="J1166" s="21"/>
      <c r="K1166" s="69" t="s">
        <v>234</v>
      </c>
      <c r="L1166" s="32">
        <f>I1162*P1166</f>
        <v>771315</v>
      </c>
      <c r="M1166" s="32">
        <f>I1162*Q1166</f>
        <v>56305.995000000003</v>
      </c>
      <c r="N1166" s="32">
        <f t="shared" si="159"/>
        <v>827620.995</v>
      </c>
      <c r="O1166" s="633"/>
      <c r="P1166" s="423">
        <v>1500</v>
      </c>
      <c r="Q1166" s="416">
        <v>109.5</v>
      </c>
      <c r="R1166" s="14" t="s">
        <v>270</v>
      </c>
      <c r="S1166" s="14" t="s">
        <v>691</v>
      </c>
    </row>
    <row r="1167" spans="1:29" ht="37.5">
      <c r="A1167" s="15">
        <v>14</v>
      </c>
      <c r="B1167" s="16">
        <v>4</v>
      </c>
      <c r="C1167" s="68" t="s">
        <v>820</v>
      </c>
      <c r="D1167" s="16">
        <v>1966</v>
      </c>
      <c r="E1167" s="16" t="s">
        <v>37</v>
      </c>
      <c r="F1167" s="14" t="s">
        <v>285</v>
      </c>
      <c r="G1167" s="16" t="s">
        <v>60</v>
      </c>
      <c r="H1167" s="16">
        <v>2</v>
      </c>
      <c r="I1167" s="21">
        <v>665.03</v>
      </c>
      <c r="J1167" s="21">
        <v>381.51</v>
      </c>
      <c r="K1167" s="69" t="s">
        <v>49</v>
      </c>
      <c r="L1167" s="32">
        <f>I1167*P1167</f>
        <v>308680.3248</v>
      </c>
      <c r="M1167" s="32">
        <f>I1167*Q1167</f>
        <v>22531.216400000001</v>
      </c>
      <c r="N1167" s="32">
        <f t="shared" si="159"/>
        <v>331211.54119999998</v>
      </c>
      <c r="O1167" s="632">
        <f>N1167+N1168</f>
        <v>1401577.3262</v>
      </c>
      <c r="P1167" s="415">
        <v>464.16</v>
      </c>
      <c r="Q1167" s="416">
        <v>33.880000000000003</v>
      </c>
      <c r="R1167" s="14" t="s">
        <v>270</v>
      </c>
      <c r="S1167" s="14" t="s">
        <v>691</v>
      </c>
    </row>
    <row r="1168" spans="1:29">
      <c r="A1168" s="15">
        <v>15</v>
      </c>
      <c r="B1168" s="16"/>
      <c r="C1168" s="68"/>
      <c r="D1168" s="16"/>
      <c r="E1168" s="16"/>
      <c r="F1168" s="14"/>
      <c r="G1168" s="16"/>
      <c r="H1168" s="16"/>
      <c r="I1168" s="21"/>
      <c r="J1168" s="21"/>
      <c r="K1168" s="69" t="s">
        <v>234</v>
      </c>
      <c r="L1168" s="32">
        <f>I1167*P1168</f>
        <v>997545</v>
      </c>
      <c r="M1168" s="32">
        <f>I1167*Q1168</f>
        <v>72820.785000000003</v>
      </c>
      <c r="N1168" s="32">
        <f t="shared" si="159"/>
        <v>1070365.7849999999</v>
      </c>
      <c r="O1168" s="633"/>
      <c r="P1168" s="423">
        <v>1500</v>
      </c>
      <c r="Q1168" s="416">
        <v>109.5</v>
      </c>
      <c r="R1168" s="14" t="s">
        <v>270</v>
      </c>
      <c r="S1168" s="14" t="s">
        <v>691</v>
      </c>
    </row>
    <row r="1169" spans="1:31" ht="37.5">
      <c r="A1169" s="15">
        <v>16</v>
      </c>
      <c r="B1169" s="16">
        <v>5</v>
      </c>
      <c r="C1169" s="68" t="s">
        <v>120</v>
      </c>
      <c r="D1169" s="16">
        <v>1965</v>
      </c>
      <c r="E1169" s="16" t="s">
        <v>37</v>
      </c>
      <c r="F1169" s="14" t="s">
        <v>821</v>
      </c>
      <c r="G1169" s="16" t="s">
        <v>60</v>
      </c>
      <c r="H1169" s="16">
        <v>2</v>
      </c>
      <c r="I1169" s="21">
        <v>693.32</v>
      </c>
      <c r="J1169" s="21">
        <v>359</v>
      </c>
      <c r="K1169" s="69" t="s">
        <v>234</v>
      </c>
      <c r="L1169" s="32">
        <f>I1169*P1169</f>
        <v>754658.02040000004</v>
      </c>
      <c r="M1169" s="32">
        <f>I1169*Q1169</f>
        <v>55091.207199999997</v>
      </c>
      <c r="N1169" s="32">
        <f t="shared" si="159"/>
        <v>809749.22759999998</v>
      </c>
      <c r="O1169" s="32">
        <f>N1169</f>
        <v>809749.22759999998</v>
      </c>
      <c r="P1169" s="92">
        <v>1088.47</v>
      </c>
      <c r="Q1169" s="416">
        <v>79.459999999999994</v>
      </c>
      <c r="R1169" s="14" t="s">
        <v>270</v>
      </c>
      <c r="S1169" s="14" t="s">
        <v>691</v>
      </c>
    </row>
    <row r="1170" spans="1:31" ht="37.5">
      <c r="A1170" s="15">
        <v>17</v>
      </c>
      <c r="B1170" s="16">
        <v>6</v>
      </c>
      <c r="C1170" s="68" t="s">
        <v>822</v>
      </c>
      <c r="D1170" s="16">
        <v>1969</v>
      </c>
      <c r="E1170" s="16" t="s">
        <v>37</v>
      </c>
      <c r="F1170" s="14" t="s">
        <v>269</v>
      </c>
      <c r="G1170" s="16" t="s">
        <v>38</v>
      </c>
      <c r="H1170" s="16">
        <v>2</v>
      </c>
      <c r="I1170" s="21">
        <v>517.21</v>
      </c>
      <c r="J1170" s="21">
        <v>332.43</v>
      </c>
      <c r="K1170" s="69" t="s">
        <v>49</v>
      </c>
      <c r="L1170" s="32">
        <f>I1170*P1170</f>
        <v>240068.19360000003</v>
      </c>
      <c r="M1170" s="32">
        <f>I1170*Q1170</f>
        <v>17523.074800000002</v>
      </c>
      <c r="N1170" s="32">
        <f t="shared" si="159"/>
        <v>257591.26840000003</v>
      </c>
      <c r="O1170" s="32">
        <f>N1170</f>
        <v>257591.26840000003</v>
      </c>
      <c r="P1170" s="423">
        <v>464.16</v>
      </c>
      <c r="Q1170" s="416">
        <v>33.880000000000003</v>
      </c>
      <c r="R1170" s="14" t="s">
        <v>270</v>
      </c>
      <c r="S1170" s="14" t="s">
        <v>691</v>
      </c>
    </row>
    <row r="1171" spans="1:31" ht="37.5">
      <c r="A1171" s="15">
        <v>18</v>
      </c>
      <c r="B1171" s="16">
        <v>7</v>
      </c>
      <c r="C1171" s="68" t="s">
        <v>823</v>
      </c>
      <c r="D1171" s="16">
        <v>1982</v>
      </c>
      <c r="E1171" s="16" t="s">
        <v>37</v>
      </c>
      <c r="F1171" s="14" t="s">
        <v>280</v>
      </c>
      <c r="G1171" s="16" t="s">
        <v>38</v>
      </c>
      <c r="H1171" s="16">
        <v>3</v>
      </c>
      <c r="I1171" s="21">
        <v>1254.1199999999999</v>
      </c>
      <c r="J1171" s="21">
        <v>707.26</v>
      </c>
      <c r="K1171" s="69" t="s">
        <v>46</v>
      </c>
      <c r="L1171" s="32">
        <f>I1171*P1171</f>
        <v>200659.19999999998</v>
      </c>
      <c r="M1171" s="32">
        <f>I1171*Q1171</f>
        <v>14648.121599999999</v>
      </c>
      <c r="N1171" s="32">
        <f t="shared" si="159"/>
        <v>215307.32159999997</v>
      </c>
      <c r="O1171" s="632">
        <f>N1171+N1172</f>
        <v>263114.37599999999</v>
      </c>
      <c r="P1171" s="415">
        <v>160</v>
      </c>
      <c r="Q1171" s="418">
        <v>11.68</v>
      </c>
      <c r="R1171" s="14" t="s">
        <v>270</v>
      </c>
      <c r="S1171" s="14" t="s">
        <v>691</v>
      </c>
    </row>
    <row r="1172" spans="1:31" ht="56.25">
      <c r="A1172" s="15">
        <v>19</v>
      </c>
      <c r="B1172" s="16"/>
      <c r="C1172" s="68"/>
      <c r="D1172" s="16"/>
      <c r="E1172" s="16"/>
      <c r="F1172" s="14"/>
      <c r="G1172" s="16"/>
      <c r="H1172" s="16"/>
      <c r="I1172" s="21"/>
      <c r="J1172" s="21"/>
      <c r="K1172" s="69" t="s">
        <v>42</v>
      </c>
      <c r="L1172" s="32">
        <f>I1171*P1172</f>
        <v>44558.883600000001</v>
      </c>
      <c r="M1172" s="32">
        <f>I1171*Q1172</f>
        <v>3248.1707999999994</v>
      </c>
      <c r="N1172" s="32">
        <f t="shared" si="159"/>
        <v>47807.054400000001</v>
      </c>
      <c r="O1172" s="633"/>
      <c r="P1172" s="423">
        <v>35.53</v>
      </c>
      <c r="Q1172" s="418">
        <v>2.59</v>
      </c>
      <c r="R1172" s="14" t="s">
        <v>270</v>
      </c>
      <c r="S1172" s="14" t="s">
        <v>691</v>
      </c>
    </row>
    <row r="1173" spans="1:31" ht="37.5">
      <c r="A1173" s="15">
        <v>20</v>
      </c>
      <c r="B1173" s="16">
        <v>8</v>
      </c>
      <c r="C1173" s="68" t="s">
        <v>824</v>
      </c>
      <c r="D1173" s="16">
        <v>1964</v>
      </c>
      <c r="E1173" s="16" t="s">
        <v>37</v>
      </c>
      <c r="F1173" s="14" t="s">
        <v>269</v>
      </c>
      <c r="G1173" s="16" t="s">
        <v>38</v>
      </c>
      <c r="H1173" s="16">
        <v>2</v>
      </c>
      <c r="I1173" s="21">
        <v>634.05999999999995</v>
      </c>
      <c r="J1173" s="21">
        <v>374.97</v>
      </c>
      <c r="K1173" s="69" t="s">
        <v>234</v>
      </c>
      <c r="L1173" s="32">
        <f>I1173*P1173</f>
        <v>951089.99999999988</v>
      </c>
      <c r="M1173" s="32">
        <f>I1173*Q1173</f>
        <v>69429.569999999992</v>
      </c>
      <c r="N1173" s="32">
        <f t="shared" si="159"/>
        <v>1020519.5699999998</v>
      </c>
      <c r="O1173" s="32">
        <f>N1173</f>
        <v>1020519.5699999998</v>
      </c>
      <c r="P1173" s="423">
        <v>1500</v>
      </c>
      <c r="Q1173" s="416">
        <v>109.5</v>
      </c>
      <c r="R1173" s="14" t="s">
        <v>270</v>
      </c>
      <c r="S1173" s="14" t="s">
        <v>691</v>
      </c>
    </row>
    <row r="1174" spans="1:31" ht="37.5">
      <c r="A1174" s="15">
        <v>21</v>
      </c>
      <c r="B1174" s="16">
        <v>9</v>
      </c>
      <c r="C1174" s="68" t="s">
        <v>119</v>
      </c>
      <c r="D1174" s="16">
        <v>1992</v>
      </c>
      <c r="E1174" s="16" t="s">
        <v>37</v>
      </c>
      <c r="F1174" s="14" t="s">
        <v>280</v>
      </c>
      <c r="G1174" s="16" t="s">
        <v>87</v>
      </c>
      <c r="H1174" s="16">
        <v>3</v>
      </c>
      <c r="I1174" s="21">
        <v>1288.1600000000001</v>
      </c>
      <c r="J1174" s="21">
        <v>777.16</v>
      </c>
      <c r="K1174" s="69" t="s">
        <v>234</v>
      </c>
      <c r="L1174" s="32">
        <f>I1174*P1174</f>
        <v>1358635.2336000002</v>
      </c>
      <c r="M1174" s="32">
        <f>I1174*Q1174</f>
        <v>99175.438399999999</v>
      </c>
      <c r="N1174" s="32">
        <f t="shared" si="159"/>
        <v>1457810.6720000003</v>
      </c>
      <c r="O1174" s="632">
        <f>N1174+N1175</f>
        <v>2259020.4288000003</v>
      </c>
      <c r="P1174" s="423">
        <v>1054.71</v>
      </c>
      <c r="Q1174" s="416">
        <v>76.989999999999995</v>
      </c>
      <c r="R1174" s="14" t="s">
        <v>270</v>
      </c>
      <c r="S1174" s="14" t="s">
        <v>691</v>
      </c>
    </row>
    <row r="1175" spans="1:31">
      <c r="A1175" s="15">
        <v>22</v>
      </c>
      <c r="B1175" s="16"/>
      <c r="C1175" s="68"/>
      <c r="D1175" s="16"/>
      <c r="E1175" s="16"/>
      <c r="F1175" s="14"/>
      <c r="G1175" s="16"/>
      <c r="H1175" s="16"/>
      <c r="I1175" s="21"/>
      <c r="J1175" s="21"/>
      <c r="K1175" s="69" t="s">
        <v>108</v>
      </c>
      <c r="L1175" s="32">
        <f>I1174*P1175</f>
        <v>746694.82559999998</v>
      </c>
      <c r="M1175" s="32">
        <f>I1174*Q1175</f>
        <v>54514.931200000006</v>
      </c>
      <c r="N1175" s="32">
        <f t="shared" si="159"/>
        <v>801209.75679999997</v>
      </c>
      <c r="O1175" s="633"/>
      <c r="P1175" s="415">
        <v>579.66</v>
      </c>
      <c r="Q1175" s="416">
        <v>42.32</v>
      </c>
      <c r="R1175" s="14" t="s">
        <v>270</v>
      </c>
      <c r="S1175" s="14" t="s">
        <v>691</v>
      </c>
    </row>
    <row r="1176" spans="1:31" ht="56.25">
      <c r="A1176" s="15">
        <v>23</v>
      </c>
      <c r="B1176" s="16">
        <v>10</v>
      </c>
      <c r="C1176" s="68" t="s">
        <v>826</v>
      </c>
      <c r="D1176" s="16">
        <v>1961</v>
      </c>
      <c r="E1176" s="16" t="s">
        <v>37</v>
      </c>
      <c r="F1176" s="14" t="s">
        <v>331</v>
      </c>
      <c r="G1176" s="16" t="s">
        <v>60</v>
      </c>
      <c r="H1176" s="16">
        <v>2</v>
      </c>
      <c r="I1176" s="21">
        <v>548.5</v>
      </c>
      <c r="J1176" s="21">
        <v>296.62</v>
      </c>
      <c r="K1176" s="69" t="s">
        <v>46</v>
      </c>
      <c r="L1176" s="32">
        <f>I1176*P1176</f>
        <v>136159.64000000001</v>
      </c>
      <c r="M1176" s="32">
        <f>I1176*Q1176</f>
        <v>9938.82</v>
      </c>
      <c r="N1176" s="32">
        <f t="shared" si="159"/>
        <v>146098.46000000002</v>
      </c>
      <c r="O1176" s="632">
        <f>N1176+N1177</f>
        <v>195787.07500000001</v>
      </c>
      <c r="P1176" s="415">
        <v>248.24</v>
      </c>
      <c r="Q1176" s="416">
        <v>18.12</v>
      </c>
      <c r="R1176" s="14" t="s">
        <v>270</v>
      </c>
      <c r="S1176" s="14" t="s">
        <v>691</v>
      </c>
      <c r="T1176" s="444" t="s">
        <v>1164</v>
      </c>
      <c r="U1176" s="435">
        <v>1988</v>
      </c>
      <c r="V1176" s="435" t="s">
        <v>323</v>
      </c>
      <c r="W1176" s="435">
        <v>1775.91</v>
      </c>
      <c r="X1176" s="435">
        <v>826.91</v>
      </c>
      <c r="Y1176" s="435" t="s">
        <v>46</v>
      </c>
      <c r="Z1176" s="440">
        <v>433499.63099999999</v>
      </c>
      <c r="AA1176" s="1">
        <v>31646.716200000003</v>
      </c>
      <c r="AB1176" s="1">
        <v>465146.34720000002</v>
      </c>
      <c r="AC1176" s="1">
        <v>465146.34720000002</v>
      </c>
      <c r="AD1176" s="1">
        <v>244.1</v>
      </c>
      <c r="AE1176" s="1">
        <v>17.82</v>
      </c>
    </row>
    <row r="1177" spans="1:31" ht="56.25">
      <c r="A1177" s="15">
        <v>24</v>
      </c>
      <c r="B1177" s="16"/>
      <c r="C1177" s="68"/>
      <c r="D1177" s="16"/>
      <c r="E1177" s="16"/>
      <c r="F1177" s="14"/>
      <c r="G1177" s="16"/>
      <c r="H1177" s="16"/>
      <c r="I1177" s="21"/>
      <c r="J1177" s="21"/>
      <c r="K1177" s="69" t="s">
        <v>39</v>
      </c>
      <c r="L1177" s="32">
        <f>I1176*P1177</f>
        <v>41537.904999999999</v>
      </c>
      <c r="M1177" s="32">
        <f>I1176*Q1177</f>
        <v>8150.71</v>
      </c>
      <c r="N1177" s="32">
        <f t="shared" si="159"/>
        <v>49688.614999999998</v>
      </c>
      <c r="O1177" s="633"/>
      <c r="P1177" s="415">
        <v>75.73</v>
      </c>
      <c r="Q1177" s="416">
        <v>14.86</v>
      </c>
      <c r="R1177" s="14" t="s">
        <v>270</v>
      </c>
      <c r="S1177" s="14" t="s">
        <v>691</v>
      </c>
    </row>
    <row r="1178" spans="1:31" ht="37.5">
      <c r="A1178" s="15">
        <v>25</v>
      </c>
      <c r="B1178" s="16">
        <v>11</v>
      </c>
      <c r="C1178" s="68" t="s">
        <v>828</v>
      </c>
      <c r="D1178" s="16">
        <v>1987</v>
      </c>
      <c r="E1178" s="16" t="s">
        <v>37</v>
      </c>
      <c r="F1178" s="14" t="s">
        <v>280</v>
      </c>
      <c r="G1178" s="16" t="s">
        <v>38</v>
      </c>
      <c r="H1178" s="16">
        <v>5</v>
      </c>
      <c r="I1178" s="21">
        <v>5626.57</v>
      </c>
      <c r="J1178" s="21">
        <v>3471.9</v>
      </c>
      <c r="K1178" s="69" t="s">
        <v>46</v>
      </c>
      <c r="L1178" s="32">
        <f>I1178*P1178</f>
        <v>900251.2</v>
      </c>
      <c r="M1178" s="32">
        <f>I1178*Q1178</f>
        <v>65718.337599999999</v>
      </c>
      <c r="N1178" s="32">
        <f t="shared" si="159"/>
        <v>965969.53759999992</v>
      </c>
      <c r="O1178" s="32">
        <f>N1178</f>
        <v>965969.53759999992</v>
      </c>
      <c r="P1178" s="415">
        <v>160</v>
      </c>
      <c r="Q1178" s="418">
        <v>11.68</v>
      </c>
      <c r="R1178" s="14" t="s">
        <v>270</v>
      </c>
      <c r="S1178" s="14" t="s">
        <v>691</v>
      </c>
    </row>
    <row r="1179" spans="1:31" ht="37.5">
      <c r="A1179" s="15">
        <v>26</v>
      </c>
      <c r="B1179" s="16">
        <v>12</v>
      </c>
      <c r="C1179" s="68" t="s">
        <v>829</v>
      </c>
      <c r="D1179" s="16">
        <v>1951</v>
      </c>
      <c r="E1179" s="16" t="s">
        <v>37</v>
      </c>
      <c r="F1179" s="14" t="s">
        <v>269</v>
      </c>
      <c r="G1179" s="16" t="s">
        <v>38</v>
      </c>
      <c r="H1179" s="16">
        <v>2</v>
      </c>
      <c r="I1179" s="21">
        <v>1082.79</v>
      </c>
      <c r="J1179" s="21">
        <v>351.7</v>
      </c>
      <c r="K1179" s="69" t="s">
        <v>49</v>
      </c>
      <c r="L1179" s="32">
        <f>I1179*P1179</f>
        <v>502587.8064</v>
      </c>
      <c r="M1179" s="32">
        <f>I1179*Q1179</f>
        <v>36684.925200000005</v>
      </c>
      <c r="N1179" s="32">
        <f t="shared" si="159"/>
        <v>539272.73160000006</v>
      </c>
      <c r="O1179" s="632">
        <f>N1179+N1180</f>
        <v>2282023.2365999999</v>
      </c>
      <c r="P1179" s="423">
        <v>464.16</v>
      </c>
      <c r="Q1179" s="416">
        <v>33.880000000000003</v>
      </c>
      <c r="R1179" s="14" t="s">
        <v>270</v>
      </c>
      <c r="S1179" s="14" t="s">
        <v>691</v>
      </c>
    </row>
    <row r="1180" spans="1:31">
      <c r="A1180" s="15">
        <v>27</v>
      </c>
      <c r="B1180" s="16"/>
      <c r="C1180" s="68"/>
      <c r="D1180" s="16"/>
      <c r="E1180" s="16"/>
      <c r="F1180" s="14"/>
      <c r="G1180" s="16"/>
      <c r="H1180" s="16"/>
      <c r="I1180" s="21"/>
      <c r="J1180" s="21"/>
      <c r="K1180" s="69" t="s">
        <v>234</v>
      </c>
      <c r="L1180" s="32">
        <f>I1179*P1180</f>
        <v>1624185</v>
      </c>
      <c r="M1180" s="32">
        <f>I1179*Q1180</f>
        <v>118565.50499999999</v>
      </c>
      <c r="N1180" s="32">
        <f t="shared" si="159"/>
        <v>1742750.5049999999</v>
      </c>
      <c r="O1180" s="633"/>
      <c r="P1180" s="423">
        <v>1500</v>
      </c>
      <c r="Q1180" s="416">
        <v>109.5</v>
      </c>
      <c r="R1180" s="14" t="s">
        <v>270</v>
      </c>
      <c r="S1180" s="14" t="s">
        <v>691</v>
      </c>
    </row>
    <row r="1181" spans="1:31" ht="37.5">
      <c r="A1181" s="15">
        <v>28</v>
      </c>
      <c r="B1181" s="16">
        <v>13</v>
      </c>
      <c r="C1181" s="68" t="s">
        <v>830</v>
      </c>
      <c r="D1181" s="16">
        <v>1976</v>
      </c>
      <c r="E1181" s="16" t="s">
        <v>37</v>
      </c>
      <c r="F1181" s="14" t="s">
        <v>306</v>
      </c>
      <c r="G1181" s="16" t="s">
        <v>38</v>
      </c>
      <c r="H1181" s="16">
        <v>3</v>
      </c>
      <c r="I1181" s="21">
        <v>2169.34</v>
      </c>
      <c r="J1181" s="21">
        <v>1075.48</v>
      </c>
      <c r="K1181" s="69" t="s">
        <v>49</v>
      </c>
      <c r="L1181" s="32">
        <f>I1181*P1181</f>
        <v>924138.84000000008</v>
      </c>
      <c r="M1181" s="32">
        <f>I1181*Q1181</f>
        <v>67466.474000000002</v>
      </c>
      <c r="N1181" s="32">
        <f t="shared" si="159"/>
        <v>991605.31400000013</v>
      </c>
      <c r="O1181" s="632">
        <f>N1181+N1182+N1183+N1184+N1185</f>
        <v>2620844.7341999998</v>
      </c>
      <c r="P1181" s="423">
        <v>426</v>
      </c>
      <c r="Q1181" s="416">
        <v>31.1</v>
      </c>
      <c r="R1181" s="14" t="s">
        <v>270</v>
      </c>
      <c r="S1181" s="14" t="s">
        <v>691</v>
      </c>
    </row>
    <row r="1182" spans="1:31" ht="37.5">
      <c r="A1182" s="15">
        <v>29</v>
      </c>
      <c r="B1182" s="16"/>
      <c r="C1182" s="68"/>
      <c r="D1182" s="16"/>
      <c r="E1182" s="16"/>
      <c r="F1182" s="14"/>
      <c r="G1182" s="16"/>
      <c r="H1182" s="16"/>
      <c r="I1182" s="21"/>
      <c r="J1182" s="21"/>
      <c r="K1182" s="69" t="s">
        <v>46</v>
      </c>
      <c r="L1182" s="32">
        <f>I1181*P1182</f>
        <v>347094.4</v>
      </c>
      <c r="M1182" s="32">
        <f>I1181*Q1182</f>
        <v>25337.891200000002</v>
      </c>
      <c r="N1182" s="32">
        <f t="shared" si="159"/>
        <v>372432.29120000004</v>
      </c>
      <c r="O1182" s="634"/>
      <c r="P1182" s="423">
        <v>160</v>
      </c>
      <c r="Q1182" s="418">
        <v>11.68</v>
      </c>
      <c r="R1182" s="14" t="s">
        <v>270</v>
      </c>
      <c r="S1182" s="14" t="s">
        <v>691</v>
      </c>
    </row>
    <row r="1183" spans="1:31" ht="37.5">
      <c r="A1183" s="15">
        <v>30</v>
      </c>
      <c r="B1183" s="16"/>
      <c r="C1183" s="68"/>
      <c r="D1183" s="16"/>
      <c r="E1183" s="16"/>
      <c r="F1183" s="14"/>
      <c r="G1183" s="16"/>
      <c r="H1183" s="16"/>
      <c r="I1183" s="21"/>
      <c r="J1183" s="21"/>
      <c r="K1183" s="69" t="s">
        <v>831</v>
      </c>
      <c r="L1183" s="32">
        <f>I1181*P1183</f>
        <v>168904.81240000002</v>
      </c>
      <c r="M1183" s="32">
        <f>I1181*Q1183</f>
        <v>12321.851200000001</v>
      </c>
      <c r="N1183" s="32">
        <f t="shared" si="159"/>
        <v>181226.66360000003</v>
      </c>
      <c r="O1183" s="634"/>
      <c r="P1183" s="415">
        <v>77.86</v>
      </c>
      <c r="Q1183" s="416">
        <v>5.68</v>
      </c>
      <c r="R1183" s="14" t="s">
        <v>270</v>
      </c>
      <c r="S1183" s="14" t="s">
        <v>691</v>
      </c>
    </row>
    <row r="1184" spans="1:31">
      <c r="A1184" s="15">
        <v>31</v>
      </c>
      <c r="B1184" s="16"/>
      <c r="C1184" s="68"/>
      <c r="D1184" s="16"/>
      <c r="E1184" s="16"/>
      <c r="F1184" s="14"/>
      <c r="G1184" s="16"/>
      <c r="H1184" s="16"/>
      <c r="I1184" s="21"/>
      <c r="J1184" s="21"/>
      <c r="K1184" s="22" t="s">
        <v>108</v>
      </c>
      <c r="L1184" s="32">
        <f>I1181*P1184</f>
        <v>925331.97700000007</v>
      </c>
      <c r="M1184" s="32">
        <f>I1181*Q1184</f>
        <v>67553.247600000002</v>
      </c>
      <c r="N1184" s="32">
        <f t="shared" si="159"/>
        <v>992885.22460000007</v>
      </c>
      <c r="O1184" s="634"/>
      <c r="P1184" s="415">
        <v>426.55</v>
      </c>
      <c r="Q1184" s="416">
        <v>31.14</v>
      </c>
      <c r="R1184" s="14" t="s">
        <v>270</v>
      </c>
      <c r="S1184" s="14" t="s">
        <v>691</v>
      </c>
    </row>
    <row r="1185" spans="1:29" ht="56.25">
      <c r="A1185" s="15">
        <v>32</v>
      </c>
      <c r="B1185" s="16"/>
      <c r="C1185" s="68"/>
      <c r="D1185" s="16"/>
      <c r="E1185" s="16"/>
      <c r="F1185" s="14"/>
      <c r="G1185" s="16"/>
      <c r="H1185" s="16"/>
      <c r="I1185" s="21"/>
      <c r="J1185" s="21"/>
      <c r="K1185" s="22" t="s">
        <v>42</v>
      </c>
      <c r="L1185" s="32">
        <f>I1181*P1185</f>
        <v>77076.650200000004</v>
      </c>
      <c r="M1185" s="32">
        <f>I1181*Q1185</f>
        <v>5618.5906000000004</v>
      </c>
      <c r="N1185" s="32">
        <f t="shared" si="159"/>
        <v>82695.2408</v>
      </c>
      <c r="O1185" s="633"/>
      <c r="P1185" s="423">
        <v>35.53</v>
      </c>
      <c r="Q1185" s="418">
        <v>2.59</v>
      </c>
      <c r="R1185" s="14" t="s">
        <v>270</v>
      </c>
      <c r="S1185" s="14" t="s">
        <v>691</v>
      </c>
    </row>
    <row r="1186" spans="1:29" ht="56.25">
      <c r="A1186" s="15">
        <v>33</v>
      </c>
      <c r="B1186" s="16">
        <v>14</v>
      </c>
      <c r="C1186" s="68" t="s">
        <v>832</v>
      </c>
      <c r="D1186" s="16">
        <v>1960</v>
      </c>
      <c r="E1186" s="16" t="s">
        <v>37</v>
      </c>
      <c r="F1186" s="14" t="s">
        <v>306</v>
      </c>
      <c r="G1186" s="16" t="s">
        <v>38</v>
      </c>
      <c r="H1186" s="16">
        <v>3</v>
      </c>
      <c r="I1186" s="21">
        <v>2184.94</v>
      </c>
      <c r="J1186" s="21">
        <v>1071.49</v>
      </c>
      <c r="K1186" s="22" t="s">
        <v>42</v>
      </c>
      <c r="L1186" s="32">
        <f>I1186*P1186</f>
        <v>77630.9182</v>
      </c>
      <c r="M1186" s="32">
        <f>I1186*Q1186</f>
        <v>5658.9946</v>
      </c>
      <c r="N1186" s="32">
        <f t="shared" si="159"/>
        <v>83289.912800000006</v>
      </c>
      <c r="O1186" s="632">
        <f>N1186+N1187+N1188+N1189</f>
        <v>1552749.4604</v>
      </c>
      <c r="P1186" s="423">
        <v>35.53</v>
      </c>
      <c r="Q1186" s="418">
        <v>2.59</v>
      </c>
      <c r="R1186" s="14" t="s">
        <v>270</v>
      </c>
      <c r="S1186" s="14" t="s">
        <v>691</v>
      </c>
    </row>
    <row r="1187" spans="1:29" ht="56.25">
      <c r="A1187" s="15">
        <v>34</v>
      </c>
      <c r="B1187" s="16"/>
      <c r="C1187" s="68"/>
      <c r="D1187" s="16"/>
      <c r="E1187" s="16"/>
      <c r="F1187" s="14"/>
      <c r="G1187" s="16"/>
      <c r="H1187" s="16"/>
      <c r="I1187" s="21"/>
      <c r="J1187" s="21"/>
      <c r="K1187" s="22" t="s">
        <v>88</v>
      </c>
      <c r="L1187" s="32">
        <f>I1186*P1187</f>
        <v>313910.32980000001</v>
      </c>
      <c r="M1187" s="32">
        <f>I1186*Q1187</f>
        <v>22920.0206</v>
      </c>
      <c r="N1187" s="32">
        <f t="shared" si="159"/>
        <v>336830.3504</v>
      </c>
      <c r="O1187" s="634"/>
      <c r="P1187" s="423">
        <v>143.66999999999999</v>
      </c>
      <c r="Q1187" s="418">
        <v>10.49</v>
      </c>
      <c r="R1187" s="14" t="s">
        <v>270</v>
      </c>
      <c r="S1187" s="14" t="s">
        <v>691</v>
      </c>
    </row>
    <row r="1188" spans="1:29" ht="37.5">
      <c r="A1188" s="15">
        <v>35</v>
      </c>
      <c r="B1188" s="16"/>
      <c r="C1188" s="68"/>
      <c r="D1188" s="16"/>
      <c r="E1188" s="16"/>
      <c r="F1188" s="14"/>
      <c r="G1188" s="16"/>
      <c r="H1188" s="16"/>
      <c r="I1188" s="21"/>
      <c r="J1188" s="21"/>
      <c r="K1188" s="22" t="s">
        <v>49</v>
      </c>
      <c r="L1188" s="32">
        <f>I1186*P1188</f>
        <v>930784.44000000006</v>
      </c>
      <c r="M1188" s="32">
        <f>I1186*Q1188</f>
        <v>67951.634000000005</v>
      </c>
      <c r="N1188" s="32">
        <f t="shared" si="159"/>
        <v>998736.07400000002</v>
      </c>
      <c r="O1188" s="634"/>
      <c r="P1188" s="423">
        <v>426</v>
      </c>
      <c r="Q1188" s="416">
        <v>31.1</v>
      </c>
      <c r="R1188" s="14" t="s">
        <v>270</v>
      </c>
      <c r="S1188" s="14" t="s">
        <v>691</v>
      </c>
    </row>
    <row r="1189" spans="1:29" ht="56.25">
      <c r="A1189" s="15">
        <v>36</v>
      </c>
      <c r="B1189" s="16"/>
      <c r="C1189" s="68"/>
      <c r="D1189" s="16"/>
      <c r="E1189" s="16"/>
      <c r="F1189" s="14"/>
      <c r="G1189" s="16"/>
      <c r="H1189" s="16"/>
      <c r="I1189" s="21"/>
      <c r="J1189" s="21"/>
      <c r="K1189" s="22" t="s">
        <v>39</v>
      </c>
      <c r="L1189" s="32">
        <f>I1186*P1189</f>
        <v>124781.9234</v>
      </c>
      <c r="M1189" s="32">
        <f>I1186*Q1189</f>
        <v>9111.1998000000003</v>
      </c>
      <c r="N1189" s="32">
        <f t="shared" si="159"/>
        <v>133893.1232</v>
      </c>
      <c r="O1189" s="633"/>
      <c r="P1189" s="423">
        <v>57.11</v>
      </c>
      <c r="Q1189" s="418">
        <v>4.17</v>
      </c>
      <c r="R1189" s="14" t="s">
        <v>270</v>
      </c>
      <c r="S1189" s="14" t="s">
        <v>691</v>
      </c>
    </row>
    <row r="1190" spans="1:29" ht="37.5">
      <c r="A1190" s="15">
        <v>37</v>
      </c>
      <c r="B1190" s="16">
        <v>15</v>
      </c>
      <c r="C1190" s="68" t="s">
        <v>833</v>
      </c>
      <c r="D1190" s="16">
        <v>1960</v>
      </c>
      <c r="E1190" s="16" t="s">
        <v>37</v>
      </c>
      <c r="F1190" s="14" t="s">
        <v>289</v>
      </c>
      <c r="G1190" s="16" t="s">
        <v>60</v>
      </c>
      <c r="H1190" s="16">
        <v>2</v>
      </c>
      <c r="I1190" s="21">
        <v>692.25</v>
      </c>
      <c r="J1190" s="21">
        <v>415.95</v>
      </c>
      <c r="K1190" s="22" t="s">
        <v>108</v>
      </c>
      <c r="L1190" s="32">
        <f>I1190*P1190</f>
        <v>609463.82250000001</v>
      </c>
      <c r="M1190" s="32">
        <f>I1190*Q1190</f>
        <v>44490.907499999994</v>
      </c>
      <c r="N1190" s="32">
        <f t="shared" si="159"/>
        <v>653954.73</v>
      </c>
      <c r="O1190" s="632">
        <f>N1190+N1191</f>
        <v>764991.63</v>
      </c>
      <c r="P1190" s="415">
        <v>880.41</v>
      </c>
      <c r="Q1190" s="416">
        <v>64.27</v>
      </c>
      <c r="R1190" s="14" t="s">
        <v>270</v>
      </c>
      <c r="S1190" s="14" t="s">
        <v>691</v>
      </c>
    </row>
    <row r="1191" spans="1:29" ht="56.25">
      <c r="A1191" s="15">
        <v>38</v>
      </c>
      <c r="B1191" s="16"/>
      <c r="C1191" s="68"/>
      <c r="D1191" s="16"/>
      <c r="E1191" s="16"/>
      <c r="F1191" s="14"/>
      <c r="G1191" s="16"/>
      <c r="H1191" s="16"/>
      <c r="I1191" s="21"/>
      <c r="J1191" s="21"/>
      <c r="K1191" s="22" t="s">
        <v>88</v>
      </c>
      <c r="L1191" s="32">
        <f>I1190*P1191</f>
        <v>103484.4525</v>
      </c>
      <c r="M1191" s="32">
        <f>I1190*Q1191</f>
        <v>7552.4475000000002</v>
      </c>
      <c r="N1191" s="32">
        <f t="shared" si="159"/>
        <v>111036.9</v>
      </c>
      <c r="O1191" s="633"/>
      <c r="P1191" s="415">
        <v>149.49</v>
      </c>
      <c r="Q1191" s="418">
        <v>10.91</v>
      </c>
      <c r="R1191" s="14" t="s">
        <v>270</v>
      </c>
      <c r="S1191" s="14" t="s">
        <v>691</v>
      </c>
    </row>
    <row r="1192" spans="1:29" s="67" customFormat="1" ht="37.5">
      <c r="A1192" s="15">
        <v>39</v>
      </c>
      <c r="B1192" s="16">
        <v>16</v>
      </c>
      <c r="C1192" s="68" t="s">
        <v>834</v>
      </c>
      <c r="D1192" s="16">
        <v>1963</v>
      </c>
      <c r="E1192" s="16" t="s">
        <v>37</v>
      </c>
      <c r="F1192" s="14" t="s">
        <v>289</v>
      </c>
      <c r="G1192" s="16" t="s">
        <v>60</v>
      </c>
      <c r="H1192" s="16">
        <v>2</v>
      </c>
      <c r="I1192" s="21">
        <v>472.49</v>
      </c>
      <c r="J1192" s="21">
        <v>254.69</v>
      </c>
      <c r="K1192" s="22" t="s">
        <v>479</v>
      </c>
      <c r="L1192" s="32">
        <f>I1192*P1192</f>
        <v>40256.148000000001</v>
      </c>
      <c r="M1192" s="32">
        <f>I1192*Q1192</f>
        <v>2938.8878</v>
      </c>
      <c r="N1192" s="32">
        <f t="shared" si="159"/>
        <v>43195.035799999998</v>
      </c>
      <c r="O1192" s="32">
        <f>N1192</f>
        <v>43195.035799999998</v>
      </c>
      <c r="P1192" s="415">
        <v>85.2</v>
      </c>
      <c r="Q1192" s="416">
        <v>6.22</v>
      </c>
      <c r="R1192" s="14" t="s">
        <v>270</v>
      </c>
      <c r="S1192" s="14" t="s">
        <v>691</v>
      </c>
      <c r="T1192" s="438"/>
      <c r="U1192" s="438"/>
      <c r="V1192" s="438"/>
      <c r="W1192" s="438"/>
      <c r="X1192" s="438"/>
      <c r="Z1192" s="438"/>
      <c r="AA1192" s="438"/>
      <c r="AB1192" s="438"/>
      <c r="AC1192" s="327"/>
    </row>
    <row r="1193" spans="1:29" s="67" customFormat="1">
      <c r="A1193" s="64">
        <f>A1203</f>
        <v>10</v>
      </c>
      <c r="B1193" s="33">
        <f>B1202</f>
        <v>8</v>
      </c>
      <c r="C1193" s="65" t="s">
        <v>126</v>
      </c>
      <c r="D1193" s="33"/>
      <c r="E1193" s="16"/>
      <c r="F1193" s="14"/>
      <c r="G1193" s="33"/>
      <c r="H1193" s="33"/>
      <c r="I1193" s="31">
        <f>SUM(I1194:I1202)</f>
        <v>11084.59</v>
      </c>
      <c r="J1193" s="27"/>
      <c r="K1193" s="26"/>
      <c r="L1193" s="31">
        <f>SUM(L1194:L1203)</f>
        <v>9846660.5152000003</v>
      </c>
      <c r="M1193" s="31">
        <f>SUM(M1194:M1203)</f>
        <v>718774.66159999999</v>
      </c>
      <c r="N1193" s="31">
        <f>SUM(N1194:N1203)</f>
        <v>10565435.1768</v>
      </c>
      <c r="O1193" s="31">
        <f>SUM(O1194:O1203)</f>
        <v>10565435.176800001</v>
      </c>
      <c r="P1193" s="31"/>
      <c r="Q1193" s="414"/>
      <c r="R1193" s="14"/>
      <c r="S1193" s="14"/>
      <c r="T1193" s="438"/>
      <c r="U1193" s="438"/>
      <c r="V1193" s="438"/>
      <c r="W1193" s="438"/>
      <c r="X1193" s="438"/>
      <c r="Z1193" s="438"/>
      <c r="AA1193" s="438"/>
      <c r="AB1193" s="438"/>
      <c r="AC1193" s="327"/>
    </row>
    <row r="1194" spans="1:29" ht="37.5">
      <c r="A1194" s="15">
        <v>1</v>
      </c>
      <c r="B1194" s="16">
        <v>1</v>
      </c>
      <c r="C1194" s="68" t="s">
        <v>835</v>
      </c>
      <c r="D1194" s="16">
        <v>1987</v>
      </c>
      <c r="E1194" s="16" t="s">
        <v>37</v>
      </c>
      <c r="F1194" s="14" t="s">
        <v>289</v>
      </c>
      <c r="G1194" s="16" t="s">
        <v>67</v>
      </c>
      <c r="H1194" s="16">
        <v>2</v>
      </c>
      <c r="I1194" s="21">
        <v>661.2</v>
      </c>
      <c r="J1194" s="21">
        <v>440.8</v>
      </c>
      <c r="K1194" s="22" t="s">
        <v>46</v>
      </c>
      <c r="L1194" s="32">
        <f t="shared" ref="L1194:L1200" si="160">I1194*P1194</f>
        <v>164136.28800000003</v>
      </c>
      <c r="M1194" s="32">
        <f t="shared" ref="M1194:M1200" si="161">I1194*Q1194</f>
        <v>11980.944000000001</v>
      </c>
      <c r="N1194" s="32">
        <f t="shared" ref="N1194:N1203" si="162">L1194+M1194</f>
        <v>176117.23200000002</v>
      </c>
      <c r="O1194" s="32">
        <f t="shared" ref="O1194:O1199" si="163">N1194</f>
        <v>176117.23200000002</v>
      </c>
      <c r="P1194" s="415">
        <v>248.24</v>
      </c>
      <c r="Q1194" s="416">
        <v>18.12</v>
      </c>
      <c r="R1194" s="14" t="s">
        <v>270</v>
      </c>
      <c r="S1194" s="14" t="s">
        <v>691</v>
      </c>
    </row>
    <row r="1195" spans="1:29" ht="37.5">
      <c r="A1195" s="15">
        <v>2</v>
      </c>
      <c r="B1195" s="16">
        <v>2</v>
      </c>
      <c r="C1195" s="68" t="s">
        <v>836</v>
      </c>
      <c r="D1195" s="16">
        <v>1987</v>
      </c>
      <c r="E1195" s="16" t="s">
        <v>37</v>
      </c>
      <c r="F1195" s="14" t="s">
        <v>289</v>
      </c>
      <c r="G1195" s="16" t="s">
        <v>67</v>
      </c>
      <c r="H1195" s="16">
        <v>2</v>
      </c>
      <c r="I1195" s="21">
        <v>639.6</v>
      </c>
      <c r="J1195" s="21">
        <v>426.4</v>
      </c>
      <c r="K1195" s="22" t="s">
        <v>46</v>
      </c>
      <c r="L1195" s="32">
        <f t="shared" si="160"/>
        <v>158774.304</v>
      </c>
      <c r="M1195" s="32">
        <f t="shared" si="161"/>
        <v>11589.552000000001</v>
      </c>
      <c r="N1195" s="32">
        <f t="shared" si="162"/>
        <v>170363.856</v>
      </c>
      <c r="O1195" s="32">
        <f t="shared" si="163"/>
        <v>170363.856</v>
      </c>
      <c r="P1195" s="415">
        <v>248.24</v>
      </c>
      <c r="Q1195" s="416">
        <v>18.12</v>
      </c>
      <c r="R1195" s="14" t="s">
        <v>270</v>
      </c>
      <c r="S1195" s="14" t="s">
        <v>691</v>
      </c>
    </row>
    <row r="1196" spans="1:29" ht="37.5">
      <c r="A1196" s="15">
        <v>3</v>
      </c>
      <c r="B1196" s="16">
        <v>3</v>
      </c>
      <c r="C1196" s="68" t="s">
        <v>837</v>
      </c>
      <c r="D1196" s="16">
        <v>1987</v>
      </c>
      <c r="E1196" s="16" t="s">
        <v>37</v>
      </c>
      <c r="F1196" s="14" t="s">
        <v>289</v>
      </c>
      <c r="G1196" s="16" t="s">
        <v>67</v>
      </c>
      <c r="H1196" s="16">
        <v>2</v>
      </c>
      <c r="I1196" s="21">
        <v>648.75</v>
      </c>
      <c r="J1196" s="21">
        <v>432.5</v>
      </c>
      <c r="K1196" s="22" t="s">
        <v>46</v>
      </c>
      <c r="L1196" s="32">
        <f t="shared" si="160"/>
        <v>161045.70000000001</v>
      </c>
      <c r="M1196" s="32">
        <f t="shared" si="161"/>
        <v>11755.35</v>
      </c>
      <c r="N1196" s="32">
        <f t="shared" si="162"/>
        <v>172801.05000000002</v>
      </c>
      <c r="O1196" s="32">
        <f t="shared" si="163"/>
        <v>172801.05000000002</v>
      </c>
      <c r="P1196" s="415">
        <v>248.24</v>
      </c>
      <c r="Q1196" s="416">
        <v>18.12</v>
      </c>
      <c r="R1196" s="14" t="s">
        <v>270</v>
      </c>
      <c r="S1196" s="14" t="s">
        <v>691</v>
      </c>
    </row>
    <row r="1197" spans="1:29" ht="56.25">
      <c r="A1197" s="15">
        <v>4</v>
      </c>
      <c r="B1197" s="16">
        <v>4</v>
      </c>
      <c r="C1197" s="68" t="s">
        <v>839</v>
      </c>
      <c r="D1197" s="16">
        <v>1992</v>
      </c>
      <c r="E1197" s="16" t="s">
        <v>37</v>
      </c>
      <c r="F1197" s="14" t="s">
        <v>289</v>
      </c>
      <c r="G1197" s="16" t="s">
        <v>137</v>
      </c>
      <c r="H1197" s="16">
        <v>2</v>
      </c>
      <c r="I1197" s="21">
        <v>670</v>
      </c>
      <c r="J1197" s="21">
        <v>360.3</v>
      </c>
      <c r="K1197" s="22" t="s">
        <v>46</v>
      </c>
      <c r="L1197" s="32">
        <f t="shared" si="160"/>
        <v>166320.80000000002</v>
      </c>
      <c r="M1197" s="32">
        <f t="shared" si="161"/>
        <v>12140.400000000001</v>
      </c>
      <c r="N1197" s="32">
        <f t="shared" si="162"/>
        <v>178461.2</v>
      </c>
      <c r="O1197" s="32">
        <f t="shared" si="163"/>
        <v>178461.2</v>
      </c>
      <c r="P1197" s="415">
        <v>248.24</v>
      </c>
      <c r="Q1197" s="416">
        <v>18.12</v>
      </c>
      <c r="R1197" s="14" t="s">
        <v>270</v>
      </c>
      <c r="S1197" s="14" t="s">
        <v>691</v>
      </c>
    </row>
    <row r="1198" spans="1:29" ht="56.25">
      <c r="A1198" s="15">
        <v>5</v>
      </c>
      <c r="B1198" s="16">
        <v>5</v>
      </c>
      <c r="C1198" s="68" t="s">
        <v>840</v>
      </c>
      <c r="D1198" s="16">
        <v>1994</v>
      </c>
      <c r="E1198" s="16" t="s">
        <v>37</v>
      </c>
      <c r="F1198" s="14" t="s">
        <v>289</v>
      </c>
      <c r="G1198" s="16" t="s">
        <v>137</v>
      </c>
      <c r="H1198" s="16">
        <v>2</v>
      </c>
      <c r="I1198" s="21">
        <v>680</v>
      </c>
      <c r="J1198" s="21">
        <v>370.2</v>
      </c>
      <c r="K1198" s="22" t="s">
        <v>46</v>
      </c>
      <c r="L1198" s="32">
        <f t="shared" si="160"/>
        <v>168803.20000000001</v>
      </c>
      <c r="M1198" s="32">
        <f t="shared" si="161"/>
        <v>12321.6</v>
      </c>
      <c r="N1198" s="32">
        <f t="shared" si="162"/>
        <v>181124.80000000002</v>
      </c>
      <c r="O1198" s="32">
        <f t="shared" si="163"/>
        <v>181124.80000000002</v>
      </c>
      <c r="P1198" s="415">
        <v>248.24</v>
      </c>
      <c r="Q1198" s="416">
        <v>18.12</v>
      </c>
      <c r="R1198" s="14" t="s">
        <v>270</v>
      </c>
      <c r="S1198" s="14" t="s">
        <v>691</v>
      </c>
    </row>
    <row r="1199" spans="1:29" ht="56.25">
      <c r="A1199" s="15">
        <v>6</v>
      </c>
      <c r="B1199" s="16">
        <v>6</v>
      </c>
      <c r="C1199" s="68" t="s">
        <v>841</v>
      </c>
      <c r="D1199" s="16">
        <v>1990</v>
      </c>
      <c r="E1199" s="16" t="s">
        <v>37</v>
      </c>
      <c r="F1199" s="14" t="s">
        <v>289</v>
      </c>
      <c r="G1199" s="16" t="s">
        <v>137</v>
      </c>
      <c r="H1199" s="16">
        <v>2</v>
      </c>
      <c r="I1199" s="21">
        <v>680</v>
      </c>
      <c r="J1199" s="21">
        <v>370.2</v>
      </c>
      <c r="K1199" s="22" t="s">
        <v>46</v>
      </c>
      <c r="L1199" s="32">
        <f t="shared" si="160"/>
        <v>168803.20000000001</v>
      </c>
      <c r="M1199" s="32">
        <f t="shared" si="161"/>
        <v>12321.6</v>
      </c>
      <c r="N1199" s="32">
        <f t="shared" si="162"/>
        <v>181124.80000000002</v>
      </c>
      <c r="O1199" s="32">
        <f t="shared" si="163"/>
        <v>181124.80000000002</v>
      </c>
      <c r="P1199" s="415">
        <v>248.24</v>
      </c>
      <c r="Q1199" s="416">
        <v>18.12</v>
      </c>
      <c r="R1199" s="14" t="s">
        <v>270</v>
      </c>
      <c r="S1199" s="14" t="s">
        <v>691</v>
      </c>
    </row>
    <row r="1200" spans="1:29" ht="37.5">
      <c r="A1200" s="15">
        <v>7</v>
      </c>
      <c r="B1200" s="16">
        <v>7</v>
      </c>
      <c r="C1200" s="68" t="s">
        <v>842</v>
      </c>
      <c r="D1200" s="16">
        <v>1989</v>
      </c>
      <c r="E1200" s="16" t="s">
        <v>37</v>
      </c>
      <c r="F1200" s="14" t="s">
        <v>287</v>
      </c>
      <c r="G1200" s="16" t="s">
        <v>87</v>
      </c>
      <c r="H1200" s="16">
        <v>5</v>
      </c>
      <c r="I1200" s="21">
        <v>3552.52</v>
      </c>
      <c r="J1200" s="21">
        <v>2249.8000000000002</v>
      </c>
      <c r="K1200" s="22" t="s">
        <v>46</v>
      </c>
      <c r="L1200" s="32">
        <f t="shared" si="160"/>
        <v>639453.6</v>
      </c>
      <c r="M1200" s="32">
        <f t="shared" si="161"/>
        <v>46680.112800000003</v>
      </c>
      <c r="N1200" s="32">
        <f t="shared" si="162"/>
        <v>686133.71279999998</v>
      </c>
      <c r="O1200" s="632">
        <f>N1200+N1201</f>
        <v>4899102.7060000002</v>
      </c>
      <c r="P1200" s="423">
        <v>180</v>
      </c>
      <c r="Q1200" s="418">
        <v>13.14</v>
      </c>
      <c r="R1200" s="14" t="s">
        <v>270</v>
      </c>
      <c r="S1200" s="14" t="s">
        <v>691</v>
      </c>
    </row>
    <row r="1201" spans="1:29">
      <c r="A1201" s="15">
        <v>8</v>
      </c>
      <c r="B1201" s="16"/>
      <c r="C1201" s="68"/>
      <c r="D1201" s="16"/>
      <c r="E1201" s="16"/>
      <c r="F1201" s="14"/>
      <c r="G1201" s="16"/>
      <c r="H1201" s="16"/>
      <c r="I1201" s="21"/>
      <c r="J1201" s="21"/>
      <c r="K1201" s="22" t="s">
        <v>234</v>
      </c>
      <c r="L1201" s="32">
        <f>I1200*P1201</f>
        <v>3926351.6795999999</v>
      </c>
      <c r="M1201" s="32">
        <f>I1200*Q1201</f>
        <v>286617.31359999999</v>
      </c>
      <c r="N1201" s="32">
        <f t="shared" si="162"/>
        <v>4212968.9932000004</v>
      </c>
      <c r="O1201" s="633"/>
      <c r="P1201" s="423">
        <v>1105.23</v>
      </c>
      <c r="Q1201" s="416">
        <v>80.680000000000007</v>
      </c>
      <c r="R1201" s="14" t="s">
        <v>270</v>
      </c>
      <c r="S1201" s="14" t="s">
        <v>691</v>
      </c>
    </row>
    <row r="1202" spans="1:29" s="67" customFormat="1" ht="37.5">
      <c r="A1202" s="15">
        <v>9</v>
      </c>
      <c r="B1202" s="16">
        <v>8</v>
      </c>
      <c r="C1202" s="68" t="s">
        <v>843</v>
      </c>
      <c r="D1202" s="16">
        <v>1989</v>
      </c>
      <c r="E1202" s="16" t="s">
        <v>37</v>
      </c>
      <c r="F1202" s="14" t="s">
        <v>306</v>
      </c>
      <c r="G1202" s="16" t="s">
        <v>87</v>
      </c>
      <c r="H1202" s="16">
        <v>5</v>
      </c>
      <c r="I1202" s="21">
        <v>3552.52</v>
      </c>
      <c r="J1202" s="21">
        <v>2249.8000000000002</v>
      </c>
      <c r="K1202" s="22" t="s">
        <v>46</v>
      </c>
      <c r="L1202" s="32">
        <f>I1202*P1202</f>
        <v>546093.37439999997</v>
      </c>
      <c r="M1202" s="32">
        <f>I1202*Q1202</f>
        <v>39859.274400000002</v>
      </c>
      <c r="N1202" s="32">
        <f t="shared" si="162"/>
        <v>585952.64879999997</v>
      </c>
      <c r="O1202" s="632">
        <f>N1202+N1203</f>
        <v>4606339.5328000002</v>
      </c>
      <c r="P1202" s="423">
        <v>153.72</v>
      </c>
      <c r="Q1202" s="418">
        <v>11.22</v>
      </c>
      <c r="R1202" s="14" t="s">
        <v>270</v>
      </c>
      <c r="S1202" s="14" t="s">
        <v>691</v>
      </c>
      <c r="T1202" s="435"/>
      <c r="U1202" s="438"/>
      <c r="V1202" s="438"/>
      <c r="W1202" s="438"/>
      <c r="X1202" s="438"/>
      <c r="Z1202" s="438"/>
      <c r="AA1202" s="438"/>
      <c r="AB1202" s="438"/>
      <c r="AC1202" s="327"/>
    </row>
    <row r="1203" spans="1:29" s="67" customFormat="1">
      <c r="A1203" s="15">
        <v>10</v>
      </c>
      <c r="B1203" s="16"/>
      <c r="C1203" s="68"/>
      <c r="D1203" s="16"/>
      <c r="E1203" s="16"/>
      <c r="F1203" s="14"/>
      <c r="G1203" s="16"/>
      <c r="H1203" s="16"/>
      <c r="I1203" s="21"/>
      <c r="J1203" s="21"/>
      <c r="K1203" s="22" t="s">
        <v>234</v>
      </c>
      <c r="L1203" s="32">
        <f>I1202*P1203</f>
        <v>3746878.3692000001</v>
      </c>
      <c r="M1203" s="32">
        <f>I1202*Q1203</f>
        <v>273508.5148</v>
      </c>
      <c r="N1203" s="32">
        <f t="shared" si="162"/>
        <v>4020386.8840000001</v>
      </c>
      <c r="O1203" s="633"/>
      <c r="P1203" s="423">
        <v>1054.71</v>
      </c>
      <c r="Q1203" s="416">
        <v>76.989999999999995</v>
      </c>
      <c r="R1203" s="14" t="s">
        <v>270</v>
      </c>
      <c r="S1203" s="14" t="s">
        <v>691</v>
      </c>
      <c r="T1203" s="435"/>
      <c r="U1203" s="438"/>
      <c r="V1203" s="438"/>
      <c r="W1203" s="438"/>
      <c r="X1203" s="438"/>
      <c r="Z1203" s="438"/>
      <c r="AA1203" s="438"/>
      <c r="AB1203" s="438"/>
      <c r="AC1203" s="327"/>
    </row>
    <row r="1204" spans="1:29" s="67" customFormat="1">
      <c r="A1204" s="64">
        <f>A1229</f>
        <v>25</v>
      </c>
      <c r="B1204" s="33">
        <f>B1229</f>
        <v>9</v>
      </c>
      <c r="C1204" s="65" t="s">
        <v>130</v>
      </c>
      <c r="D1204" s="33"/>
      <c r="E1204" s="16"/>
      <c r="F1204" s="14"/>
      <c r="G1204" s="33"/>
      <c r="H1204" s="33"/>
      <c r="I1204" s="31">
        <f>I1205+I1206+I1207+I1208+I1212+I1216+I1221+I1225+I1229</f>
        <v>28799.739999999998</v>
      </c>
      <c r="J1204" s="27"/>
      <c r="K1204" s="26"/>
      <c r="L1204" s="31">
        <f>SUM(L1205:L1229)</f>
        <v>33114359.511999998</v>
      </c>
      <c r="M1204" s="31">
        <f>SUM(M1205:M1229)</f>
        <v>2417236.5488000005</v>
      </c>
      <c r="N1204" s="31">
        <f>SUM(N1205:N1229)</f>
        <v>35531596.060800001</v>
      </c>
      <c r="O1204" s="31">
        <f>SUM(O1205:O1229)</f>
        <v>35531596.060800001</v>
      </c>
      <c r="P1204" s="31"/>
      <c r="Q1204" s="414"/>
      <c r="R1204" s="14"/>
      <c r="S1204" s="14"/>
      <c r="T1204" s="438"/>
      <c r="U1204" s="438"/>
      <c r="V1204" s="438"/>
      <c r="W1204" s="438"/>
      <c r="X1204" s="438"/>
      <c r="Z1204" s="438"/>
      <c r="AA1204" s="438"/>
      <c r="AB1204" s="438"/>
      <c r="AC1204" s="327"/>
    </row>
    <row r="1205" spans="1:29" ht="37.5">
      <c r="A1205" s="15">
        <v>1</v>
      </c>
      <c r="B1205" s="16">
        <v>1</v>
      </c>
      <c r="C1205" s="68" t="s">
        <v>844</v>
      </c>
      <c r="D1205" s="16">
        <v>1988</v>
      </c>
      <c r="E1205" s="16" t="s">
        <v>37</v>
      </c>
      <c r="F1205" s="14" t="s">
        <v>389</v>
      </c>
      <c r="G1205" s="16" t="s">
        <v>38</v>
      </c>
      <c r="H1205" s="16">
        <v>3</v>
      </c>
      <c r="I1205" s="21">
        <v>2145</v>
      </c>
      <c r="J1205" s="21">
        <v>1202.5</v>
      </c>
      <c r="K1205" s="22" t="s">
        <v>46</v>
      </c>
      <c r="L1205" s="32">
        <f t="shared" ref="L1205:L1229" si="164">I1205*P1205</f>
        <v>407550</v>
      </c>
      <c r="M1205" s="32">
        <f t="shared" ref="M1205:M1211" si="165">I1205*Q1205</f>
        <v>29751.149999999998</v>
      </c>
      <c r="N1205" s="32">
        <f t="shared" ref="N1205:N1229" si="166">L1205+M1205</f>
        <v>437301.15</v>
      </c>
      <c r="O1205" s="32">
        <f>N1205</f>
        <v>437301.15</v>
      </c>
      <c r="P1205" s="423">
        <v>190</v>
      </c>
      <c r="Q1205" s="418">
        <v>13.87</v>
      </c>
      <c r="R1205" s="14" t="s">
        <v>270</v>
      </c>
      <c r="S1205" s="14" t="s">
        <v>691</v>
      </c>
    </row>
    <row r="1206" spans="1:29" ht="37.5">
      <c r="A1206" s="15">
        <v>2</v>
      </c>
      <c r="B1206" s="16">
        <v>2</v>
      </c>
      <c r="C1206" s="68" t="s">
        <v>845</v>
      </c>
      <c r="D1206" s="16">
        <v>1980</v>
      </c>
      <c r="E1206" s="16" t="s">
        <v>37</v>
      </c>
      <c r="F1206" s="14" t="s">
        <v>389</v>
      </c>
      <c r="G1206" s="16" t="s">
        <v>38</v>
      </c>
      <c r="H1206" s="16">
        <v>3</v>
      </c>
      <c r="I1206" s="21">
        <v>2165.94</v>
      </c>
      <c r="J1206" s="21">
        <v>1223</v>
      </c>
      <c r="K1206" s="22" t="s">
        <v>46</v>
      </c>
      <c r="L1206" s="32">
        <f t="shared" si="164"/>
        <v>411528.60000000003</v>
      </c>
      <c r="M1206" s="32">
        <f t="shared" si="165"/>
        <v>30041.587799999998</v>
      </c>
      <c r="N1206" s="32">
        <f t="shared" si="166"/>
        <v>441570.18780000001</v>
      </c>
      <c r="O1206" s="32">
        <f>N1206</f>
        <v>441570.18780000001</v>
      </c>
      <c r="P1206" s="423">
        <v>190</v>
      </c>
      <c r="Q1206" s="418">
        <v>13.87</v>
      </c>
      <c r="R1206" s="14" t="s">
        <v>270</v>
      </c>
      <c r="S1206" s="14" t="s">
        <v>691</v>
      </c>
    </row>
    <row r="1207" spans="1:29" ht="37.5">
      <c r="A1207" s="15">
        <v>3</v>
      </c>
      <c r="B1207" s="16">
        <v>3</v>
      </c>
      <c r="C1207" s="68" t="s">
        <v>846</v>
      </c>
      <c r="D1207" s="16">
        <v>1967</v>
      </c>
      <c r="E1207" s="16" t="s">
        <v>37</v>
      </c>
      <c r="F1207" s="14" t="s">
        <v>323</v>
      </c>
      <c r="G1207" s="16" t="s">
        <v>67</v>
      </c>
      <c r="H1207" s="16">
        <v>2</v>
      </c>
      <c r="I1207" s="21">
        <v>844</v>
      </c>
      <c r="J1207" s="21">
        <v>422.2</v>
      </c>
      <c r="K1207" s="22" t="s">
        <v>46</v>
      </c>
      <c r="L1207" s="32">
        <f t="shared" si="164"/>
        <v>206020.4</v>
      </c>
      <c r="M1207" s="32">
        <f t="shared" si="165"/>
        <v>15040.08</v>
      </c>
      <c r="N1207" s="32">
        <f t="shared" si="166"/>
        <v>221060.47999999998</v>
      </c>
      <c r="O1207" s="32">
        <f>N1207</f>
        <v>221060.47999999998</v>
      </c>
      <c r="P1207" s="415">
        <v>244.1</v>
      </c>
      <c r="Q1207" s="416">
        <v>17.82</v>
      </c>
      <c r="R1207" s="14" t="s">
        <v>270</v>
      </c>
      <c r="S1207" s="14" t="s">
        <v>691</v>
      </c>
    </row>
    <row r="1208" spans="1:29" ht="37.5">
      <c r="A1208" s="15">
        <v>4</v>
      </c>
      <c r="B1208" s="16">
        <v>4</v>
      </c>
      <c r="C1208" s="68" t="s">
        <v>1097</v>
      </c>
      <c r="D1208" s="16">
        <v>1988</v>
      </c>
      <c r="E1208" s="16" t="s">
        <v>37</v>
      </c>
      <c r="F1208" s="14" t="s">
        <v>306</v>
      </c>
      <c r="G1208" s="14" t="s">
        <v>87</v>
      </c>
      <c r="H1208" s="16">
        <v>5</v>
      </c>
      <c r="I1208" s="16">
        <v>4226.2</v>
      </c>
      <c r="J1208" s="21">
        <v>3123.7</v>
      </c>
      <c r="K1208" s="22" t="s">
        <v>234</v>
      </c>
      <c r="L1208" s="32">
        <f t="shared" si="164"/>
        <v>4457415.4019999998</v>
      </c>
      <c r="M1208" s="32">
        <f t="shared" si="165"/>
        <v>325375.13799999998</v>
      </c>
      <c r="N1208" s="32">
        <f>L1208+M1208</f>
        <v>4782790.54</v>
      </c>
      <c r="O1208" s="632">
        <f>N1208+N1209+N1210+N1211</f>
        <v>7703855.4560000002</v>
      </c>
      <c r="P1208" s="423">
        <v>1054.71</v>
      </c>
      <c r="Q1208" s="416">
        <v>76.989999999999995</v>
      </c>
      <c r="R1208" s="14" t="s">
        <v>270</v>
      </c>
      <c r="S1208" s="14" t="s">
        <v>691</v>
      </c>
      <c r="T1208" s="438" t="s">
        <v>1185</v>
      </c>
    </row>
    <row r="1209" spans="1:29" ht="37.5">
      <c r="A1209" s="15">
        <v>5</v>
      </c>
      <c r="B1209" s="16"/>
      <c r="C1209" s="68"/>
      <c r="D1209" s="16"/>
      <c r="E1209" s="16"/>
      <c r="F1209" s="14"/>
      <c r="G1209" s="16"/>
      <c r="H1209" s="16"/>
      <c r="I1209" s="496">
        <v>4226.2</v>
      </c>
      <c r="J1209" s="21"/>
      <c r="K1209" s="22" t="s">
        <v>49</v>
      </c>
      <c r="L1209" s="32">
        <f t="shared" si="164"/>
        <v>1752900.9739999999</v>
      </c>
      <c r="M1209" s="32">
        <f t="shared" si="165"/>
        <v>127969.336</v>
      </c>
      <c r="N1209" s="32">
        <f>L1209+M1209</f>
        <v>1880870.3099999998</v>
      </c>
      <c r="O1209" s="634"/>
      <c r="P1209" s="423">
        <v>414.77</v>
      </c>
      <c r="Q1209" s="416">
        <v>30.28</v>
      </c>
      <c r="R1209" s="14" t="s">
        <v>270</v>
      </c>
      <c r="S1209" s="14" t="s">
        <v>691</v>
      </c>
      <c r="T1209" s="438" t="s">
        <v>1185</v>
      </c>
    </row>
    <row r="1210" spans="1:29" ht="37.5">
      <c r="A1210" s="15">
        <v>6</v>
      </c>
      <c r="B1210" s="16"/>
      <c r="C1210" s="68"/>
      <c r="D1210" s="16"/>
      <c r="E1210" s="16"/>
      <c r="F1210" s="14"/>
      <c r="G1210" s="16"/>
      <c r="H1210" s="16"/>
      <c r="I1210" s="496">
        <v>4226.2</v>
      </c>
      <c r="J1210" s="21"/>
      <c r="K1210" s="22" t="s">
        <v>46</v>
      </c>
      <c r="L1210" s="32">
        <f t="shared" si="164"/>
        <v>649651.46399999992</v>
      </c>
      <c r="M1210" s="32">
        <f t="shared" si="165"/>
        <v>47417.964</v>
      </c>
      <c r="N1210" s="32">
        <f>L1210+M1210</f>
        <v>697069.42799999996</v>
      </c>
      <c r="O1210" s="634"/>
      <c r="P1210" s="423">
        <v>153.72</v>
      </c>
      <c r="Q1210" s="418">
        <v>11.22</v>
      </c>
      <c r="R1210" s="14" t="s">
        <v>270</v>
      </c>
      <c r="S1210" s="14" t="s">
        <v>691</v>
      </c>
      <c r="T1210" s="438" t="s">
        <v>1185</v>
      </c>
    </row>
    <row r="1211" spans="1:29" ht="37.5">
      <c r="A1211" s="15">
        <v>7</v>
      </c>
      <c r="B1211" s="16"/>
      <c r="C1211" s="68"/>
      <c r="D1211" s="16"/>
      <c r="E1211" s="16"/>
      <c r="F1211" s="14"/>
      <c r="G1211" s="16"/>
      <c r="H1211" s="16"/>
      <c r="I1211" s="496">
        <v>4226.2</v>
      </c>
      <c r="J1211" s="21"/>
      <c r="K1211" s="69" t="s">
        <v>831</v>
      </c>
      <c r="L1211" s="32">
        <f t="shared" si="164"/>
        <v>319796.554</v>
      </c>
      <c r="M1211" s="32">
        <f t="shared" si="165"/>
        <v>23328.623999999996</v>
      </c>
      <c r="N1211" s="32">
        <f>L1211+M1211</f>
        <v>343125.17800000001</v>
      </c>
      <c r="O1211" s="633"/>
      <c r="P1211" s="416">
        <v>75.67</v>
      </c>
      <c r="Q1211" s="416">
        <v>5.52</v>
      </c>
      <c r="R1211" s="14" t="s">
        <v>270</v>
      </c>
      <c r="S1211" s="14" t="s">
        <v>691</v>
      </c>
      <c r="T1211" s="438" t="s">
        <v>1185</v>
      </c>
    </row>
    <row r="1212" spans="1:29" ht="37.5">
      <c r="A1212" s="15">
        <v>8</v>
      </c>
      <c r="B1212" s="16">
        <v>5</v>
      </c>
      <c r="C1212" s="68" t="s">
        <v>847</v>
      </c>
      <c r="D1212" s="16">
        <v>1990</v>
      </c>
      <c r="E1212" s="16" t="s">
        <v>37</v>
      </c>
      <c r="F1212" s="14" t="s">
        <v>306</v>
      </c>
      <c r="G1212" s="16" t="s">
        <v>87</v>
      </c>
      <c r="H1212" s="16">
        <v>5</v>
      </c>
      <c r="I1212" s="21">
        <v>3452.3</v>
      </c>
      <c r="J1212" s="21">
        <v>2060.1</v>
      </c>
      <c r="K1212" s="22" t="s">
        <v>46</v>
      </c>
      <c r="L1212" s="32">
        <f t="shared" si="164"/>
        <v>530687.55599999998</v>
      </c>
      <c r="M1212" s="32">
        <f t="shared" ref="M1212:M1229" si="167">I1212*Q1212</f>
        <v>38734.806000000004</v>
      </c>
      <c r="N1212" s="32">
        <f t="shared" si="166"/>
        <v>569422.36199999996</v>
      </c>
      <c r="O1212" s="632">
        <f>N1212+N1213+N1214+N1215</f>
        <v>5201062.5649999995</v>
      </c>
      <c r="P1212" s="423">
        <v>153.72</v>
      </c>
      <c r="Q1212" s="418">
        <v>11.22</v>
      </c>
      <c r="R1212" s="14" t="s">
        <v>270</v>
      </c>
      <c r="S1212" s="14" t="s">
        <v>691</v>
      </c>
    </row>
    <row r="1213" spans="1:29">
      <c r="A1213" s="15">
        <v>9</v>
      </c>
      <c r="B1213" s="16"/>
      <c r="C1213" s="68"/>
      <c r="D1213" s="16"/>
      <c r="E1213" s="16"/>
      <c r="F1213" s="14"/>
      <c r="G1213" s="16"/>
      <c r="H1213" s="16"/>
      <c r="I1213" s="426">
        <v>3452.3</v>
      </c>
      <c r="J1213" s="21"/>
      <c r="K1213" s="22" t="s">
        <v>234</v>
      </c>
      <c r="L1213" s="32">
        <f t="shared" si="164"/>
        <v>3641175.3330000001</v>
      </c>
      <c r="M1213" s="32">
        <f t="shared" si="167"/>
        <v>265792.57699999999</v>
      </c>
      <c r="N1213" s="32">
        <f t="shared" si="166"/>
        <v>3906967.91</v>
      </c>
      <c r="O1213" s="634"/>
      <c r="P1213" s="423">
        <v>1054.71</v>
      </c>
      <c r="Q1213" s="416">
        <v>76.989999999999995</v>
      </c>
      <c r="R1213" s="14" t="s">
        <v>270</v>
      </c>
      <c r="S1213" s="14" t="s">
        <v>691</v>
      </c>
      <c r="T1213" s="438" t="s">
        <v>1185</v>
      </c>
    </row>
    <row r="1214" spans="1:29" ht="56.25">
      <c r="A1214" s="15">
        <v>10</v>
      </c>
      <c r="B1214" s="16"/>
      <c r="C1214" s="68"/>
      <c r="D1214" s="16"/>
      <c r="E1214" s="16"/>
      <c r="F1214" s="14"/>
      <c r="G1214" s="16"/>
      <c r="H1214" s="16"/>
      <c r="I1214" s="426">
        <v>3452.3</v>
      </c>
      <c r="J1214" s="21"/>
      <c r="K1214" s="69" t="s">
        <v>88</v>
      </c>
      <c r="L1214" s="32">
        <f t="shared" si="164"/>
        <v>483252.95399999997</v>
      </c>
      <c r="M1214" s="32">
        <f t="shared" si="167"/>
        <v>35282.506000000001</v>
      </c>
      <c r="N1214" s="32">
        <f t="shared" si="166"/>
        <v>518535.45999999996</v>
      </c>
      <c r="O1214" s="634"/>
      <c r="P1214" s="423">
        <v>139.97999999999999</v>
      </c>
      <c r="Q1214" s="418">
        <v>10.220000000000001</v>
      </c>
      <c r="R1214" s="14" t="s">
        <v>270</v>
      </c>
      <c r="S1214" s="14" t="s">
        <v>691</v>
      </c>
      <c r="T1214" s="438" t="s">
        <v>1185</v>
      </c>
    </row>
    <row r="1215" spans="1:29" ht="56.25">
      <c r="A1215" s="15">
        <v>11</v>
      </c>
      <c r="B1215" s="16"/>
      <c r="C1215" s="68"/>
      <c r="D1215" s="16"/>
      <c r="E1215" s="16"/>
      <c r="F1215" s="14"/>
      <c r="G1215" s="16"/>
      <c r="H1215" s="16"/>
      <c r="I1215" s="426">
        <v>3452.3</v>
      </c>
      <c r="J1215" s="21"/>
      <c r="K1215" s="69" t="s">
        <v>39</v>
      </c>
      <c r="L1215" s="32">
        <f t="shared" si="164"/>
        <v>192120.495</v>
      </c>
      <c r="M1215" s="32">
        <f t="shared" si="167"/>
        <v>14016.338</v>
      </c>
      <c r="N1215" s="32">
        <f>L1215+M1215</f>
        <v>206136.83299999998</v>
      </c>
      <c r="O1215" s="633"/>
      <c r="P1215" s="423">
        <v>55.65</v>
      </c>
      <c r="Q1215" s="418">
        <v>4.0599999999999996</v>
      </c>
      <c r="R1215" s="14" t="s">
        <v>270</v>
      </c>
      <c r="S1215" s="14" t="s">
        <v>691</v>
      </c>
      <c r="T1215" s="438" t="s">
        <v>1185</v>
      </c>
    </row>
    <row r="1216" spans="1:29" ht="37.5">
      <c r="A1216" s="15">
        <v>12</v>
      </c>
      <c r="B1216" s="16">
        <v>6</v>
      </c>
      <c r="C1216" s="68" t="s">
        <v>848</v>
      </c>
      <c r="D1216" s="16">
        <v>1991</v>
      </c>
      <c r="E1216" s="16" t="s">
        <v>37</v>
      </c>
      <c r="F1216" s="14" t="s">
        <v>306</v>
      </c>
      <c r="G1216" s="16" t="s">
        <v>87</v>
      </c>
      <c r="H1216" s="16">
        <v>5</v>
      </c>
      <c r="I1216" s="21">
        <v>3467.1</v>
      </c>
      <c r="J1216" s="21">
        <v>2056.1</v>
      </c>
      <c r="K1216" s="22" t="s">
        <v>46</v>
      </c>
      <c r="L1216" s="32">
        <f t="shared" si="164"/>
        <v>532962.61199999996</v>
      </c>
      <c r="M1216" s="32">
        <f t="shared" si="167"/>
        <v>38900.862000000001</v>
      </c>
      <c r="N1216" s="32">
        <f t="shared" si="166"/>
        <v>571863.47399999993</v>
      </c>
      <c r="O1216" s="632">
        <f>N1216+N1217+N1218+N1219+N1220</f>
        <v>6766392.3599999994</v>
      </c>
      <c r="P1216" s="423">
        <v>153.72</v>
      </c>
      <c r="Q1216" s="418">
        <v>11.22</v>
      </c>
      <c r="R1216" s="14" t="s">
        <v>270</v>
      </c>
      <c r="S1216" s="14" t="s">
        <v>691</v>
      </c>
    </row>
    <row r="1217" spans="1:29">
      <c r="A1217" s="15">
        <v>13</v>
      </c>
      <c r="B1217" s="16"/>
      <c r="C1217" s="68"/>
      <c r="D1217" s="16"/>
      <c r="E1217" s="16"/>
      <c r="F1217" s="14"/>
      <c r="G1217" s="16"/>
      <c r="H1217" s="16"/>
      <c r="I1217" s="426">
        <v>3467.1</v>
      </c>
      <c r="J1217" s="21"/>
      <c r="K1217" s="22" t="s">
        <v>234</v>
      </c>
      <c r="L1217" s="32">
        <f t="shared" si="164"/>
        <v>3656785.0410000002</v>
      </c>
      <c r="M1217" s="32">
        <f t="shared" si="167"/>
        <v>266932.02899999998</v>
      </c>
      <c r="N1217" s="32">
        <f>L1217+M1217</f>
        <v>3923717.0700000003</v>
      </c>
      <c r="O1217" s="634"/>
      <c r="P1217" s="423">
        <v>1054.71</v>
      </c>
      <c r="Q1217" s="416">
        <v>76.989999999999995</v>
      </c>
      <c r="R1217" s="14" t="s">
        <v>270</v>
      </c>
      <c r="S1217" s="14" t="s">
        <v>691</v>
      </c>
      <c r="T1217" s="438" t="s">
        <v>1185</v>
      </c>
    </row>
    <row r="1218" spans="1:29" ht="37.5">
      <c r="A1218" s="15">
        <v>14</v>
      </c>
      <c r="B1218" s="16"/>
      <c r="C1218" s="68"/>
      <c r="D1218" s="16"/>
      <c r="E1218" s="16"/>
      <c r="F1218" s="14"/>
      <c r="G1218" s="16"/>
      <c r="H1218" s="16"/>
      <c r="I1218" s="426">
        <v>3467.1</v>
      </c>
      <c r="J1218" s="21"/>
      <c r="K1218" s="22" t="s">
        <v>49</v>
      </c>
      <c r="L1218" s="32">
        <f t="shared" si="164"/>
        <v>1438049.0669999998</v>
      </c>
      <c r="M1218" s="32">
        <f t="shared" si="167"/>
        <v>104983.788</v>
      </c>
      <c r="N1218" s="32">
        <f>L1218+M1218</f>
        <v>1543032.8549999997</v>
      </c>
      <c r="O1218" s="634"/>
      <c r="P1218" s="423">
        <v>414.77</v>
      </c>
      <c r="Q1218" s="416">
        <v>30.28</v>
      </c>
      <c r="R1218" s="14" t="s">
        <v>270</v>
      </c>
      <c r="S1218" s="14" t="s">
        <v>691</v>
      </c>
      <c r="T1218" s="438" t="s">
        <v>1185</v>
      </c>
    </row>
    <row r="1219" spans="1:29" ht="56.25">
      <c r="A1219" s="15">
        <v>15</v>
      </c>
      <c r="B1219" s="16"/>
      <c r="C1219" s="68"/>
      <c r="D1219" s="16"/>
      <c r="E1219" s="16"/>
      <c r="F1219" s="14"/>
      <c r="G1219" s="16"/>
      <c r="H1219" s="16"/>
      <c r="I1219" s="426">
        <v>3467.1</v>
      </c>
      <c r="J1219" s="21"/>
      <c r="K1219" s="69" t="s">
        <v>88</v>
      </c>
      <c r="L1219" s="32">
        <f t="shared" si="164"/>
        <v>485324.65799999994</v>
      </c>
      <c r="M1219" s="32">
        <f t="shared" si="167"/>
        <v>35433.762000000002</v>
      </c>
      <c r="N1219" s="32">
        <f>L1219+M1219</f>
        <v>520758.41999999993</v>
      </c>
      <c r="O1219" s="634"/>
      <c r="P1219" s="423">
        <v>139.97999999999999</v>
      </c>
      <c r="Q1219" s="418">
        <v>10.220000000000001</v>
      </c>
      <c r="R1219" s="14" t="s">
        <v>270</v>
      </c>
      <c r="S1219" s="14" t="s">
        <v>691</v>
      </c>
      <c r="T1219" s="438" t="s">
        <v>1185</v>
      </c>
    </row>
    <row r="1220" spans="1:29" ht="56.25">
      <c r="A1220" s="15">
        <v>16</v>
      </c>
      <c r="B1220" s="16"/>
      <c r="C1220" s="68"/>
      <c r="D1220" s="16"/>
      <c r="E1220" s="16"/>
      <c r="F1220" s="14"/>
      <c r="G1220" s="16"/>
      <c r="H1220" s="16"/>
      <c r="I1220" s="426">
        <v>3467.1</v>
      </c>
      <c r="J1220" s="21"/>
      <c r="K1220" s="69" t="s">
        <v>39</v>
      </c>
      <c r="L1220" s="32">
        <f t="shared" si="164"/>
        <v>192944.11499999999</v>
      </c>
      <c r="M1220" s="32">
        <f t="shared" si="167"/>
        <v>14076.425999999998</v>
      </c>
      <c r="N1220" s="32">
        <f>L1220+M1220</f>
        <v>207020.541</v>
      </c>
      <c r="O1220" s="633"/>
      <c r="P1220" s="423">
        <v>55.65</v>
      </c>
      <c r="Q1220" s="418">
        <v>4.0599999999999996</v>
      </c>
      <c r="R1220" s="14" t="s">
        <v>270</v>
      </c>
      <c r="S1220" s="14" t="s">
        <v>691</v>
      </c>
      <c r="T1220" s="438" t="s">
        <v>1185</v>
      </c>
    </row>
    <row r="1221" spans="1:29" ht="37.5">
      <c r="A1221" s="15">
        <v>17</v>
      </c>
      <c r="B1221" s="16">
        <v>7</v>
      </c>
      <c r="C1221" s="68" t="s">
        <v>849</v>
      </c>
      <c r="D1221" s="16">
        <v>1991</v>
      </c>
      <c r="E1221" s="16" t="s">
        <v>37</v>
      </c>
      <c r="F1221" s="14" t="s">
        <v>306</v>
      </c>
      <c r="G1221" s="16" t="s">
        <v>87</v>
      </c>
      <c r="H1221" s="16">
        <v>5</v>
      </c>
      <c r="I1221" s="21">
        <v>3998.8</v>
      </c>
      <c r="J1221" s="21">
        <v>2316</v>
      </c>
      <c r="K1221" s="22" t="s">
        <v>46</v>
      </c>
      <c r="L1221" s="32">
        <f t="shared" si="164"/>
        <v>614695.53600000008</v>
      </c>
      <c r="M1221" s="32">
        <f t="shared" si="167"/>
        <v>44866.536000000007</v>
      </c>
      <c r="N1221" s="32">
        <f t="shared" si="166"/>
        <v>659562.07200000004</v>
      </c>
      <c r="O1221" s="632">
        <f>N1221+N1222+N1223+N1224</f>
        <v>7565289.7319999998</v>
      </c>
      <c r="P1221" s="423">
        <v>153.72</v>
      </c>
      <c r="Q1221" s="418">
        <v>11.22</v>
      </c>
      <c r="R1221" s="14" t="s">
        <v>270</v>
      </c>
      <c r="S1221" s="14" t="s">
        <v>691</v>
      </c>
    </row>
    <row r="1222" spans="1:29">
      <c r="A1222" s="15">
        <v>18</v>
      </c>
      <c r="B1222" s="16"/>
      <c r="C1222" s="68"/>
      <c r="D1222" s="16"/>
      <c r="E1222" s="16"/>
      <c r="F1222" s="14"/>
      <c r="G1222" s="16"/>
      <c r="H1222" s="16"/>
      <c r="I1222" s="426">
        <v>3998.8</v>
      </c>
      <c r="J1222" s="21"/>
      <c r="K1222" s="22" t="s">
        <v>234</v>
      </c>
      <c r="L1222" s="32">
        <f t="shared" si="164"/>
        <v>4217574.3480000002</v>
      </c>
      <c r="M1222" s="32">
        <f t="shared" si="167"/>
        <v>307867.61199999996</v>
      </c>
      <c r="N1222" s="32">
        <f t="shared" si="166"/>
        <v>4525441.96</v>
      </c>
      <c r="O1222" s="634"/>
      <c r="P1222" s="423">
        <v>1054.71</v>
      </c>
      <c r="Q1222" s="416">
        <v>76.989999999999995</v>
      </c>
      <c r="R1222" s="14" t="s">
        <v>270</v>
      </c>
      <c r="S1222" s="14" t="s">
        <v>691</v>
      </c>
      <c r="T1222" s="438" t="s">
        <v>1185</v>
      </c>
    </row>
    <row r="1223" spans="1:29" ht="37.5">
      <c r="A1223" s="15">
        <v>19</v>
      </c>
      <c r="B1223" s="16"/>
      <c r="C1223" s="68"/>
      <c r="D1223" s="16"/>
      <c r="E1223" s="16"/>
      <c r="F1223" s="14"/>
      <c r="G1223" s="16"/>
      <c r="H1223" s="16"/>
      <c r="I1223" s="426">
        <v>3998.8</v>
      </c>
      <c r="J1223" s="21"/>
      <c r="K1223" s="22" t="s">
        <v>49</v>
      </c>
      <c r="L1223" s="32">
        <f t="shared" si="164"/>
        <v>1658582.2760000001</v>
      </c>
      <c r="M1223" s="32">
        <f t="shared" si="167"/>
        <v>121083.664</v>
      </c>
      <c r="N1223" s="32">
        <f t="shared" si="166"/>
        <v>1779665.9400000002</v>
      </c>
      <c r="O1223" s="634"/>
      <c r="P1223" s="423">
        <v>414.77</v>
      </c>
      <c r="Q1223" s="416">
        <v>30.28</v>
      </c>
      <c r="R1223" s="14" t="s">
        <v>270</v>
      </c>
      <c r="S1223" s="14" t="s">
        <v>691</v>
      </c>
      <c r="T1223" s="438" t="s">
        <v>1185</v>
      </c>
    </row>
    <row r="1224" spans="1:29" ht="56.25">
      <c r="A1224" s="15">
        <v>20</v>
      </c>
      <c r="B1224" s="16"/>
      <c r="C1224" s="68"/>
      <c r="D1224" s="16"/>
      <c r="E1224" s="16"/>
      <c r="F1224" s="14"/>
      <c r="G1224" s="16"/>
      <c r="H1224" s="16"/>
      <c r="I1224" s="426">
        <v>3998.8</v>
      </c>
      <c r="J1224" s="21"/>
      <c r="K1224" s="69" t="s">
        <v>88</v>
      </c>
      <c r="L1224" s="32">
        <f t="shared" si="164"/>
        <v>559752.02399999998</v>
      </c>
      <c r="M1224" s="32">
        <f t="shared" si="167"/>
        <v>40867.736000000004</v>
      </c>
      <c r="N1224" s="32">
        <f t="shared" si="166"/>
        <v>600619.76</v>
      </c>
      <c r="O1224" s="633"/>
      <c r="P1224" s="423">
        <v>139.97999999999999</v>
      </c>
      <c r="Q1224" s="418">
        <v>10.220000000000001</v>
      </c>
      <c r="R1224" s="14" t="s">
        <v>270</v>
      </c>
      <c r="S1224" s="14" t="s">
        <v>691</v>
      </c>
      <c r="T1224" s="438" t="s">
        <v>1185</v>
      </c>
    </row>
    <row r="1225" spans="1:29" ht="37.5">
      <c r="A1225" s="15">
        <v>21</v>
      </c>
      <c r="B1225" s="16">
        <v>8</v>
      </c>
      <c r="C1225" s="68" t="s">
        <v>850</v>
      </c>
      <c r="D1225" s="16">
        <v>1992</v>
      </c>
      <c r="E1225" s="16" t="s">
        <v>37</v>
      </c>
      <c r="F1225" s="14" t="s">
        <v>306</v>
      </c>
      <c r="G1225" s="16" t="s">
        <v>87</v>
      </c>
      <c r="H1225" s="16">
        <v>5</v>
      </c>
      <c r="I1225" s="21">
        <v>3494.1</v>
      </c>
      <c r="J1225" s="21">
        <v>2085.1999999999998</v>
      </c>
      <c r="K1225" s="22" t="s">
        <v>46</v>
      </c>
      <c r="L1225" s="32">
        <f t="shared" si="164"/>
        <v>537113.05200000003</v>
      </c>
      <c r="M1225" s="32">
        <f t="shared" si="167"/>
        <v>39203.802000000003</v>
      </c>
      <c r="N1225" s="32">
        <f t="shared" si="166"/>
        <v>576316.85400000005</v>
      </c>
      <c r="O1225" s="632">
        <f>N1225+N1226+N1227+N1228</f>
        <v>6369325.0080000004</v>
      </c>
      <c r="P1225" s="423">
        <v>153.72</v>
      </c>
      <c r="Q1225" s="418">
        <v>11.22</v>
      </c>
      <c r="R1225" s="14" t="s">
        <v>270</v>
      </c>
      <c r="S1225" s="14" t="s">
        <v>691</v>
      </c>
    </row>
    <row r="1226" spans="1:29">
      <c r="A1226" s="15">
        <v>22</v>
      </c>
      <c r="B1226" s="16"/>
      <c r="C1226" s="68"/>
      <c r="D1226" s="16"/>
      <c r="E1226" s="16"/>
      <c r="F1226" s="14"/>
      <c r="G1226" s="16"/>
      <c r="H1226" s="16"/>
      <c r="I1226" s="426">
        <v>3494.1</v>
      </c>
      <c r="J1226" s="21"/>
      <c r="K1226" s="22" t="s">
        <v>234</v>
      </c>
      <c r="L1226" s="32">
        <f t="shared" si="164"/>
        <v>3685262.2110000001</v>
      </c>
      <c r="M1226" s="32">
        <f t="shared" si="167"/>
        <v>269010.75899999996</v>
      </c>
      <c r="N1226" s="32">
        <f>L1226+M1226</f>
        <v>3954272.97</v>
      </c>
      <c r="O1226" s="634"/>
      <c r="P1226" s="423">
        <v>1054.71</v>
      </c>
      <c r="Q1226" s="416">
        <v>76.989999999999995</v>
      </c>
      <c r="R1226" s="14" t="s">
        <v>270</v>
      </c>
      <c r="S1226" s="14" t="s">
        <v>691</v>
      </c>
      <c r="T1226" s="438" t="s">
        <v>1185</v>
      </c>
    </row>
    <row r="1227" spans="1:29" ht="37.5">
      <c r="A1227" s="15">
        <v>23</v>
      </c>
      <c r="B1227" s="16"/>
      <c r="C1227" s="68"/>
      <c r="D1227" s="16"/>
      <c r="E1227" s="16"/>
      <c r="F1227" s="14"/>
      <c r="G1227" s="16"/>
      <c r="H1227" s="16"/>
      <c r="I1227" s="426">
        <v>3494.1</v>
      </c>
      <c r="J1227" s="21"/>
      <c r="K1227" s="22" t="s">
        <v>49</v>
      </c>
      <c r="L1227" s="32">
        <f t="shared" si="164"/>
        <v>1449247.8569999998</v>
      </c>
      <c r="M1227" s="32">
        <f t="shared" si="167"/>
        <v>105801.348</v>
      </c>
      <c r="N1227" s="32">
        <f>L1227+M1227</f>
        <v>1555049.2049999998</v>
      </c>
      <c r="O1227" s="634"/>
      <c r="P1227" s="423">
        <v>414.77</v>
      </c>
      <c r="Q1227" s="416">
        <v>30.28</v>
      </c>
      <c r="R1227" s="14" t="s">
        <v>270</v>
      </c>
      <c r="S1227" s="14" t="s">
        <v>691</v>
      </c>
      <c r="T1227" s="438" t="s">
        <v>1185</v>
      </c>
    </row>
    <row r="1228" spans="1:29" ht="37.5">
      <c r="A1228" s="15">
        <v>24</v>
      </c>
      <c r="B1228" s="16"/>
      <c r="C1228" s="68"/>
      <c r="D1228" s="16"/>
      <c r="E1228" s="16"/>
      <c r="F1228" s="14"/>
      <c r="G1228" s="16"/>
      <c r="H1228" s="16"/>
      <c r="I1228" s="426">
        <v>3494.1</v>
      </c>
      <c r="J1228" s="21"/>
      <c r="K1228" s="69" t="s">
        <v>831</v>
      </c>
      <c r="L1228" s="32">
        <f t="shared" si="164"/>
        <v>264398.54700000002</v>
      </c>
      <c r="M1228" s="32">
        <f t="shared" si="167"/>
        <v>19287.431999999997</v>
      </c>
      <c r="N1228" s="32">
        <f>L1228+M1228</f>
        <v>283685.97899999999</v>
      </c>
      <c r="O1228" s="633"/>
      <c r="P1228" s="416">
        <v>75.67</v>
      </c>
      <c r="Q1228" s="416">
        <v>5.52</v>
      </c>
      <c r="R1228" s="14" t="s">
        <v>270</v>
      </c>
      <c r="S1228" s="14" t="s">
        <v>691</v>
      </c>
      <c r="T1228" s="438" t="s">
        <v>1185</v>
      </c>
    </row>
    <row r="1229" spans="1:29" s="67" customFormat="1" ht="37.5">
      <c r="A1229" s="15">
        <v>25</v>
      </c>
      <c r="B1229" s="16">
        <v>9</v>
      </c>
      <c r="C1229" s="68" t="s">
        <v>851</v>
      </c>
      <c r="D1229" s="16">
        <v>1993</v>
      </c>
      <c r="E1229" s="16" t="s">
        <v>37</v>
      </c>
      <c r="F1229" s="14" t="s">
        <v>306</v>
      </c>
      <c r="G1229" s="16" t="s">
        <v>87</v>
      </c>
      <c r="H1229" s="16">
        <v>5</v>
      </c>
      <c r="I1229" s="21">
        <v>5006.3</v>
      </c>
      <c r="J1229" s="21">
        <v>2934</v>
      </c>
      <c r="K1229" s="22" t="s">
        <v>46</v>
      </c>
      <c r="L1229" s="32">
        <f t="shared" si="164"/>
        <v>769568.43599999999</v>
      </c>
      <c r="M1229" s="32">
        <f t="shared" si="167"/>
        <v>56170.686000000009</v>
      </c>
      <c r="N1229" s="32">
        <f t="shared" si="166"/>
        <v>825739.12199999997</v>
      </c>
      <c r="O1229" s="32">
        <f>N1229</f>
        <v>825739.12199999997</v>
      </c>
      <c r="P1229" s="423">
        <v>153.72</v>
      </c>
      <c r="Q1229" s="418">
        <v>11.22</v>
      </c>
      <c r="R1229" s="14" t="s">
        <v>270</v>
      </c>
      <c r="S1229" s="14" t="s">
        <v>691</v>
      </c>
      <c r="T1229" s="438"/>
      <c r="U1229" s="438"/>
      <c r="V1229" s="438"/>
      <c r="W1229" s="438"/>
      <c r="X1229" s="438"/>
      <c r="Z1229" s="438"/>
      <c r="AA1229" s="438"/>
      <c r="AB1229" s="438"/>
      <c r="AC1229" s="327"/>
    </row>
    <row r="1230" spans="1:29" s="67" customFormat="1">
      <c r="A1230" s="64">
        <f>A1231</f>
        <v>1</v>
      </c>
      <c r="B1230" s="33">
        <f>B1231</f>
        <v>1</v>
      </c>
      <c r="C1230" s="65" t="s">
        <v>852</v>
      </c>
      <c r="D1230" s="33"/>
      <c r="E1230" s="16"/>
      <c r="F1230" s="14"/>
      <c r="G1230" s="33"/>
      <c r="H1230" s="33"/>
      <c r="I1230" s="31">
        <f>I1231</f>
        <v>720</v>
      </c>
      <c r="J1230" s="360"/>
      <c r="K1230" s="26"/>
      <c r="L1230" s="31">
        <f>L1231</f>
        <v>175752</v>
      </c>
      <c r="M1230" s="31">
        <f>M1231</f>
        <v>12830.4</v>
      </c>
      <c r="N1230" s="31">
        <f>N1231</f>
        <v>188582.39999999999</v>
      </c>
      <c r="O1230" s="31">
        <f>O1231</f>
        <v>188582.39999999999</v>
      </c>
      <c r="P1230" s="31"/>
      <c r="Q1230" s="414"/>
      <c r="R1230" s="14"/>
      <c r="S1230" s="14"/>
      <c r="T1230" s="438"/>
      <c r="U1230" s="438"/>
      <c r="V1230" s="438"/>
      <c r="W1230" s="438"/>
      <c r="X1230" s="438"/>
      <c r="Z1230" s="438"/>
      <c r="AA1230" s="438"/>
      <c r="AB1230" s="438"/>
      <c r="AC1230" s="327"/>
    </row>
    <row r="1231" spans="1:29" s="67" customFormat="1" ht="37.5">
      <c r="A1231" s="15">
        <v>1</v>
      </c>
      <c r="B1231" s="16">
        <v>1</v>
      </c>
      <c r="C1231" s="68" t="s">
        <v>853</v>
      </c>
      <c r="D1231" s="16">
        <v>1975</v>
      </c>
      <c r="E1231" s="16" t="s">
        <v>37</v>
      </c>
      <c r="F1231" s="14" t="s">
        <v>323</v>
      </c>
      <c r="G1231" s="16" t="s">
        <v>67</v>
      </c>
      <c r="H1231" s="16">
        <v>2</v>
      </c>
      <c r="I1231" s="21">
        <v>720</v>
      </c>
      <c r="J1231" s="21">
        <v>385.4</v>
      </c>
      <c r="K1231" s="22" t="s">
        <v>46</v>
      </c>
      <c r="L1231" s="32">
        <f>I1231*P1231</f>
        <v>175752</v>
      </c>
      <c r="M1231" s="32">
        <f>I1231*Q1231</f>
        <v>12830.4</v>
      </c>
      <c r="N1231" s="32">
        <f>L1231+M1231</f>
        <v>188582.39999999999</v>
      </c>
      <c r="O1231" s="32">
        <f>N1231</f>
        <v>188582.39999999999</v>
      </c>
      <c r="P1231" s="415">
        <v>244.1</v>
      </c>
      <c r="Q1231" s="416">
        <v>17.82</v>
      </c>
      <c r="R1231" s="14" t="s">
        <v>270</v>
      </c>
      <c r="S1231" s="14" t="s">
        <v>691</v>
      </c>
      <c r="T1231" s="438"/>
      <c r="U1231" s="438"/>
      <c r="V1231" s="438"/>
      <c r="W1231" s="438"/>
      <c r="X1231" s="438"/>
      <c r="Z1231" s="438"/>
      <c r="AA1231" s="438"/>
      <c r="AB1231" s="438"/>
      <c r="AC1231" s="327"/>
    </row>
    <row r="1232" spans="1:29" s="67" customFormat="1">
      <c r="A1232" s="64">
        <f>A1293</f>
        <v>61</v>
      </c>
      <c r="B1232" s="33">
        <f>B1285</f>
        <v>25</v>
      </c>
      <c r="C1232" s="65" t="s">
        <v>133</v>
      </c>
      <c r="D1232" s="33"/>
      <c r="E1232" s="16"/>
      <c r="F1232" s="14"/>
      <c r="G1232" s="33"/>
      <c r="H1232" s="33"/>
      <c r="I1232" s="31">
        <f>I1233+I1237+I1238+I1239+I1240+I1241+I1243+I1246+I1247+I1249+I1251+I1253+I1257+I1261+I1265+I1270+I1271+I1272+I1273+I1274+I1275+I1277+I1280+I1282+I1285</f>
        <v>48117.060000000012</v>
      </c>
      <c r="J1232" s="27"/>
      <c r="K1232" s="26"/>
      <c r="L1232" s="31">
        <f>SUM(L1233:L1293)</f>
        <v>40021616.214399993</v>
      </c>
      <c r="M1232" s="31">
        <f>SUM(M1233:M1293)</f>
        <v>2928358.5980000007</v>
      </c>
      <c r="N1232" s="31">
        <f>SUM(N1233:N1293)</f>
        <v>42949974.812399983</v>
      </c>
      <c r="O1232" s="31">
        <f>SUM(O1233:O1293)</f>
        <v>42949974.812400006</v>
      </c>
      <c r="P1232" s="31"/>
      <c r="Q1232" s="414"/>
      <c r="R1232" s="14"/>
      <c r="S1232" s="14"/>
      <c r="T1232" s="438"/>
      <c r="U1232" s="438"/>
      <c r="V1232" s="438"/>
      <c r="W1232" s="438"/>
      <c r="X1232" s="438"/>
      <c r="Z1232" s="438"/>
      <c r="AA1232" s="438"/>
      <c r="AB1232" s="438"/>
      <c r="AC1232" s="327"/>
    </row>
    <row r="1233" spans="1:19" ht="37.5">
      <c r="A1233" s="15">
        <v>1</v>
      </c>
      <c r="B1233" s="16">
        <v>1</v>
      </c>
      <c r="C1233" s="68" t="s">
        <v>854</v>
      </c>
      <c r="D1233" s="16">
        <v>1959</v>
      </c>
      <c r="E1233" s="16" t="s">
        <v>37</v>
      </c>
      <c r="F1233" s="14" t="s">
        <v>285</v>
      </c>
      <c r="G1233" s="16" t="s">
        <v>398</v>
      </c>
      <c r="H1233" s="16">
        <v>2</v>
      </c>
      <c r="I1233" s="21">
        <v>727</v>
      </c>
      <c r="J1233" s="21">
        <v>394.91</v>
      </c>
      <c r="K1233" s="22" t="s">
        <v>46</v>
      </c>
      <c r="L1233" s="32">
        <f>I1233*P1233</f>
        <v>180470.48</v>
      </c>
      <c r="M1233" s="32">
        <f>I1233*Q1233</f>
        <v>13173.240000000002</v>
      </c>
      <c r="N1233" s="32">
        <f t="shared" ref="N1233:N1281" si="168">L1233+M1233</f>
        <v>193643.72</v>
      </c>
      <c r="O1233" s="632">
        <f>N1233+N1234+N1235+N1236</f>
        <v>664797.88</v>
      </c>
      <c r="P1233" s="415">
        <v>248.24</v>
      </c>
      <c r="Q1233" s="416">
        <v>18.12</v>
      </c>
      <c r="R1233" s="14" t="s">
        <v>270</v>
      </c>
      <c r="S1233" s="14" t="s">
        <v>691</v>
      </c>
    </row>
    <row r="1234" spans="1:19" ht="37.5">
      <c r="A1234" s="15">
        <v>2</v>
      </c>
      <c r="B1234" s="16"/>
      <c r="C1234" s="68"/>
      <c r="D1234" s="16"/>
      <c r="E1234" s="16"/>
      <c r="F1234" s="14"/>
      <c r="G1234" s="16"/>
      <c r="H1234" s="16"/>
      <c r="I1234" s="21"/>
      <c r="J1234" s="21"/>
      <c r="K1234" s="22" t="s">
        <v>49</v>
      </c>
      <c r="L1234" s="32">
        <f>I1233*P1234</f>
        <v>337444.32</v>
      </c>
      <c r="M1234" s="32">
        <f>I1233*Q1234</f>
        <v>24630.760000000002</v>
      </c>
      <c r="N1234" s="32">
        <f t="shared" si="168"/>
        <v>362075.08</v>
      </c>
      <c r="O1234" s="634"/>
      <c r="P1234" s="415">
        <v>464.16</v>
      </c>
      <c r="Q1234" s="416">
        <v>33.880000000000003</v>
      </c>
      <c r="R1234" s="14" t="s">
        <v>270</v>
      </c>
      <c r="S1234" s="14" t="s">
        <v>691</v>
      </c>
    </row>
    <row r="1235" spans="1:19" ht="56.25">
      <c r="A1235" s="15">
        <v>3</v>
      </c>
      <c r="B1235" s="16"/>
      <c r="C1235" s="68"/>
      <c r="D1235" s="16"/>
      <c r="E1235" s="16"/>
      <c r="F1235" s="14"/>
      <c r="G1235" s="16"/>
      <c r="H1235" s="16"/>
      <c r="I1235" s="21"/>
      <c r="J1235" s="21"/>
      <c r="K1235" s="22" t="s">
        <v>39</v>
      </c>
      <c r="L1235" s="32">
        <f>I1233*P1235</f>
        <v>55055.710000000006</v>
      </c>
      <c r="M1235" s="32">
        <f>I1233*Q1235</f>
        <v>10825.03</v>
      </c>
      <c r="N1235" s="32">
        <f t="shared" si="168"/>
        <v>65880.740000000005</v>
      </c>
      <c r="O1235" s="634"/>
      <c r="P1235" s="415">
        <v>75.73</v>
      </c>
      <c r="Q1235" s="416">
        <v>14.89</v>
      </c>
      <c r="R1235" s="14" t="s">
        <v>270</v>
      </c>
      <c r="S1235" s="14" t="s">
        <v>691</v>
      </c>
    </row>
    <row r="1236" spans="1:19" ht="56.25">
      <c r="A1236" s="15">
        <v>4</v>
      </c>
      <c r="B1236" s="16"/>
      <c r="C1236" s="68"/>
      <c r="D1236" s="16"/>
      <c r="E1236" s="16"/>
      <c r="F1236" s="14"/>
      <c r="G1236" s="16"/>
      <c r="H1236" s="16"/>
      <c r="I1236" s="21"/>
      <c r="J1236" s="21"/>
      <c r="K1236" s="22" t="s">
        <v>42</v>
      </c>
      <c r="L1236" s="32">
        <f>I1233*P1236</f>
        <v>40261.26</v>
      </c>
      <c r="M1236" s="32">
        <f>I1233*Q1236</f>
        <v>2937.08</v>
      </c>
      <c r="N1236" s="32">
        <f t="shared" si="168"/>
        <v>43198.340000000004</v>
      </c>
      <c r="O1236" s="633"/>
      <c r="P1236" s="415">
        <v>55.38</v>
      </c>
      <c r="Q1236" s="418">
        <v>4.04</v>
      </c>
      <c r="R1236" s="14" t="s">
        <v>270</v>
      </c>
      <c r="S1236" s="14" t="s">
        <v>691</v>
      </c>
    </row>
    <row r="1237" spans="1:19" ht="37.5">
      <c r="A1237" s="15">
        <v>5</v>
      </c>
      <c r="B1237" s="16">
        <v>2</v>
      </c>
      <c r="C1237" s="68" t="s">
        <v>855</v>
      </c>
      <c r="D1237" s="16">
        <v>1961</v>
      </c>
      <c r="E1237" s="16" t="s">
        <v>37</v>
      </c>
      <c r="F1237" s="14" t="s">
        <v>285</v>
      </c>
      <c r="G1237" s="16" t="s">
        <v>398</v>
      </c>
      <c r="H1237" s="16">
        <v>2</v>
      </c>
      <c r="I1237" s="21">
        <v>732</v>
      </c>
      <c r="J1237" s="21">
        <v>399.71</v>
      </c>
      <c r="K1237" s="22" t="s">
        <v>234</v>
      </c>
      <c r="L1237" s="32">
        <f>I1237*P1237</f>
        <v>1098000</v>
      </c>
      <c r="M1237" s="32">
        <f>I1237*Q1237</f>
        <v>80154</v>
      </c>
      <c r="N1237" s="32">
        <f t="shared" si="168"/>
        <v>1178154</v>
      </c>
      <c r="O1237" s="32">
        <f>N1237</f>
        <v>1178154</v>
      </c>
      <c r="P1237" s="423">
        <v>1500</v>
      </c>
      <c r="Q1237" s="416">
        <v>109.5</v>
      </c>
      <c r="R1237" s="14" t="s">
        <v>270</v>
      </c>
      <c r="S1237" s="14" t="s">
        <v>691</v>
      </c>
    </row>
    <row r="1238" spans="1:19" ht="37.5">
      <c r="A1238" s="15">
        <v>6</v>
      </c>
      <c r="B1238" s="16">
        <v>3</v>
      </c>
      <c r="C1238" s="68" t="s">
        <v>856</v>
      </c>
      <c r="D1238" s="16">
        <v>1984</v>
      </c>
      <c r="E1238" s="16" t="s">
        <v>37</v>
      </c>
      <c r="F1238" s="14" t="s">
        <v>280</v>
      </c>
      <c r="G1238" s="16" t="s">
        <v>38</v>
      </c>
      <c r="H1238" s="16">
        <v>3</v>
      </c>
      <c r="I1238" s="21">
        <v>2978.4</v>
      </c>
      <c r="J1238" s="21">
        <v>1316.8</v>
      </c>
      <c r="K1238" s="22" t="s">
        <v>46</v>
      </c>
      <c r="L1238" s="32">
        <f>I1238*P1238</f>
        <v>476544</v>
      </c>
      <c r="M1238" s="32">
        <f>I1238*Q1238</f>
        <v>34787.712</v>
      </c>
      <c r="N1238" s="32">
        <f t="shared" si="168"/>
        <v>511331.712</v>
      </c>
      <c r="O1238" s="32">
        <f>N1238</f>
        <v>511331.712</v>
      </c>
      <c r="P1238" s="415">
        <v>160</v>
      </c>
      <c r="Q1238" s="418">
        <v>11.68</v>
      </c>
      <c r="R1238" s="14" t="s">
        <v>270</v>
      </c>
      <c r="S1238" s="14" t="s">
        <v>691</v>
      </c>
    </row>
    <row r="1239" spans="1:19" ht="37.5">
      <c r="A1239" s="15">
        <v>7</v>
      </c>
      <c r="B1239" s="16">
        <v>4</v>
      </c>
      <c r="C1239" s="68" t="s">
        <v>857</v>
      </c>
      <c r="D1239" s="16">
        <v>1975</v>
      </c>
      <c r="E1239" s="16" t="s">
        <v>37</v>
      </c>
      <c r="F1239" s="14" t="s">
        <v>331</v>
      </c>
      <c r="G1239" s="16" t="s">
        <v>67</v>
      </c>
      <c r="H1239" s="16">
        <v>2</v>
      </c>
      <c r="I1239" s="21">
        <v>923.16</v>
      </c>
      <c r="J1239" s="21">
        <v>537.20000000000005</v>
      </c>
      <c r="K1239" s="22" t="s">
        <v>46</v>
      </c>
      <c r="L1239" s="32">
        <f>I1239*P1239</f>
        <v>229165.2384</v>
      </c>
      <c r="M1239" s="32">
        <f>I1239*Q1239</f>
        <v>16727.659200000002</v>
      </c>
      <c r="N1239" s="32">
        <f t="shared" si="168"/>
        <v>245892.8976</v>
      </c>
      <c r="O1239" s="32">
        <f>N1239</f>
        <v>245892.8976</v>
      </c>
      <c r="P1239" s="415">
        <v>248.24</v>
      </c>
      <c r="Q1239" s="416">
        <v>18.12</v>
      </c>
      <c r="R1239" s="14" t="s">
        <v>270</v>
      </c>
      <c r="S1239" s="14" t="s">
        <v>691</v>
      </c>
    </row>
    <row r="1240" spans="1:19" ht="37.5">
      <c r="A1240" s="15">
        <v>8</v>
      </c>
      <c r="B1240" s="16">
        <v>5</v>
      </c>
      <c r="C1240" s="68" t="s">
        <v>858</v>
      </c>
      <c r="D1240" s="16">
        <v>1975</v>
      </c>
      <c r="E1240" s="16" t="s">
        <v>37</v>
      </c>
      <c r="F1240" s="14" t="s">
        <v>331</v>
      </c>
      <c r="G1240" s="16" t="s">
        <v>67</v>
      </c>
      <c r="H1240" s="16">
        <v>2</v>
      </c>
      <c r="I1240" s="21">
        <v>923.16</v>
      </c>
      <c r="J1240" s="21">
        <v>497.1</v>
      </c>
      <c r="K1240" s="22" t="s">
        <v>46</v>
      </c>
      <c r="L1240" s="32">
        <f>I1240*P1240</f>
        <v>229165.2384</v>
      </c>
      <c r="M1240" s="32">
        <f>I1240*Q1240</f>
        <v>16727.659200000002</v>
      </c>
      <c r="N1240" s="32">
        <f t="shared" si="168"/>
        <v>245892.8976</v>
      </c>
      <c r="O1240" s="32">
        <f>N1240</f>
        <v>245892.8976</v>
      </c>
      <c r="P1240" s="415">
        <v>248.24</v>
      </c>
      <c r="Q1240" s="416">
        <v>18.12</v>
      </c>
      <c r="R1240" s="14" t="s">
        <v>270</v>
      </c>
      <c r="S1240" s="14" t="s">
        <v>691</v>
      </c>
    </row>
    <row r="1241" spans="1:19" ht="37.5">
      <c r="A1241" s="15">
        <v>9</v>
      </c>
      <c r="B1241" s="16">
        <v>6</v>
      </c>
      <c r="C1241" s="68" t="s">
        <v>859</v>
      </c>
      <c r="D1241" s="16">
        <v>1972</v>
      </c>
      <c r="E1241" s="16" t="s">
        <v>37</v>
      </c>
      <c r="F1241" s="14" t="s">
        <v>331</v>
      </c>
      <c r="G1241" s="16" t="s">
        <v>67</v>
      </c>
      <c r="H1241" s="16">
        <v>2</v>
      </c>
      <c r="I1241" s="21">
        <v>923.14</v>
      </c>
      <c r="J1241" s="21">
        <v>507.1</v>
      </c>
      <c r="K1241" s="22" t="s">
        <v>46</v>
      </c>
      <c r="L1241" s="32">
        <f>I1241*P1241</f>
        <v>229160.27360000001</v>
      </c>
      <c r="M1241" s="32">
        <f>I1241*Q1241</f>
        <v>16727.2968</v>
      </c>
      <c r="N1241" s="32">
        <f t="shared" si="168"/>
        <v>245887.57040000003</v>
      </c>
      <c r="O1241" s="632">
        <f>N1241+N1242</f>
        <v>1731681.4004000002</v>
      </c>
      <c r="P1241" s="415">
        <v>248.24</v>
      </c>
      <c r="Q1241" s="416">
        <v>18.12</v>
      </c>
      <c r="R1241" s="14" t="s">
        <v>270</v>
      </c>
      <c r="S1241" s="14" t="s">
        <v>691</v>
      </c>
    </row>
    <row r="1242" spans="1:19">
      <c r="A1242" s="15">
        <v>10</v>
      </c>
      <c r="B1242" s="16"/>
      <c r="C1242" s="68"/>
      <c r="D1242" s="16"/>
      <c r="E1242" s="16"/>
      <c r="F1242" s="14"/>
      <c r="G1242" s="16"/>
      <c r="H1242" s="16"/>
      <c r="I1242" s="21"/>
      <c r="J1242" s="21"/>
      <c r="K1242" s="22" t="s">
        <v>234</v>
      </c>
      <c r="L1242" s="32">
        <f>I1241*P1242</f>
        <v>1384710</v>
      </c>
      <c r="M1242" s="32">
        <f>I1241*Q1242</f>
        <v>101083.83</v>
      </c>
      <c r="N1242" s="32">
        <f t="shared" si="168"/>
        <v>1485793.83</v>
      </c>
      <c r="O1242" s="633"/>
      <c r="P1242" s="423">
        <v>1500</v>
      </c>
      <c r="Q1242" s="416">
        <v>109.5</v>
      </c>
      <c r="R1242" s="14" t="s">
        <v>270</v>
      </c>
      <c r="S1242" s="14" t="s">
        <v>691</v>
      </c>
    </row>
    <row r="1243" spans="1:19" ht="37.5">
      <c r="A1243" s="15">
        <v>11</v>
      </c>
      <c r="B1243" s="16">
        <v>7</v>
      </c>
      <c r="C1243" s="68" t="s">
        <v>860</v>
      </c>
      <c r="D1243" s="16">
        <v>1958</v>
      </c>
      <c r="E1243" s="16" t="s">
        <v>37</v>
      </c>
      <c r="F1243" s="14" t="s">
        <v>329</v>
      </c>
      <c r="G1243" s="16" t="s">
        <v>67</v>
      </c>
      <c r="H1243" s="16">
        <v>2</v>
      </c>
      <c r="I1243" s="21">
        <v>724.59</v>
      </c>
      <c r="J1243" s="21">
        <v>370.01</v>
      </c>
      <c r="K1243" s="22" t="s">
        <v>46</v>
      </c>
      <c r="L1243" s="32">
        <f>I1243*P1243</f>
        <v>179872.22160000002</v>
      </c>
      <c r="M1243" s="32">
        <f>I1243*Q1243</f>
        <v>13129.570800000001</v>
      </c>
      <c r="N1243" s="32">
        <f t="shared" si="168"/>
        <v>193001.79240000003</v>
      </c>
      <c r="O1243" s="632">
        <f>N1243+N1244+N1245</f>
        <v>1720104.2010000001</v>
      </c>
      <c r="P1243" s="416">
        <v>248.24</v>
      </c>
      <c r="Q1243" s="416">
        <v>18.12</v>
      </c>
      <c r="R1243" s="14" t="s">
        <v>270</v>
      </c>
      <c r="S1243" s="14" t="s">
        <v>691</v>
      </c>
    </row>
    <row r="1244" spans="1:19" ht="37.5">
      <c r="A1244" s="15">
        <v>12</v>
      </c>
      <c r="B1244" s="16"/>
      <c r="C1244" s="68"/>
      <c r="D1244" s="16"/>
      <c r="E1244" s="16"/>
      <c r="F1244" s="14"/>
      <c r="G1244" s="16"/>
      <c r="H1244" s="16"/>
      <c r="I1244" s="21"/>
      <c r="J1244" s="21"/>
      <c r="K1244" s="22" t="s">
        <v>49</v>
      </c>
      <c r="L1244" s="32">
        <f>I1243*P1244</f>
        <v>336325.69440000004</v>
      </c>
      <c r="M1244" s="32">
        <f>I1243*Q1244</f>
        <v>24549.109200000003</v>
      </c>
      <c r="N1244" s="32">
        <f t="shared" si="168"/>
        <v>360874.80360000004</v>
      </c>
      <c r="O1244" s="634"/>
      <c r="P1244" s="415">
        <v>464.16</v>
      </c>
      <c r="Q1244" s="416">
        <v>33.880000000000003</v>
      </c>
      <c r="R1244" s="14" t="s">
        <v>270</v>
      </c>
      <c r="S1244" s="14" t="s">
        <v>691</v>
      </c>
    </row>
    <row r="1245" spans="1:19">
      <c r="A1245" s="15">
        <v>13</v>
      </c>
      <c r="B1245" s="16"/>
      <c r="C1245" s="68"/>
      <c r="D1245" s="16"/>
      <c r="E1245" s="16"/>
      <c r="F1245" s="14"/>
      <c r="G1245" s="16"/>
      <c r="H1245" s="16"/>
      <c r="I1245" s="21"/>
      <c r="J1245" s="21"/>
      <c r="K1245" s="22" t="s">
        <v>234</v>
      </c>
      <c r="L1245" s="32">
        <f>I1243*P1245</f>
        <v>1086885</v>
      </c>
      <c r="M1245" s="32">
        <f>I1243*Q1245</f>
        <v>79342.60500000001</v>
      </c>
      <c r="N1245" s="32">
        <f t="shared" si="168"/>
        <v>1166227.605</v>
      </c>
      <c r="O1245" s="633"/>
      <c r="P1245" s="423">
        <v>1500</v>
      </c>
      <c r="Q1245" s="416">
        <v>109.5</v>
      </c>
      <c r="R1245" s="14" t="s">
        <v>270</v>
      </c>
      <c r="S1245" s="14" t="s">
        <v>691</v>
      </c>
    </row>
    <row r="1246" spans="1:19" ht="37.5">
      <c r="A1246" s="15">
        <v>14</v>
      </c>
      <c r="B1246" s="16">
        <v>8</v>
      </c>
      <c r="C1246" s="68" t="s">
        <v>861</v>
      </c>
      <c r="D1246" s="16">
        <v>1982</v>
      </c>
      <c r="E1246" s="16" t="s">
        <v>37</v>
      </c>
      <c r="F1246" s="14" t="s">
        <v>273</v>
      </c>
      <c r="G1246" s="16" t="s">
        <v>67</v>
      </c>
      <c r="H1246" s="16">
        <v>2</v>
      </c>
      <c r="I1246" s="21">
        <v>976.6</v>
      </c>
      <c r="J1246" s="21">
        <v>624.6</v>
      </c>
      <c r="K1246" s="22" t="s">
        <v>46</v>
      </c>
      <c r="L1246" s="32">
        <f>I1246*P1246</f>
        <v>242431.18400000001</v>
      </c>
      <c r="M1246" s="32">
        <f>I1246*Q1246</f>
        <v>17695.992000000002</v>
      </c>
      <c r="N1246" s="32">
        <f t="shared" si="168"/>
        <v>260127.17600000001</v>
      </c>
      <c r="O1246" s="32">
        <f>N1246</f>
        <v>260127.17600000001</v>
      </c>
      <c r="P1246" s="415">
        <v>248.24</v>
      </c>
      <c r="Q1246" s="416">
        <v>18.12</v>
      </c>
      <c r="R1246" s="14" t="s">
        <v>270</v>
      </c>
      <c r="S1246" s="14" t="s">
        <v>691</v>
      </c>
    </row>
    <row r="1247" spans="1:19" ht="37.5">
      <c r="A1247" s="15">
        <v>15</v>
      </c>
      <c r="B1247" s="16">
        <v>9</v>
      </c>
      <c r="C1247" s="68" t="s">
        <v>862</v>
      </c>
      <c r="D1247" s="16">
        <v>1973</v>
      </c>
      <c r="E1247" s="16" t="s">
        <v>37</v>
      </c>
      <c r="F1247" s="14" t="s">
        <v>323</v>
      </c>
      <c r="G1247" s="16" t="s">
        <v>38</v>
      </c>
      <c r="H1247" s="16">
        <v>2</v>
      </c>
      <c r="I1247" s="21">
        <v>1394</v>
      </c>
      <c r="J1247" s="21">
        <v>654.1</v>
      </c>
      <c r="K1247" s="22" t="s">
        <v>46</v>
      </c>
      <c r="L1247" s="32">
        <f>I1247*P1247</f>
        <v>340275.39999999997</v>
      </c>
      <c r="M1247" s="32">
        <f>I1247*Q1247</f>
        <v>24841.08</v>
      </c>
      <c r="N1247" s="32">
        <f t="shared" si="168"/>
        <v>365116.48</v>
      </c>
      <c r="O1247" s="632">
        <f>N1247+N1248</f>
        <v>2608759.48</v>
      </c>
      <c r="P1247" s="415">
        <v>244.1</v>
      </c>
      <c r="Q1247" s="416">
        <v>17.82</v>
      </c>
      <c r="R1247" s="14" t="s">
        <v>270</v>
      </c>
      <c r="S1247" s="14" t="s">
        <v>691</v>
      </c>
    </row>
    <row r="1248" spans="1:19">
      <c r="A1248" s="15">
        <v>16</v>
      </c>
      <c r="B1248" s="16"/>
      <c r="C1248" s="68"/>
      <c r="D1248" s="16"/>
      <c r="E1248" s="16"/>
      <c r="F1248" s="14"/>
      <c r="G1248" s="16"/>
      <c r="H1248" s="16"/>
      <c r="I1248" s="21"/>
      <c r="J1248" s="21"/>
      <c r="K1248" s="22" t="s">
        <v>234</v>
      </c>
      <c r="L1248" s="32">
        <f>I1247*P1248</f>
        <v>2091000</v>
      </c>
      <c r="M1248" s="32">
        <f>I1247*Q1248</f>
        <v>152643</v>
      </c>
      <c r="N1248" s="32">
        <f t="shared" si="168"/>
        <v>2243643</v>
      </c>
      <c r="O1248" s="633"/>
      <c r="P1248" s="423">
        <v>1500</v>
      </c>
      <c r="Q1248" s="416">
        <v>109.5</v>
      </c>
      <c r="R1248" s="14" t="s">
        <v>270</v>
      </c>
      <c r="S1248" s="14" t="s">
        <v>691</v>
      </c>
    </row>
    <row r="1249" spans="1:20" ht="37.5">
      <c r="A1249" s="15">
        <v>17</v>
      </c>
      <c r="B1249" s="16">
        <v>10</v>
      </c>
      <c r="C1249" s="68" t="s">
        <v>863</v>
      </c>
      <c r="D1249" s="16">
        <v>1961</v>
      </c>
      <c r="E1249" s="16" t="s">
        <v>37</v>
      </c>
      <c r="F1249" s="14" t="s">
        <v>323</v>
      </c>
      <c r="G1249" s="16" t="s">
        <v>38</v>
      </c>
      <c r="H1249" s="16">
        <v>2</v>
      </c>
      <c r="I1249" s="21">
        <v>564</v>
      </c>
      <c r="J1249" s="21">
        <v>376</v>
      </c>
      <c r="K1249" s="22" t="s">
        <v>46</v>
      </c>
      <c r="L1249" s="32">
        <f>I1249*P1249</f>
        <v>137672.4</v>
      </c>
      <c r="M1249" s="32">
        <f>I1249*Q1249</f>
        <v>10050.48</v>
      </c>
      <c r="N1249" s="32">
        <f t="shared" si="168"/>
        <v>147722.88</v>
      </c>
      <c r="O1249" s="632">
        <f>N1249+N1250</f>
        <v>1055480.8799999999</v>
      </c>
      <c r="P1249" s="415">
        <v>244.1</v>
      </c>
      <c r="Q1249" s="416">
        <v>17.82</v>
      </c>
      <c r="R1249" s="14" t="s">
        <v>270</v>
      </c>
      <c r="S1249" s="14" t="s">
        <v>691</v>
      </c>
    </row>
    <row r="1250" spans="1:20">
      <c r="A1250" s="15">
        <v>18</v>
      </c>
      <c r="B1250" s="16"/>
      <c r="C1250" s="68"/>
      <c r="D1250" s="16"/>
      <c r="E1250" s="16"/>
      <c r="F1250" s="14"/>
      <c r="G1250" s="16"/>
      <c r="H1250" s="16"/>
      <c r="I1250" s="21"/>
      <c r="J1250" s="21"/>
      <c r="K1250" s="22" t="s">
        <v>234</v>
      </c>
      <c r="L1250" s="32">
        <f>I1249*P1250</f>
        <v>846000</v>
      </c>
      <c r="M1250" s="32">
        <f>I1249*Q1250</f>
        <v>61758</v>
      </c>
      <c r="N1250" s="32">
        <f t="shared" si="168"/>
        <v>907758</v>
      </c>
      <c r="O1250" s="633"/>
      <c r="P1250" s="423">
        <v>1500</v>
      </c>
      <c r="Q1250" s="416">
        <v>109.5</v>
      </c>
      <c r="R1250" s="14" t="s">
        <v>270</v>
      </c>
      <c r="S1250" s="14" t="s">
        <v>691</v>
      </c>
    </row>
    <row r="1251" spans="1:20" ht="37.5">
      <c r="A1251" s="15">
        <v>19</v>
      </c>
      <c r="B1251" s="16">
        <v>11</v>
      </c>
      <c r="C1251" s="68" t="s">
        <v>864</v>
      </c>
      <c r="D1251" s="16">
        <v>1961</v>
      </c>
      <c r="E1251" s="16" t="s">
        <v>37</v>
      </c>
      <c r="F1251" s="14" t="s">
        <v>323</v>
      </c>
      <c r="G1251" s="16" t="s">
        <v>38</v>
      </c>
      <c r="H1251" s="16">
        <v>2</v>
      </c>
      <c r="I1251" s="21">
        <v>544.65</v>
      </c>
      <c r="J1251" s="21">
        <v>363.1</v>
      </c>
      <c r="K1251" s="22" t="s">
        <v>46</v>
      </c>
      <c r="L1251" s="32">
        <f>I1251*P1251</f>
        <v>132949.065</v>
      </c>
      <c r="M1251" s="32">
        <f>I1251*Q1251</f>
        <v>9705.6630000000005</v>
      </c>
      <c r="N1251" s="32">
        <f t="shared" si="168"/>
        <v>142654.728</v>
      </c>
      <c r="O1251" s="632">
        <f>N1251+N1252</f>
        <v>1019268.903</v>
      </c>
      <c r="P1251" s="415">
        <v>244.1</v>
      </c>
      <c r="Q1251" s="416">
        <v>17.82</v>
      </c>
      <c r="R1251" s="14" t="s">
        <v>270</v>
      </c>
      <c r="S1251" s="14" t="s">
        <v>691</v>
      </c>
    </row>
    <row r="1252" spans="1:20">
      <c r="A1252" s="15">
        <v>20</v>
      </c>
      <c r="B1252" s="16"/>
      <c r="C1252" s="68"/>
      <c r="D1252" s="16"/>
      <c r="E1252" s="16"/>
      <c r="F1252" s="14"/>
      <c r="G1252" s="16"/>
      <c r="H1252" s="16"/>
      <c r="I1252" s="21"/>
      <c r="J1252" s="21"/>
      <c r="K1252" s="22" t="s">
        <v>234</v>
      </c>
      <c r="L1252" s="32">
        <f>I1251*P1252</f>
        <v>816975</v>
      </c>
      <c r="M1252" s="32">
        <f>I1251*Q1252</f>
        <v>59639.174999999996</v>
      </c>
      <c r="N1252" s="32">
        <f t="shared" si="168"/>
        <v>876614.17500000005</v>
      </c>
      <c r="O1252" s="633"/>
      <c r="P1252" s="423">
        <v>1500</v>
      </c>
      <c r="Q1252" s="416">
        <v>109.5</v>
      </c>
      <c r="R1252" s="14" t="s">
        <v>270</v>
      </c>
      <c r="S1252" s="14" t="s">
        <v>691</v>
      </c>
    </row>
    <row r="1253" spans="1:20" ht="37.5">
      <c r="A1253" s="15">
        <v>21</v>
      </c>
      <c r="B1253" s="16">
        <v>12</v>
      </c>
      <c r="C1253" s="68" t="s">
        <v>1098</v>
      </c>
      <c r="D1253" s="16">
        <v>1975</v>
      </c>
      <c r="E1253" s="16" t="s">
        <v>37</v>
      </c>
      <c r="F1253" s="14" t="s">
        <v>821</v>
      </c>
      <c r="G1253" s="16" t="s">
        <v>38</v>
      </c>
      <c r="H1253" s="16">
        <v>5</v>
      </c>
      <c r="I1253" s="21">
        <v>3088.2</v>
      </c>
      <c r="J1253" s="21">
        <v>1712.45</v>
      </c>
      <c r="K1253" s="22" t="s">
        <v>46</v>
      </c>
      <c r="L1253" s="32">
        <f t="shared" ref="L1253:L1293" si="169">I1253*P1253</f>
        <v>562052.4</v>
      </c>
      <c r="M1253" s="32">
        <f t="shared" ref="M1253:M1269" si="170">I1253*Q1253</f>
        <v>41042.177999999993</v>
      </c>
      <c r="N1253" s="32">
        <f t="shared" ref="N1253:N1269" si="171">L1253+M1253</f>
        <v>603094.57799999998</v>
      </c>
      <c r="O1253" s="632">
        <f>N1253+N1254+N1255+N1256</f>
        <v>2321677.878</v>
      </c>
      <c r="P1253" s="423">
        <v>182</v>
      </c>
      <c r="Q1253" s="418">
        <v>13.29</v>
      </c>
      <c r="R1253" s="14" t="s">
        <v>270</v>
      </c>
      <c r="S1253" s="14" t="s">
        <v>691</v>
      </c>
      <c r="T1253" s="438" t="s">
        <v>1179</v>
      </c>
    </row>
    <row r="1254" spans="1:20" ht="37.5">
      <c r="A1254" s="15">
        <v>22</v>
      </c>
      <c r="B1254" s="16"/>
      <c r="C1254" s="68"/>
      <c r="D1254" s="16"/>
      <c r="E1254" s="16"/>
      <c r="F1254" s="14"/>
      <c r="G1254" s="16"/>
      <c r="H1254" s="16"/>
      <c r="I1254" s="426">
        <v>3088.2</v>
      </c>
      <c r="J1254" s="21"/>
      <c r="K1254" s="22" t="s">
        <v>49</v>
      </c>
      <c r="L1254" s="32">
        <f t="shared" si="169"/>
        <v>1315573.2</v>
      </c>
      <c r="M1254" s="32">
        <f t="shared" si="170"/>
        <v>96043.02</v>
      </c>
      <c r="N1254" s="32">
        <f t="shared" si="171"/>
        <v>1411616.22</v>
      </c>
      <c r="O1254" s="634"/>
      <c r="P1254" s="416">
        <v>426</v>
      </c>
      <c r="Q1254" s="416">
        <v>31.1</v>
      </c>
      <c r="R1254" s="14" t="s">
        <v>270</v>
      </c>
      <c r="S1254" s="14" t="s">
        <v>691</v>
      </c>
      <c r="T1254" s="438" t="s">
        <v>1179</v>
      </c>
    </row>
    <row r="1255" spans="1:20" ht="56.25">
      <c r="A1255" s="15">
        <v>23</v>
      </c>
      <c r="B1255" s="16"/>
      <c r="C1255" s="68"/>
      <c r="D1255" s="16"/>
      <c r="E1255" s="16"/>
      <c r="F1255" s="14"/>
      <c r="G1255" s="16"/>
      <c r="H1255" s="16"/>
      <c r="I1255" s="426">
        <v>3088.2</v>
      </c>
      <c r="J1255" s="21"/>
      <c r="K1255" s="22" t="s">
        <v>39</v>
      </c>
      <c r="L1255" s="32">
        <f t="shared" si="169"/>
        <v>176367.10199999998</v>
      </c>
      <c r="M1255" s="32">
        <f t="shared" si="170"/>
        <v>12877.794</v>
      </c>
      <c r="N1255" s="32">
        <f t="shared" si="171"/>
        <v>189244.89599999998</v>
      </c>
      <c r="O1255" s="634"/>
      <c r="P1255" s="416">
        <v>57.11</v>
      </c>
      <c r="Q1255" s="418">
        <v>4.17</v>
      </c>
      <c r="R1255" s="14" t="s">
        <v>270</v>
      </c>
      <c r="S1255" s="14" t="s">
        <v>691</v>
      </c>
      <c r="T1255" s="438" t="s">
        <v>1179</v>
      </c>
    </row>
    <row r="1256" spans="1:20" ht="56.25">
      <c r="A1256" s="15">
        <v>24</v>
      </c>
      <c r="B1256" s="16"/>
      <c r="C1256" s="68"/>
      <c r="D1256" s="16"/>
      <c r="E1256" s="16"/>
      <c r="F1256" s="14"/>
      <c r="G1256" s="16"/>
      <c r="H1256" s="16"/>
      <c r="I1256" s="426">
        <v>3088.2</v>
      </c>
      <c r="J1256" s="21"/>
      <c r="K1256" s="22" t="s">
        <v>42</v>
      </c>
      <c r="L1256" s="32">
        <f t="shared" si="169"/>
        <v>109723.746</v>
      </c>
      <c r="M1256" s="32">
        <f t="shared" si="170"/>
        <v>7998.4379999999992</v>
      </c>
      <c r="N1256" s="32">
        <f t="shared" si="171"/>
        <v>117722.18399999999</v>
      </c>
      <c r="O1256" s="633"/>
      <c r="P1256" s="416">
        <v>35.53</v>
      </c>
      <c r="Q1256" s="418">
        <v>2.59</v>
      </c>
      <c r="R1256" s="14" t="s">
        <v>270</v>
      </c>
      <c r="S1256" s="14" t="s">
        <v>691</v>
      </c>
      <c r="T1256" s="438" t="s">
        <v>1179</v>
      </c>
    </row>
    <row r="1257" spans="1:20" ht="37.5">
      <c r="A1257" s="15">
        <v>25</v>
      </c>
      <c r="B1257" s="16">
        <v>13</v>
      </c>
      <c r="C1257" s="68" t="s">
        <v>1099</v>
      </c>
      <c r="D1257" s="16">
        <v>1975</v>
      </c>
      <c r="E1257" s="16" t="s">
        <v>37</v>
      </c>
      <c r="F1257" s="14" t="s">
        <v>821</v>
      </c>
      <c r="G1257" s="16" t="s">
        <v>38</v>
      </c>
      <c r="H1257" s="16">
        <v>5</v>
      </c>
      <c r="I1257" s="21">
        <v>3089.4</v>
      </c>
      <c r="J1257" s="21">
        <v>1672.3</v>
      </c>
      <c r="K1257" s="22" t="s">
        <v>46</v>
      </c>
      <c r="L1257" s="32">
        <f t="shared" si="169"/>
        <v>562270.80000000005</v>
      </c>
      <c r="M1257" s="32">
        <f t="shared" si="170"/>
        <v>41058.125999999997</v>
      </c>
      <c r="N1257" s="32">
        <f t="shared" si="171"/>
        <v>603328.92600000009</v>
      </c>
      <c r="O1257" s="632">
        <f>N1257+N1258+N1259+N1260</f>
        <v>2322580.0260000001</v>
      </c>
      <c r="P1257" s="423">
        <v>182</v>
      </c>
      <c r="Q1257" s="418">
        <v>13.29</v>
      </c>
      <c r="R1257" s="14" t="s">
        <v>270</v>
      </c>
      <c r="S1257" s="14" t="s">
        <v>691</v>
      </c>
      <c r="T1257" s="438" t="s">
        <v>1179</v>
      </c>
    </row>
    <row r="1258" spans="1:20" ht="37.5">
      <c r="A1258" s="15">
        <v>26</v>
      </c>
      <c r="B1258" s="16"/>
      <c r="C1258" s="68"/>
      <c r="D1258" s="16"/>
      <c r="E1258" s="16"/>
      <c r="F1258" s="14"/>
      <c r="G1258" s="16"/>
      <c r="H1258" s="16"/>
      <c r="I1258" s="426">
        <v>3089.4</v>
      </c>
      <c r="J1258" s="21"/>
      <c r="K1258" s="22" t="s">
        <v>49</v>
      </c>
      <c r="L1258" s="32">
        <f t="shared" si="169"/>
        <v>1316084.4000000001</v>
      </c>
      <c r="M1258" s="32">
        <f t="shared" si="170"/>
        <v>96080.340000000011</v>
      </c>
      <c r="N1258" s="32">
        <f t="shared" si="171"/>
        <v>1412164.7400000002</v>
      </c>
      <c r="O1258" s="634"/>
      <c r="P1258" s="416">
        <v>426</v>
      </c>
      <c r="Q1258" s="416">
        <v>31.1</v>
      </c>
      <c r="R1258" s="14" t="s">
        <v>270</v>
      </c>
      <c r="S1258" s="14" t="s">
        <v>691</v>
      </c>
      <c r="T1258" s="438" t="s">
        <v>1179</v>
      </c>
    </row>
    <row r="1259" spans="1:20" ht="56.25">
      <c r="A1259" s="15">
        <v>27</v>
      </c>
      <c r="B1259" s="16"/>
      <c r="C1259" s="68"/>
      <c r="D1259" s="16"/>
      <c r="E1259" s="16"/>
      <c r="F1259" s="14"/>
      <c r="G1259" s="16"/>
      <c r="H1259" s="16"/>
      <c r="I1259" s="426">
        <v>3089.4</v>
      </c>
      <c r="J1259" s="21"/>
      <c r="K1259" s="22" t="s">
        <v>39</v>
      </c>
      <c r="L1259" s="32">
        <f t="shared" si="169"/>
        <v>176435.63399999999</v>
      </c>
      <c r="M1259" s="32">
        <f t="shared" si="170"/>
        <v>12882.798000000001</v>
      </c>
      <c r="N1259" s="32">
        <f t="shared" si="171"/>
        <v>189318.432</v>
      </c>
      <c r="O1259" s="634"/>
      <c r="P1259" s="416">
        <v>57.11</v>
      </c>
      <c r="Q1259" s="418">
        <v>4.17</v>
      </c>
      <c r="R1259" s="14" t="s">
        <v>270</v>
      </c>
      <c r="S1259" s="14" t="s">
        <v>691</v>
      </c>
      <c r="T1259" s="438" t="s">
        <v>1179</v>
      </c>
    </row>
    <row r="1260" spans="1:20" ht="56.25">
      <c r="A1260" s="15">
        <v>28</v>
      </c>
      <c r="B1260" s="16"/>
      <c r="C1260" s="68"/>
      <c r="D1260" s="16"/>
      <c r="E1260" s="16"/>
      <c r="F1260" s="14"/>
      <c r="G1260" s="16"/>
      <c r="H1260" s="16"/>
      <c r="I1260" s="426">
        <v>3089.4</v>
      </c>
      <c r="J1260" s="21"/>
      <c r="K1260" s="22" t="s">
        <v>42</v>
      </c>
      <c r="L1260" s="32">
        <f t="shared" si="169"/>
        <v>109766.38200000001</v>
      </c>
      <c r="M1260" s="32">
        <f t="shared" si="170"/>
        <v>8001.5459999999994</v>
      </c>
      <c r="N1260" s="32">
        <f t="shared" si="171"/>
        <v>117767.92800000001</v>
      </c>
      <c r="O1260" s="633"/>
      <c r="P1260" s="416">
        <v>35.53</v>
      </c>
      <c r="Q1260" s="418">
        <v>2.59</v>
      </c>
      <c r="R1260" s="14" t="s">
        <v>270</v>
      </c>
      <c r="S1260" s="14" t="s">
        <v>691</v>
      </c>
      <c r="T1260" s="438" t="s">
        <v>1179</v>
      </c>
    </row>
    <row r="1261" spans="1:20" ht="37.5">
      <c r="A1261" s="15">
        <v>29</v>
      </c>
      <c r="B1261" s="16">
        <v>14</v>
      </c>
      <c r="C1261" s="68" t="s">
        <v>1100</v>
      </c>
      <c r="D1261" s="16">
        <v>1956</v>
      </c>
      <c r="E1261" s="16" t="s">
        <v>37</v>
      </c>
      <c r="F1261" s="14" t="s">
        <v>821</v>
      </c>
      <c r="G1261" s="16" t="s">
        <v>38</v>
      </c>
      <c r="H1261" s="16">
        <v>3</v>
      </c>
      <c r="I1261" s="21">
        <v>1716.2</v>
      </c>
      <c r="J1261" s="21">
        <v>722.3</v>
      </c>
      <c r="K1261" s="22" t="s">
        <v>46</v>
      </c>
      <c r="L1261" s="32">
        <f t="shared" si="169"/>
        <v>312348.40000000002</v>
      </c>
      <c r="M1261" s="32">
        <f t="shared" si="170"/>
        <v>22808.297999999999</v>
      </c>
      <c r="N1261" s="32">
        <f t="shared" si="171"/>
        <v>335156.69800000003</v>
      </c>
      <c r="O1261" s="632">
        <f>N1261+N1262+N1263+N1264</f>
        <v>1290221.9980000001</v>
      </c>
      <c r="P1261" s="423">
        <v>182</v>
      </c>
      <c r="Q1261" s="418">
        <v>13.29</v>
      </c>
      <c r="R1261" s="14" t="s">
        <v>270</v>
      </c>
      <c r="S1261" s="14" t="s">
        <v>691</v>
      </c>
      <c r="T1261" s="438" t="s">
        <v>1179</v>
      </c>
    </row>
    <row r="1262" spans="1:20" ht="37.5">
      <c r="A1262" s="15">
        <v>30</v>
      </c>
      <c r="B1262" s="16"/>
      <c r="C1262" s="68"/>
      <c r="D1262" s="16"/>
      <c r="E1262" s="16"/>
      <c r="F1262" s="14"/>
      <c r="G1262" s="16"/>
      <c r="H1262" s="16"/>
      <c r="I1262" s="426">
        <v>1716.2</v>
      </c>
      <c r="J1262" s="21"/>
      <c r="K1262" s="22" t="s">
        <v>49</v>
      </c>
      <c r="L1262" s="32">
        <f t="shared" si="169"/>
        <v>731101.20000000007</v>
      </c>
      <c r="M1262" s="32">
        <f t="shared" si="170"/>
        <v>53373.820000000007</v>
      </c>
      <c r="N1262" s="32">
        <f t="shared" si="171"/>
        <v>784475.02</v>
      </c>
      <c r="O1262" s="634"/>
      <c r="P1262" s="416">
        <v>426</v>
      </c>
      <c r="Q1262" s="416">
        <v>31.1</v>
      </c>
      <c r="R1262" s="14" t="s">
        <v>270</v>
      </c>
      <c r="S1262" s="14" t="s">
        <v>691</v>
      </c>
      <c r="T1262" s="438" t="s">
        <v>1179</v>
      </c>
    </row>
    <row r="1263" spans="1:20" ht="56.25">
      <c r="A1263" s="15">
        <v>31</v>
      </c>
      <c r="B1263" s="16"/>
      <c r="C1263" s="68"/>
      <c r="D1263" s="16"/>
      <c r="E1263" s="16"/>
      <c r="F1263" s="14"/>
      <c r="G1263" s="16"/>
      <c r="H1263" s="16"/>
      <c r="I1263" s="426">
        <v>1716.2</v>
      </c>
      <c r="J1263" s="21"/>
      <c r="K1263" s="22" t="s">
        <v>39</v>
      </c>
      <c r="L1263" s="32">
        <f t="shared" si="169"/>
        <v>98012.182000000001</v>
      </c>
      <c r="M1263" s="32">
        <f t="shared" si="170"/>
        <v>7156.5540000000001</v>
      </c>
      <c r="N1263" s="32">
        <f t="shared" si="171"/>
        <v>105168.736</v>
      </c>
      <c r="O1263" s="634"/>
      <c r="P1263" s="416">
        <v>57.11</v>
      </c>
      <c r="Q1263" s="418">
        <v>4.17</v>
      </c>
      <c r="R1263" s="14" t="s">
        <v>270</v>
      </c>
      <c r="S1263" s="14" t="s">
        <v>691</v>
      </c>
      <c r="T1263" s="438" t="s">
        <v>1179</v>
      </c>
    </row>
    <row r="1264" spans="1:20" ht="56.25">
      <c r="A1264" s="15">
        <v>32</v>
      </c>
      <c r="B1264" s="16"/>
      <c r="C1264" s="68"/>
      <c r="D1264" s="16"/>
      <c r="E1264" s="16"/>
      <c r="F1264" s="14"/>
      <c r="G1264" s="16"/>
      <c r="H1264" s="16"/>
      <c r="I1264" s="426">
        <v>1716.2</v>
      </c>
      <c r="J1264" s="21"/>
      <c r="K1264" s="22" t="s">
        <v>42</v>
      </c>
      <c r="L1264" s="32">
        <f t="shared" si="169"/>
        <v>60976.586000000003</v>
      </c>
      <c r="M1264" s="32">
        <f t="shared" si="170"/>
        <v>4444.9579999999996</v>
      </c>
      <c r="N1264" s="32">
        <f t="shared" si="171"/>
        <v>65421.544000000002</v>
      </c>
      <c r="O1264" s="633"/>
      <c r="P1264" s="416">
        <v>35.53</v>
      </c>
      <c r="Q1264" s="418">
        <v>2.59</v>
      </c>
      <c r="R1264" s="14" t="s">
        <v>270</v>
      </c>
      <c r="S1264" s="14" t="s">
        <v>691</v>
      </c>
      <c r="T1264" s="438" t="s">
        <v>1179</v>
      </c>
    </row>
    <row r="1265" spans="1:29" ht="37.5">
      <c r="A1265" s="15">
        <v>33</v>
      </c>
      <c r="B1265" s="16">
        <v>15</v>
      </c>
      <c r="C1265" s="68" t="s">
        <v>1101</v>
      </c>
      <c r="D1265" s="16">
        <v>1956</v>
      </c>
      <c r="E1265" s="16" t="s">
        <v>37</v>
      </c>
      <c r="F1265" s="14" t="s">
        <v>280</v>
      </c>
      <c r="G1265" s="16" t="s">
        <v>38</v>
      </c>
      <c r="H1265" s="16">
        <v>3</v>
      </c>
      <c r="I1265" s="21">
        <v>2214.5</v>
      </c>
      <c r="J1265" s="21">
        <v>870.8</v>
      </c>
      <c r="K1265" s="22" t="s">
        <v>46</v>
      </c>
      <c r="L1265" s="32">
        <f t="shared" si="169"/>
        <v>354320</v>
      </c>
      <c r="M1265" s="32">
        <f t="shared" si="170"/>
        <v>25865.360000000001</v>
      </c>
      <c r="N1265" s="32">
        <f t="shared" si="171"/>
        <v>380185.36</v>
      </c>
      <c r="O1265" s="632">
        <f>N1265+N1266+N1267+N1268+N1269</f>
        <v>4184032.01</v>
      </c>
      <c r="P1265" s="416">
        <v>160</v>
      </c>
      <c r="Q1265" s="418">
        <v>11.68</v>
      </c>
      <c r="R1265" s="14" t="s">
        <v>270</v>
      </c>
      <c r="S1265" s="14" t="s">
        <v>691</v>
      </c>
      <c r="T1265" s="438" t="s">
        <v>1179</v>
      </c>
    </row>
    <row r="1266" spans="1:29" ht="37.5">
      <c r="A1266" s="15">
        <v>34</v>
      </c>
      <c r="B1266" s="16"/>
      <c r="C1266" s="68"/>
      <c r="D1266" s="16"/>
      <c r="E1266" s="16"/>
      <c r="F1266" s="14"/>
      <c r="G1266" s="16"/>
      <c r="H1266" s="16"/>
      <c r="I1266" s="426">
        <v>2214.5</v>
      </c>
      <c r="J1266" s="21"/>
      <c r="K1266" s="22" t="s">
        <v>49</v>
      </c>
      <c r="L1266" s="32">
        <f t="shared" si="169"/>
        <v>943377</v>
      </c>
      <c r="M1266" s="32">
        <f t="shared" si="170"/>
        <v>68870.95</v>
      </c>
      <c r="N1266" s="32">
        <f t="shared" si="171"/>
        <v>1012247.95</v>
      </c>
      <c r="O1266" s="634"/>
      <c r="P1266" s="416">
        <v>426</v>
      </c>
      <c r="Q1266" s="416">
        <v>31.1</v>
      </c>
      <c r="R1266" s="14" t="s">
        <v>270</v>
      </c>
      <c r="S1266" s="14" t="s">
        <v>691</v>
      </c>
      <c r="T1266" s="438" t="s">
        <v>1179</v>
      </c>
    </row>
    <row r="1267" spans="1:29" ht="56.25">
      <c r="A1267" s="15">
        <v>35</v>
      </c>
      <c r="B1267" s="16"/>
      <c r="C1267" s="68"/>
      <c r="D1267" s="16"/>
      <c r="E1267" s="16"/>
      <c r="F1267" s="14"/>
      <c r="G1267" s="16"/>
      <c r="H1267" s="16"/>
      <c r="I1267" s="426">
        <v>2214.5</v>
      </c>
      <c r="J1267" s="21"/>
      <c r="K1267" s="22" t="s">
        <v>39</v>
      </c>
      <c r="L1267" s="32">
        <f t="shared" si="169"/>
        <v>126470.095</v>
      </c>
      <c r="M1267" s="32">
        <f t="shared" si="170"/>
        <v>9234.4650000000001</v>
      </c>
      <c r="N1267" s="32">
        <f t="shared" si="171"/>
        <v>135704.56</v>
      </c>
      <c r="O1267" s="634"/>
      <c r="P1267" s="418">
        <v>57.11</v>
      </c>
      <c r="Q1267" s="418">
        <v>4.17</v>
      </c>
      <c r="R1267" s="14" t="s">
        <v>270</v>
      </c>
      <c r="S1267" s="14" t="s">
        <v>691</v>
      </c>
      <c r="T1267" s="438" t="s">
        <v>1179</v>
      </c>
    </row>
    <row r="1268" spans="1:29" ht="56.25">
      <c r="A1268" s="15">
        <v>36</v>
      </c>
      <c r="B1268" s="16"/>
      <c r="C1268" s="68"/>
      <c r="D1268" s="16"/>
      <c r="E1268" s="16"/>
      <c r="F1268" s="14"/>
      <c r="G1268" s="16"/>
      <c r="H1268" s="16"/>
      <c r="I1268" s="426">
        <v>2214.5</v>
      </c>
      <c r="J1268" s="21"/>
      <c r="K1268" s="22" t="s">
        <v>42</v>
      </c>
      <c r="L1268" s="32">
        <f t="shared" si="169"/>
        <v>78681.184999999998</v>
      </c>
      <c r="M1268" s="32">
        <f t="shared" si="170"/>
        <v>5735.5549999999994</v>
      </c>
      <c r="N1268" s="32">
        <f t="shared" si="171"/>
        <v>84416.739999999991</v>
      </c>
      <c r="O1268" s="634"/>
      <c r="P1268" s="415">
        <v>35.53</v>
      </c>
      <c r="Q1268" s="418">
        <v>2.59</v>
      </c>
      <c r="R1268" s="14" t="s">
        <v>270</v>
      </c>
      <c r="S1268" s="14" t="s">
        <v>691</v>
      </c>
      <c r="T1268" s="438" t="s">
        <v>1179</v>
      </c>
    </row>
    <row r="1269" spans="1:29">
      <c r="A1269" s="15">
        <v>37</v>
      </c>
      <c r="B1269" s="16"/>
      <c r="C1269" s="68"/>
      <c r="D1269" s="16"/>
      <c r="E1269" s="16"/>
      <c r="F1269" s="14"/>
      <c r="G1269" s="16"/>
      <c r="H1269" s="16"/>
      <c r="I1269" s="426">
        <v>2214.5</v>
      </c>
      <c r="J1269" s="21"/>
      <c r="K1269" s="22" t="s">
        <v>234</v>
      </c>
      <c r="L1269" s="32">
        <f t="shared" si="169"/>
        <v>2396531.9</v>
      </c>
      <c r="M1269" s="32">
        <f t="shared" si="170"/>
        <v>174945.5</v>
      </c>
      <c r="N1269" s="32">
        <f t="shared" si="171"/>
        <v>2571477.4</v>
      </c>
      <c r="O1269" s="633"/>
      <c r="P1269" s="415">
        <v>1082.2</v>
      </c>
      <c r="Q1269" s="415">
        <v>79</v>
      </c>
      <c r="R1269" s="14" t="s">
        <v>270</v>
      </c>
      <c r="S1269" s="14" t="s">
        <v>691</v>
      </c>
      <c r="T1269" s="438" t="s">
        <v>1179</v>
      </c>
    </row>
    <row r="1270" spans="1:29" ht="37.5">
      <c r="A1270" s="15">
        <v>38</v>
      </c>
      <c r="B1270" s="16">
        <v>16</v>
      </c>
      <c r="C1270" s="68" t="s">
        <v>865</v>
      </c>
      <c r="D1270" s="16">
        <v>1989</v>
      </c>
      <c r="E1270" s="16" t="s">
        <v>37</v>
      </c>
      <c r="F1270" s="14" t="s">
        <v>280</v>
      </c>
      <c r="G1270" s="16" t="s">
        <v>38</v>
      </c>
      <c r="H1270" s="16">
        <v>5</v>
      </c>
      <c r="I1270" s="21">
        <v>7661.62</v>
      </c>
      <c r="J1270" s="21">
        <v>3830.81</v>
      </c>
      <c r="K1270" s="22" t="s">
        <v>46</v>
      </c>
      <c r="L1270" s="32">
        <f t="shared" si="169"/>
        <v>1225859.2</v>
      </c>
      <c r="M1270" s="32">
        <f t="shared" ref="M1270:M1293" si="172">I1270*Q1270</f>
        <v>89487.72159999999</v>
      </c>
      <c r="N1270" s="32">
        <f t="shared" si="168"/>
        <v>1315346.9216</v>
      </c>
      <c r="O1270" s="32">
        <f>N1270</f>
        <v>1315346.9216</v>
      </c>
      <c r="P1270" s="415">
        <v>160</v>
      </c>
      <c r="Q1270" s="418">
        <v>11.68</v>
      </c>
      <c r="R1270" s="14" t="s">
        <v>270</v>
      </c>
      <c r="S1270" s="14" t="s">
        <v>691</v>
      </c>
    </row>
    <row r="1271" spans="1:29" ht="37.5">
      <c r="A1271" s="15">
        <v>39</v>
      </c>
      <c r="B1271" s="16">
        <v>17</v>
      </c>
      <c r="C1271" s="68" t="s">
        <v>866</v>
      </c>
      <c r="D1271" s="16">
        <v>1988</v>
      </c>
      <c r="E1271" s="16" t="s">
        <v>37</v>
      </c>
      <c r="F1271" s="14" t="s">
        <v>269</v>
      </c>
      <c r="G1271" s="16" t="s">
        <v>38</v>
      </c>
      <c r="H1271" s="16">
        <v>2</v>
      </c>
      <c r="I1271" s="21">
        <v>2257.8000000000002</v>
      </c>
      <c r="J1271" s="21">
        <v>893.4</v>
      </c>
      <c r="K1271" s="22" t="s">
        <v>46</v>
      </c>
      <c r="L1271" s="32">
        <f t="shared" si="169"/>
        <v>560476.27200000011</v>
      </c>
      <c r="M1271" s="32">
        <f t="shared" si="172"/>
        <v>40911.336000000003</v>
      </c>
      <c r="N1271" s="32">
        <f t="shared" si="168"/>
        <v>601387.60800000012</v>
      </c>
      <c r="O1271" s="32">
        <f>N1271</f>
        <v>601387.60800000012</v>
      </c>
      <c r="P1271" s="416">
        <v>248.24</v>
      </c>
      <c r="Q1271" s="416">
        <v>18.12</v>
      </c>
      <c r="R1271" s="14" t="s">
        <v>270</v>
      </c>
      <c r="S1271" s="14" t="s">
        <v>691</v>
      </c>
    </row>
    <row r="1272" spans="1:29" ht="37.5">
      <c r="A1272" s="15">
        <v>40</v>
      </c>
      <c r="B1272" s="16">
        <v>18</v>
      </c>
      <c r="C1272" s="68" t="s">
        <v>867</v>
      </c>
      <c r="D1272" s="16">
        <v>1989</v>
      </c>
      <c r="E1272" s="16" t="s">
        <v>37</v>
      </c>
      <c r="F1272" s="14" t="s">
        <v>280</v>
      </c>
      <c r="G1272" s="16" t="s">
        <v>38</v>
      </c>
      <c r="H1272" s="16">
        <v>3</v>
      </c>
      <c r="I1272" s="21">
        <v>2436.14</v>
      </c>
      <c r="J1272" s="21">
        <v>1262.9000000000001</v>
      </c>
      <c r="K1272" s="22" t="s">
        <v>46</v>
      </c>
      <c r="L1272" s="32">
        <f t="shared" si="169"/>
        <v>389782.39999999997</v>
      </c>
      <c r="M1272" s="32">
        <f t="shared" si="172"/>
        <v>28454.115199999997</v>
      </c>
      <c r="N1272" s="32">
        <f t="shared" si="168"/>
        <v>418236.51519999997</v>
      </c>
      <c r="O1272" s="32">
        <f>N1272</f>
        <v>418236.51519999997</v>
      </c>
      <c r="P1272" s="415">
        <v>160</v>
      </c>
      <c r="Q1272" s="418">
        <v>11.68</v>
      </c>
      <c r="R1272" s="14" t="s">
        <v>270</v>
      </c>
      <c r="S1272" s="14" t="s">
        <v>691</v>
      </c>
    </row>
    <row r="1273" spans="1:29" s="67" customFormat="1" ht="37.5">
      <c r="A1273" s="15">
        <v>41</v>
      </c>
      <c r="B1273" s="16">
        <v>19</v>
      </c>
      <c r="C1273" s="68" t="s">
        <v>868</v>
      </c>
      <c r="D1273" s="16">
        <v>1984</v>
      </c>
      <c r="E1273" s="16" t="s">
        <v>37</v>
      </c>
      <c r="F1273" s="14" t="s">
        <v>269</v>
      </c>
      <c r="G1273" s="16" t="s">
        <v>38</v>
      </c>
      <c r="H1273" s="16">
        <v>2</v>
      </c>
      <c r="I1273" s="21">
        <v>2143.8000000000002</v>
      </c>
      <c r="J1273" s="21">
        <v>859</v>
      </c>
      <c r="K1273" s="22" t="s">
        <v>46</v>
      </c>
      <c r="L1273" s="32">
        <f t="shared" si="169"/>
        <v>532176.91200000001</v>
      </c>
      <c r="M1273" s="32">
        <f t="shared" si="172"/>
        <v>38845.656000000003</v>
      </c>
      <c r="N1273" s="32">
        <f t="shared" si="168"/>
        <v>571022.56799999997</v>
      </c>
      <c r="O1273" s="32">
        <f>N1273</f>
        <v>571022.56799999997</v>
      </c>
      <c r="P1273" s="416">
        <v>248.24</v>
      </c>
      <c r="Q1273" s="416">
        <v>18.12</v>
      </c>
      <c r="R1273" s="14" t="s">
        <v>270</v>
      </c>
      <c r="S1273" s="14" t="s">
        <v>691</v>
      </c>
      <c r="T1273" s="438"/>
      <c r="U1273" s="438"/>
      <c r="V1273" s="438"/>
      <c r="W1273" s="438"/>
      <c r="X1273" s="438"/>
      <c r="Z1273" s="438"/>
      <c r="AA1273" s="438"/>
      <c r="AB1273" s="438"/>
      <c r="AC1273" s="327"/>
    </row>
    <row r="1274" spans="1:29" ht="37.5">
      <c r="A1274" s="15">
        <v>42</v>
      </c>
      <c r="B1274" s="16">
        <v>20</v>
      </c>
      <c r="C1274" s="68" t="s">
        <v>869</v>
      </c>
      <c r="D1274" s="16">
        <v>1977</v>
      </c>
      <c r="E1274" s="16" t="s">
        <v>37</v>
      </c>
      <c r="F1274" s="14" t="s">
        <v>269</v>
      </c>
      <c r="G1274" s="16" t="s">
        <v>38</v>
      </c>
      <c r="H1274" s="16">
        <v>2</v>
      </c>
      <c r="I1274" s="21">
        <v>1679.8</v>
      </c>
      <c r="J1274" s="21">
        <v>719.8</v>
      </c>
      <c r="K1274" s="69" t="s">
        <v>46</v>
      </c>
      <c r="L1274" s="21">
        <f t="shared" si="169"/>
        <v>416993.55200000003</v>
      </c>
      <c r="M1274" s="32">
        <f t="shared" si="172"/>
        <v>30437.976000000002</v>
      </c>
      <c r="N1274" s="32">
        <f t="shared" si="168"/>
        <v>447431.52800000005</v>
      </c>
      <c r="O1274" s="32">
        <f>N1274</f>
        <v>447431.52800000005</v>
      </c>
      <c r="P1274" s="416">
        <v>248.24</v>
      </c>
      <c r="Q1274" s="416">
        <v>18.12</v>
      </c>
      <c r="R1274" s="14" t="s">
        <v>270</v>
      </c>
      <c r="S1274" s="14" t="s">
        <v>691</v>
      </c>
    </row>
    <row r="1275" spans="1:29" ht="37.5">
      <c r="A1275" s="15">
        <v>43</v>
      </c>
      <c r="B1275" s="16">
        <v>21</v>
      </c>
      <c r="C1275" s="68" t="s">
        <v>870</v>
      </c>
      <c r="D1275" s="16">
        <v>1981</v>
      </c>
      <c r="E1275" s="16" t="s">
        <v>37</v>
      </c>
      <c r="F1275" s="14" t="s">
        <v>269</v>
      </c>
      <c r="G1275" s="16" t="s">
        <v>38</v>
      </c>
      <c r="H1275" s="16">
        <v>2</v>
      </c>
      <c r="I1275" s="21">
        <v>2127.8000000000002</v>
      </c>
      <c r="J1275" s="21">
        <v>879.8</v>
      </c>
      <c r="K1275" s="69" t="s">
        <v>46</v>
      </c>
      <c r="L1275" s="21">
        <f t="shared" si="169"/>
        <v>528205.07200000004</v>
      </c>
      <c r="M1275" s="32">
        <f t="shared" si="172"/>
        <v>38555.736000000004</v>
      </c>
      <c r="N1275" s="32">
        <f t="shared" si="168"/>
        <v>566760.80800000008</v>
      </c>
      <c r="O1275" s="632">
        <f>N1275+N1276</f>
        <v>3991454.9080000008</v>
      </c>
      <c r="P1275" s="416">
        <v>248.24</v>
      </c>
      <c r="Q1275" s="416">
        <v>18.12</v>
      </c>
      <c r="R1275" s="14" t="s">
        <v>270</v>
      </c>
      <c r="S1275" s="14" t="s">
        <v>691</v>
      </c>
    </row>
    <row r="1276" spans="1:29">
      <c r="A1276" s="15">
        <v>44</v>
      </c>
      <c r="B1276" s="16"/>
      <c r="C1276" s="68"/>
      <c r="D1276" s="16"/>
      <c r="E1276" s="16"/>
      <c r="F1276" s="14"/>
      <c r="G1276" s="16"/>
      <c r="H1276" s="16"/>
      <c r="I1276" s="426">
        <v>2127.8000000000002</v>
      </c>
      <c r="J1276" s="21"/>
      <c r="K1276" s="22" t="s">
        <v>234</v>
      </c>
      <c r="L1276" s="32">
        <f t="shared" si="169"/>
        <v>3191700.0000000005</v>
      </c>
      <c r="M1276" s="32">
        <f t="shared" si="172"/>
        <v>232994.1</v>
      </c>
      <c r="N1276" s="32">
        <f t="shared" si="168"/>
        <v>3424694.1000000006</v>
      </c>
      <c r="O1276" s="633"/>
      <c r="P1276" s="423">
        <v>1500</v>
      </c>
      <c r="Q1276" s="416">
        <v>109.5</v>
      </c>
      <c r="R1276" s="14" t="s">
        <v>270</v>
      </c>
      <c r="S1276" s="14" t="s">
        <v>691</v>
      </c>
      <c r="T1276" s="438" t="s">
        <v>1179</v>
      </c>
    </row>
    <row r="1277" spans="1:29" ht="37.5">
      <c r="A1277" s="15">
        <v>45</v>
      </c>
      <c r="B1277" s="16">
        <v>22</v>
      </c>
      <c r="C1277" s="68" t="s">
        <v>871</v>
      </c>
      <c r="D1277" s="16">
        <v>1979</v>
      </c>
      <c r="E1277" s="16" t="s">
        <v>37</v>
      </c>
      <c r="F1277" s="14" t="s">
        <v>269</v>
      </c>
      <c r="G1277" s="16" t="s">
        <v>38</v>
      </c>
      <c r="H1277" s="16">
        <v>2</v>
      </c>
      <c r="I1277" s="21">
        <v>2127.3000000000002</v>
      </c>
      <c r="J1277" s="21">
        <v>879.3</v>
      </c>
      <c r="K1277" s="69" t="s">
        <v>46</v>
      </c>
      <c r="L1277" s="21">
        <f t="shared" si="169"/>
        <v>528080.95200000005</v>
      </c>
      <c r="M1277" s="32">
        <f t="shared" si="172"/>
        <v>38546.676000000007</v>
      </c>
      <c r="N1277" s="32">
        <f t="shared" si="168"/>
        <v>566627.62800000003</v>
      </c>
      <c r="O1277" s="632">
        <f>N1277+N1278+N1279</f>
        <v>4116921.1440000008</v>
      </c>
      <c r="P1277" s="416">
        <v>248.24</v>
      </c>
      <c r="Q1277" s="416">
        <v>18.12</v>
      </c>
      <c r="R1277" s="14" t="s">
        <v>270</v>
      </c>
      <c r="S1277" s="14" t="s">
        <v>691</v>
      </c>
    </row>
    <row r="1278" spans="1:29">
      <c r="A1278" s="15">
        <v>46</v>
      </c>
      <c r="B1278" s="16"/>
      <c r="C1278" s="68"/>
      <c r="D1278" s="16"/>
      <c r="E1278" s="16"/>
      <c r="F1278" s="14"/>
      <c r="G1278" s="16"/>
      <c r="H1278" s="16"/>
      <c r="I1278" s="426">
        <v>2127.3000000000002</v>
      </c>
      <c r="J1278" s="21"/>
      <c r="K1278" s="22" t="s">
        <v>234</v>
      </c>
      <c r="L1278" s="32">
        <f t="shared" si="169"/>
        <v>3190950.0000000005</v>
      </c>
      <c r="M1278" s="32">
        <f t="shared" si="172"/>
        <v>232939.35</v>
      </c>
      <c r="N1278" s="32">
        <f>L1278+M1278</f>
        <v>3423889.3500000006</v>
      </c>
      <c r="O1278" s="634"/>
      <c r="P1278" s="423">
        <v>1500</v>
      </c>
      <c r="Q1278" s="416">
        <v>109.5</v>
      </c>
      <c r="R1278" s="14" t="s">
        <v>270</v>
      </c>
      <c r="S1278" s="14" t="s">
        <v>691</v>
      </c>
      <c r="T1278" s="438" t="s">
        <v>1179</v>
      </c>
    </row>
    <row r="1279" spans="1:29" ht="56.25">
      <c r="A1279" s="15">
        <v>47</v>
      </c>
      <c r="B1279" s="16"/>
      <c r="C1279" s="68"/>
      <c r="D1279" s="16"/>
      <c r="E1279" s="16"/>
      <c r="F1279" s="14"/>
      <c r="G1279" s="16"/>
      <c r="H1279" s="16"/>
      <c r="I1279" s="426">
        <v>2127.3000000000002</v>
      </c>
      <c r="J1279" s="21"/>
      <c r="K1279" s="69" t="s">
        <v>42</v>
      </c>
      <c r="L1279" s="32">
        <f t="shared" si="169"/>
        <v>117809.87400000001</v>
      </c>
      <c r="M1279" s="32">
        <f t="shared" si="172"/>
        <v>8594.2920000000013</v>
      </c>
      <c r="N1279" s="32">
        <f>L1279+M1279</f>
        <v>126404.16600000001</v>
      </c>
      <c r="O1279" s="633"/>
      <c r="P1279" s="418">
        <v>55.38</v>
      </c>
      <c r="Q1279" s="418">
        <v>4.04</v>
      </c>
      <c r="R1279" s="14" t="s">
        <v>270</v>
      </c>
      <c r="S1279" s="14" t="s">
        <v>691</v>
      </c>
      <c r="T1279" s="438" t="s">
        <v>1179</v>
      </c>
    </row>
    <row r="1280" spans="1:29" ht="37.5">
      <c r="A1280" s="15">
        <v>48</v>
      </c>
      <c r="B1280" s="16">
        <v>23</v>
      </c>
      <c r="C1280" s="68" t="s">
        <v>872</v>
      </c>
      <c r="D1280" s="16">
        <v>1978</v>
      </c>
      <c r="E1280" s="16" t="s">
        <v>37</v>
      </c>
      <c r="F1280" s="14" t="s">
        <v>269</v>
      </c>
      <c r="G1280" s="16" t="s">
        <v>38</v>
      </c>
      <c r="H1280" s="16">
        <v>2</v>
      </c>
      <c r="I1280" s="21">
        <v>2125.5</v>
      </c>
      <c r="J1280" s="21">
        <v>877.5</v>
      </c>
      <c r="K1280" s="69" t="s">
        <v>46</v>
      </c>
      <c r="L1280" s="21">
        <f t="shared" si="169"/>
        <v>527634.12</v>
      </c>
      <c r="M1280" s="32">
        <f t="shared" si="172"/>
        <v>38514.060000000005</v>
      </c>
      <c r="N1280" s="32">
        <f t="shared" si="168"/>
        <v>566148.18000000005</v>
      </c>
      <c r="O1280" s="632">
        <f>N1280+N1281</f>
        <v>3987140.43</v>
      </c>
      <c r="P1280" s="416">
        <v>248.24</v>
      </c>
      <c r="Q1280" s="416">
        <v>18.12</v>
      </c>
      <c r="R1280" s="14" t="s">
        <v>270</v>
      </c>
      <c r="S1280" s="14" t="s">
        <v>691</v>
      </c>
    </row>
    <row r="1281" spans="1:29">
      <c r="A1281" s="15">
        <v>49</v>
      </c>
      <c r="B1281" s="16"/>
      <c r="C1281" s="68"/>
      <c r="D1281" s="16"/>
      <c r="E1281" s="16"/>
      <c r="F1281" s="14"/>
      <c r="G1281" s="16"/>
      <c r="H1281" s="16"/>
      <c r="I1281" s="426">
        <v>2125.5</v>
      </c>
      <c r="J1281" s="21"/>
      <c r="K1281" s="22" t="s">
        <v>234</v>
      </c>
      <c r="L1281" s="32">
        <f t="shared" si="169"/>
        <v>3188250</v>
      </c>
      <c r="M1281" s="32">
        <f t="shared" si="172"/>
        <v>232742.25</v>
      </c>
      <c r="N1281" s="32">
        <f t="shared" si="168"/>
        <v>3420992.25</v>
      </c>
      <c r="O1281" s="633"/>
      <c r="P1281" s="423">
        <v>1500</v>
      </c>
      <c r="Q1281" s="416">
        <v>109.5</v>
      </c>
      <c r="R1281" s="14" t="s">
        <v>270</v>
      </c>
      <c r="S1281" s="14" t="s">
        <v>691</v>
      </c>
      <c r="T1281" s="438" t="s">
        <v>1179</v>
      </c>
    </row>
    <row r="1282" spans="1:29" ht="37.5">
      <c r="A1282" s="15">
        <v>50</v>
      </c>
      <c r="B1282" s="16">
        <v>24</v>
      </c>
      <c r="C1282" s="68" t="s">
        <v>1102</v>
      </c>
      <c r="D1282" s="16">
        <v>1988</v>
      </c>
      <c r="E1282" s="16" t="s">
        <v>37</v>
      </c>
      <c r="F1282" s="14" t="s">
        <v>280</v>
      </c>
      <c r="G1282" s="16" t="s">
        <v>38</v>
      </c>
      <c r="H1282" s="16">
        <v>3</v>
      </c>
      <c r="I1282" s="21">
        <v>2160</v>
      </c>
      <c r="J1282" s="21">
        <v>909.5</v>
      </c>
      <c r="K1282" s="22" t="s">
        <v>49</v>
      </c>
      <c r="L1282" s="32">
        <f t="shared" si="169"/>
        <v>920160</v>
      </c>
      <c r="M1282" s="32">
        <f t="shared" si="172"/>
        <v>67176</v>
      </c>
      <c r="N1282" s="32">
        <f t="shared" ref="N1282:N1293" si="173">L1282+M1282</f>
        <v>987336</v>
      </c>
      <c r="O1282" s="632">
        <f>N1282+N1283+N1284</f>
        <v>1202040</v>
      </c>
      <c r="P1282" s="416">
        <v>426</v>
      </c>
      <c r="Q1282" s="416">
        <v>31.1</v>
      </c>
      <c r="R1282" s="14" t="s">
        <v>270</v>
      </c>
      <c r="S1282" s="14" t="s">
        <v>691</v>
      </c>
      <c r="T1282" s="438" t="s">
        <v>1179</v>
      </c>
    </row>
    <row r="1283" spans="1:29" ht="56.25">
      <c r="A1283" s="15">
        <v>51</v>
      </c>
      <c r="B1283" s="16"/>
      <c r="C1283" s="68"/>
      <c r="D1283" s="16"/>
      <c r="E1283" s="16"/>
      <c r="F1283" s="14"/>
      <c r="G1283" s="16"/>
      <c r="H1283" s="16"/>
      <c r="I1283" s="426">
        <v>2160</v>
      </c>
      <c r="J1283" s="21"/>
      <c r="K1283" s="22" t="s">
        <v>39</v>
      </c>
      <c r="L1283" s="32">
        <f t="shared" si="169"/>
        <v>123357.6</v>
      </c>
      <c r="M1283" s="32">
        <f t="shared" si="172"/>
        <v>9007.2000000000007</v>
      </c>
      <c r="N1283" s="32">
        <f t="shared" si="173"/>
        <v>132364.80000000002</v>
      </c>
      <c r="O1283" s="634"/>
      <c r="P1283" s="418">
        <v>57.11</v>
      </c>
      <c r="Q1283" s="418">
        <v>4.17</v>
      </c>
      <c r="R1283" s="14" t="s">
        <v>270</v>
      </c>
      <c r="S1283" s="14" t="s">
        <v>691</v>
      </c>
      <c r="T1283" s="438" t="s">
        <v>1179</v>
      </c>
    </row>
    <row r="1284" spans="1:29" ht="56.25">
      <c r="A1284" s="15">
        <v>52</v>
      </c>
      <c r="B1284" s="16"/>
      <c r="C1284" s="68"/>
      <c r="D1284" s="16"/>
      <c r="E1284" s="16"/>
      <c r="F1284" s="14"/>
      <c r="G1284" s="16"/>
      <c r="H1284" s="16"/>
      <c r="I1284" s="426">
        <v>2160</v>
      </c>
      <c r="J1284" s="21"/>
      <c r="K1284" s="22" t="s">
        <v>42</v>
      </c>
      <c r="L1284" s="32">
        <f t="shared" si="169"/>
        <v>76744.800000000003</v>
      </c>
      <c r="M1284" s="32">
        <f t="shared" si="172"/>
        <v>5594.4</v>
      </c>
      <c r="N1284" s="32">
        <f t="shared" si="173"/>
        <v>82339.199999999997</v>
      </c>
      <c r="O1284" s="633"/>
      <c r="P1284" s="415">
        <v>35.53</v>
      </c>
      <c r="Q1284" s="418">
        <v>2.59</v>
      </c>
      <c r="R1284" s="14" t="s">
        <v>270</v>
      </c>
      <c r="S1284" s="14" t="s">
        <v>691</v>
      </c>
      <c r="T1284" s="438" t="s">
        <v>1179</v>
      </c>
    </row>
    <row r="1285" spans="1:29" ht="37.5">
      <c r="A1285" s="15">
        <v>53</v>
      </c>
      <c r="B1285" s="16">
        <v>25</v>
      </c>
      <c r="C1285" s="68" t="s">
        <v>1131</v>
      </c>
      <c r="D1285" s="16">
        <v>1968</v>
      </c>
      <c r="E1285" s="16" t="s">
        <v>37</v>
      </c>
      <c r="F1285" s="14" t="s">
        <v>306</v>
      </c>
      <c r="G1285" s="16" t="s">
        <v>38</v>
      </c>
      <c r="H1285" s="16">
        <v>3</v>
      </c>
      <c r="I1285" s="21">
        <f>1679.8+198.5</f>
        <v>1878.3</v>
      </c>
      <c r="J1285" s="21">
        <v>1481.3</v>
      </c>
      <c r="K1285" s="22" t="s">
        <v>46</v>
      </c>
      <c r="L1285" s="32">
        <f t="shared" si="169"/>
        <v>300528</v>
      </c>
      <c r="M1285" s="32">
        <f t="shared" si="172"/>
        <v>21938.543999999998</v>
      </c>
      <c r="N1285" s="32">
        <f t="shared" si="173"/>
        <v>322466.54399999999</v>
      </c>
      <c r="O1285" s="632">
        <f>N1285+N1286+N1287+N1288+N1289+N1290+N1291+N1292+N1293</f>
        <v>4938989.8500000006</v>
      </c>
      <c r="P1285" s="423">
        <v>160</v>
      </c>
      <c r="Q1285" s="418">
        <v>11.68</v>
      </c>
      <c r="R1285" s="14" t="s">
        <v>270</v>
      </c>
      <c r="S1285" s="14" t="s">
        <v>691</v>
      </c>
      <c r="T1285" s="438" t="s">
        <v>1187</v>
      </c>
    </row>
    <row r="1286" spans="1:29">
      <c r="A1286" s="15">
        <v>54</v>
      </c>
      <c r="B1286" s="16"/>
      <c r="C1286" s="68"/>
      <c r="D1286" s="16"/>
      <c r="E1286" s="16"/>
      <c r="F1286" s="14"/>
      <c r="G1286" s="16"/>
      <c r="H1286" s="16"/>
      <c r="I1286" s="426">
        <f t="shared" ref="I1286:I1293" si="174">1679.8+198.5</f>
        <v>1878.3</v>
      </c>
      <c r="J1286" s="21"/>
      <c r="K1286" s="22" t="s">
        <v>234</v>
      </c>
      <c r="L1286" s="32">
        <f t="shared" si="169"/>
        <v>2032696.26</v>
      </c>
      <c r="M1286" s="32">
        <f t="shared" si="172"/>
        <v>148385.69999999998</v>
      </c>
      <c r="N1286" s="32">
        <f t="shared" si="173"/>
        <v>2181081.96</v>
      </c>
      <c r="O1286" s="634"/>
      <c r="P1286" s="423">
        <v>1082.2</v>
      </c>
      <c r="Q1286" s="416">
        <v>79</v>
      </c>
      <c r="R1286" s="14" t="s">
        <v>270</v>
      </c>
      <c r="S1286" s="14" t="s">
        <v>691</v>
      </c>
      <c r="T1286" s="438"/>
    </row>
    <row r="1287" spans="1:29" ht="37.5">
      <c r="A1287" s="15">
        <v>55</v>
      </c>
      <c r="B1287" s="16"/>
      <c r="C1287" s="68"/>
      <c r="D1287" s="16"/>
      <c r="E1287" s="16"/>
      <c r="F1287" s="14"/>
      <c r="G1287" s="16"/>
      <c r="H1287" s="16"/>
      <c r="I1287" s="426">
        <f t="shared" si="174"/>
        <v>1878.3</v>
      </c>
      <c r="J1287" s="21"/>
      <c r="K1287" s="22" t="s">
        <v>831</v>
      </c>
      <c r="L1287" s="32">
        <f t="shared" si="169"/>
        <v>146244.43799999999</v>
      </c>
      <c r="M1287" s="32">
        <f t="shared" si="172"/>
        <v>10668.743999999999</v>
      </c>
      <c r="N1287" s="32">
        <f t="shared" si="173"/>
        <v>156913.182</v>
      </c>
      <c r="O1287" s="634"/>
      <c r="P1287" s="416">
        <v>77.86</v>
      </c>
      <c r="Q1287" s="416">
        <v>5.68</v>
      </c>
      <c r="R1287" s="14" t="s">
        <v>270</v>
      </c>
      <c r="S1287" s="14" t="s">
        <v>691</v>
      </c>
      <c r="T1287" s="438"/>
    </row>
    <row r="1288" spans="1:29">
      <c r="A1288" s="15">
        <v>56</v>
      </c>
      <c r="B1288" s="16"/>
      <c r="C1288" s="68"/>
      <c r="D1288" s="16"/>
      <c r="E1288" s="16"/>
      <c r="F1288" s="14"/>
      <c r="G1288" s="16"/>
      <c r="H1288" s="16"/>
      <c r="I1288" s="426">
        <f t="shared" si="174"/>
        <v>1878.3</v>
      </c>
      <c r="J1288" s="21"/>
      <c r="K1288" s="22" t="s">
        <v>108</v>
      </c>
      <c r="L1288" s="32">
        <f t="shared" si="169"/>
        <v>801188.86499999999</v>
      </c>
      <c r="M1288" s="32">
        <f t="shared" si="172"/>
        <v>58490.262000000002</v>
      </c>
      <c r="N1288" s="32">
        <f t="shared" si="173"/>
        <v>859679.12699999998</v>
      </c>
      <c r="O1288" s="634"/>
      <c r="P1288" s="416">
        <v>426.55</v>
      </c>
      <c r="Q1288" s="416">
        <v>31.14</v>
      </c>
      <c r="R1288" s="14" t="s">
        <v>270</v>
      </c>
      <c r="S1288" s="14" t="s">
        <v>691</v>
      </c>
      <c r="T1288" s="438"/>
    </row>
    <row r="1289" spans="1:29" ht="37.5">
      <c r="A1289" s="15">
        <v>57</v>
      </c>
      <c r="B1289" s="16"/>
      <c r="C1289" s="68"/>
      <c r="D1289" s="16"/>
      <c r="E1289" s="16"/>
      <c r="F1289" s="14"/>
      <c r="G1289" s="16"/>
      <c r="H1289" s="16"/>
      <c r="I1289" s="426">
        <f t="shared" si="174"/>
        <v>1878.3</v>
      </c>
      <c r="J1289" s="21"/>
      <c r="K1289" s="22" t="s">
        <v>49</v>
      </c>
      <c r="L1289" s="32">
        <f t="shared" si="169"/>
        <v>800155.79999999993</v>
      </c>
      <c r="M1289" s="32">
        <f t="shared" si="172"/>
        <v>58415.130000000005</v>
      </c>
      <c r="N1289" s="32">
        <f t="shared" si="173"/>
        <v>858570.92999999993</v>
      </c>
      <c r="O1289" s="634"/>
      <c r="P1289" s="423">
        <v>426</v>
      </c>
      <c r="Q1289" s="416">
        <v>31.1</v>
      </c>
      <c r="R1289" s="14" t="s">
        <v>270</v>
      </c>
      <c r="S1289" s="14" t="s">
        <v>691</v>
      </c>
      <c r="T1289" s="438"/>
    </row>
    <row r="1290" spans="1:29" ht="56.25">
      <c r="A1290" s="15">
        <v>58</v>
      </c>
      <c r="B1290" s="16"/>
      <c r="C1290" s="68"/>
      <c r="D1290" s="16"/>
      <c r="E1290" s="16"/>
      <c r="F1290" s="14"/>
      <c r="G1290" s="16"/>
      <c r="H1290" s="16"/>
      <c r="I1290" s="426">
        <f t="shared" si="174"/>
        <v>1878.3</v>
      </c>
      <c r="J1290" s="21"/>
      <c r="K1290" s="22" t="s">
        <v>39</v>
      </c>
      <c r="L1290" s="32">
        <f t="shared" si="169"/>
        <v>107269.713</v>
      </c>
      <c r="M1290" s="32">
        <f t="shared" si="172"/>
        <v>7832.5109999999995</v>
      </c>
      <c r="N1290" s="32">
        <f t="shared" si="173"/>
        <v>115102.224</v>
      </c>
      <c r="O1290" s="634"/>
      <c r="P1290" s="416">
        <v>57.11</v>
      </c>
      <c r="Q1290" s="416">
        <v>4.17</v>
      </c>
      <c r="R1290" s="14" t="s">
        <v>270</v>
      </c>
      <c r="S1290" s="14" t="s">
        <v>691</v>
      </c>
      <c r="T1290" s="438"/>
    </row>
    <row r="1291" spans="1:29" ht="56.25">
      <c r="A1291" s="15">
        <v>59</v>
      </c>
      <c r="B1291" s="16"/>
      <c r="C1291" s="68"/>
      <c r="D1291" s="16"/>
      <c r="E1291" s="16"/>
      <c r="F1291" s="14"/>
      <c r="G1291" s="16"/>
      <c r="H1291" s="16"/>
      <c r="I1291" s="426">
        <f t="shared" si="174"/>
        <v>1878.3</v>
      </c>
      <c r="J1291" s="21"/>
      <c r="K1291" s="22" t="s">
        <v>42</v>
      </c>
      <c r="L1291" s="32">
        <f t="shared" si="169"/>
        <v>66735.998999999996</v>
      </c>
      <c r="M1291" s="32">
        <f t="shared" si="172"/>
        <v>4864.7969999999996</v>
      </c>
      <c r="N1291" s="32">
        <f t="shared" si="173"/>
        <v>71600.796000000002</v>
      </c>
      <c r="O1291" s="634"/>
      <c r="P1291" s="416">
        <v>35.53</v>
      </c>
      <c r="Q1291" s="418">
        <v>2.59</v>
      </c>
      <c r="R1291" s="14" t="s">
        <v>270</v>
      </c>
      <c r="S1291" s="14" t="s">
        <v>691</v>
      </c>
      <c r="T1291" s="438"/>
    </row>
    <row r="1292" spans="1:29" ht="56.25">
      <c r="A1292" s="15">
        <v>60</v>
      </c>
      <c r="B1292" s="16"/>
      <c r="C1292" s="68"/>
      <c r="D1292" s="16"/>
      <c r="E1292" s="16"/>
      <c r="F1292" s="14"/>
      <c r="G1292" s="16"/>
      <c r="H1292" s="16"/>
      <c r="I1292" s="426">
        <f t="shared" si="174"/>
        <v>1878.3</v>
      </c>
      <c r="J1292" s="21"/>
      <c r="K1292" s="22" t="s">
        <v>88</v>
      </c>
      <c r="L1292" s="32">
        <f t="shared" si="169"/>
        <v>269855.36099999998</v>
      </c>
      <c r="M1292" s="32">
        <f t="shared" si="172"/>
        <v>19703.366999999998</v>
      </c>
      <c r="N1292" s="32">
        <f t="shared" si="173"/>
        <v>289558.728</v>
      </c>
      <c r="O1292" s="634"/>
      <c r="P1292" s="423">
        <v>143.66999999999999</v>
      </c>
      <c r="Q1292" s="418">
        <v>10.49</v>
      </c>
      <c r="R1292" s="14" t="s">
        <v>270</v>
      </c>
      <c r="S1292" s="14" t="s">
        <v>691</v>
      </c>
      <c r="T1292" s="438"/>
    </row>
    <row r="1293" spans="1:29">
      <c r="A1293" s="15">
        <v>61</v>
      </c>
      <c r="B1293" s="16"/>
      <c r="C1293" s="68"/>
      <c r="D1293" s="16"/>
      <c r="E1293" s="16"/>
      <c r="F1293" s="14"/>
      <c r="G1293" s="16"/>
      <c r="H1293" s="16"/>
      <c r="I1293" s="426">
        <f t="shared" si="174"/>
        <v>1878.3</v>
      </c>
      <c r="J1293" s="21"/>
      <c r="K1293" s="22" t="s">
        <v>479</v>
      </c>
      <c r="L1293" s="32">
        <f t="shared" si="169"/>
        <v>78306.32699999999</v>
      </c>
      <c r="M1293" s="32">
        <f t="shared" si="172"/>
        <v>5710.0320000000002</v>
      </c>
      <c r="N1293" s="32">
        <f t="shared" si="173"/>
        <v>84016.358999999997</v>
      </c>
      <c r="O1293" s="633"/>
      <c r="P1293" s="416">
        <v>41.69</v>
      </c>
      <c r="Q1293" s="416">
        <v>3.04</v>
      </c>
      <c r="R1293" s="14" t="s">
        <v>270</v>
      </c>
      <c r="S1293" s="14" t="s">
        <v>691</v>
      </c>
      <c r="T1293" s="438"/>
    </row>
    <row r="1294" spans="1:29" s="67" customFormat="1">
      <c r="A1294" s="64">
        <f>A1318</f>
        <v>24</v>
      </c>
      <c r="B1294" s="33">
        <f>B1318</f>
        <v>24</v>
      </c>
      <c r="C1294" s="65" t="s">
        <v>405</v>
      </c>
      <c r="D1294" s="33"/>
      <c r="E1294" s="16"/>
      <c r="F1294" s="14"/>
      <c r="G1294" s="33"/>
      <c r="H1294" s="33"/>
      <c r="I1294" s="31">
        <f>SUM(I1295:I1318)</f>
        <v>201263.37000000002</v>
      </c>
      <c r="J1294" s="27"/>
      <c r="K1294" s="26"/>
      <c r="L1294" s="31">
        <f>SUM(L1295:L1318)</f>
        <v>31103345.874799997</v>
      </c>
      <c r="M1294" s="31">
        <f>SUM(M1295:M1318)</f>
        <v>2270271.3001999995</v>
      </c>
      <c r="N1294" s="31">
        <f>SUM(N1295:N1318)</f>
        <v>33373617.174999993</v>
      </c>
      <c r="O1294" s="31">
        <f>SUM(O1295:O1318)</f>
        <v>33373617.174999993</v>
      </c>
      <c r="P1294" s="31"/>
      <c r="Q1294" s="414"/>
      <c r="R1294" s="14"/>
      <c r="S1294" s="14"/>
      <c r="T1294" s="438"/>
      <c r="U1294" s="438"/>
      <c r="V1294" s="438"/>
      <c r="W1294" s="438"/>
      <c r="X1294" s="438"/>
      <c r="Z1294" s="438"/>
      <c r="AA1294" s="438"/>
      <c r="AB1294" s="438"/>
      <c r="AC1294" s="327"/>
    </row>
    <row r="1295" spans="1:29" ht="37.5">
      <c r="A1295" s="15">
        <v>1</v>
      </c>
      <c r="B1295" s="16">
        <v>1</v>
      </c>
      <c r="C1295" s="68" t="s">
        <v>873</v>
      </c>
      <c r="D1295" s="16">
        <v>1981</v>
      </c>
      <c r="E1295" s="16" t="s">
        <v>37</v>
      </c>
      <c r="F1295" s="14" t="s">
        <v>306</v>
      </c>
      <c r="G1295" s="16" t="s">
        <v>87</v>
      </c>
      <c r="H1295" s="16">
        <v>5</v>
      </c>
      <c r="I1295" s="21">
        <v>9693</v>
      </c>
      <c r="J1295" s="21">
        <v>5520.76</v>
      </c>
      <c r="K1295" s="22" t="s">
        <v>46</v>
      </c>
      <c r="L1295" s="32">
        <f t="shared" ref="L1295:L1311" si="175">I1295*P1295</f>
        <v>1490007.96</v>
      </c>
      <c r="M1295" s="32">
        <f t="shared" ref="M1295:M1318" si="176">I1295*Q1295</f>
        <v>108755.46</v>
      </c>
      <c r="N1295" s="32">
        <f t="shared" ref="N1295:N1318" si="177">L1295+M1295</f>
        <v>1598763.42</v>
      </c>
      <c r="O1295" s="32">
        <f t="shared" ref="O1295:O1318" si="178">N1295</f>
        <v>1598763.42</v>
      </c>
      <c r="P1295" s="92">
        <v>153.72</v>
      </c>
      <c r="Q1295" s="418">
        <v>11.22</v>
      </c>
      <c r="R1295" s="14" t="s">
        <v>270</v>
      </c>
      <c r="S1295" s="14" t="s">
        <v>691</v>
      </c>
    </row>
    <row r="1296" spans="1:29" ht="37.5">
      <c r="A1296" s="15">
        <v>2</v>
      </c>
      <c r="B1296" s="16">
        <v>2</v>
      </c>
      <c r="C1296" s="68" t="s">
        <v>874</v>
      </c>
      <c r="D1296" s="16">
        <v>1980</v>
      </c>
      <c r="E1296" s="16" t="s">
        <v>37</v>
      </c>
      <c r="F1296" s="14" t="s">
        <v>306</v>
      </c>
      <c r="G1296" s="16" t="s">
        <v>87</v>
      </c>
      <c r="H1296" s="16">
        <v>5</v>
      </c>
      <c r="I1296" s="21">
        <v>9733</v>
      </c>
      <c r="J1296" s="21">
        <v>5560.7</v>
      </c>
      <c r="K1296" s="22" t="s">
        <v>46</v>
      </c>
      <c r="L1296" s="32">
        <f t="shared" si="175"/>
        <v>1496156.76</v>
      </c>
      <c r="M1296" s="32">
        <f t="shared" si="176"/>
        <v>109204.26000000001</v>
      </c>
      <c r="N1296" s="32">
        <f t="shared" si="177"/>
        <v>1605361.02</v>
      </c>
      <c r="O1296" s="32">
        <f t="shared" si="178"/>
        <v>1605361.02</v>
      </c>
      <c r="P1296" s="92">
        <v>153.72</v>
      </c>
      <c r="Q1296" s="418">
        <v>11.22</v>
      </c>
      <c r="R1296" s="14" t="s">
        <v>270</v>
      </c>
      <c r="S1296" s="14" t="s">
        <v>691</v>
      </c>
    </row>
    <row r="1297" spans="1:20" ht="37.5">
      <c r="A1297" s="71">
        <v>3</v>
      </c>
      <c r="B1297" s="16">
        <v>3</v>
      </c>
      <c r="C1297" s="68" t="s">
        <v>875</v>
      </c>
      <c r="D1297" s="16">
        <v>1979</v>
      </c>
      <c r="E1297" s="16" t="s">
        <v>37</v>
      </c>
      <c r="F1297" s="14" t="s">
        <v>306</v>
      </c>
      <c r="G1297" s="16" t="s">
        <v>87</v>
      </c>
      <c r="H1297" s="16">
        <v>5</v>
      </c>
      <c r="I1297" s="21">
        <v>9911.94</v>
      </c>
      <c r="J1297" s="21">
        <v>5739.7</v>
      </c>
      <c r="K1297" s="22" t="s">
        <v>46</v>
      </c>
      <c r="L1297" s="32">
        <f t="shared" si="175"/>
        <v>1523663.4168</v>
      </c>
      <c r="M1297" s="32">
        <f t="shared" si="176"/>
        <v>111211.96680000001</v>
      </c>
      <c r="N1297" s="32">
        <f t="shared" si="177"/>
        <v>1634875.3836000001</v>
      </c>
      <c r="O1297" s="32">
        <f t="shared" si="178"/>
        <v>1634875.3836000001</v>
      </c>
      <c r="P1297" s="92">
        <v>153.72</v>
      </c>
      <c r="Q1297" s="418">
        <v>11.22</v>
      </c>
      <c r="R1297" s="14" t="s">
        <v>270</v>
      </c>
      <c r="S1297" s="14" t="s">
        <v>691</v>
      </c>
      <c r="T1297" s="308" t="s">
        <v>481</v>
      </c>
    </row>
    <row r="1298" spans="1:20" ht="37.5">
      <c r="A1298" s="15">
        <v>4</v>
      </c>
      <c r="B1298" s="16">
        <v>4</v>
      </c>
      <c r="C1298" s="68" t="s">
        <v>876</v>
      </c>
      <c r="D1298" s="16">
        <v>1987</v>
      </c>
      <c r="E1298" s="16" t="s">
        <v>37</v>
      </c>
      <c r="F1298" s="14" t="s">
        <v>306</v>
      </c>
      <c r="G1298" s="16" t="s">
        <v>38</v>
      </c>
      <c r="H1298" s="16">
        <v>5</v>
      </c>
      <c r="I1298" s="21">
        <v>9744</v>
      </c>
      <c r="J1298" s="21">
        <v>5571</v>
      </c>
      <c r="K1298" s="22" t="s">
        <v>46</v>
      </c>
      <c r="L1298" s="32">
        <f t="shared" si="175"/>
        <v>1559040</v>
      </c>
      <c r="M1298" s="32">
        <f t="shared" si="176"/>
        <v>113809.92</v>
      </c>
      <c r="N1298" s="32">
        <f t="shared" si="177"/>
        <v>1672849.92</v>
      </c>
      <c r="O1298" s="32">
        <f t="shared" si="178"/>
        <v>1672849.92</v>
      </c>
      <c r="P1298" s="423">
        <v>160</v>
      </c>
      <c r="Q1298" s="418">
        <v>11.68</v>
      </c>
      <c r="R1298" s="14" t="s">
        <v>270</v>
      </c>
      <c r="S1298" s="14" t="s">
        <v>691</v>
      </c>
    </row>
    <row r="1299" spans="1:20" ht="37.5">
      <c r="A1299" s="15">
        <v>5</v>
      </c>
      <c r="B1299" s="16">
        <v>5</v>
      </c>
      <c r="C1299" s="68" t="s">
        <v>877</v>
      </c>
      <c r="D1299" s="16">
        <v>1981</v>
      </c>
      <c r="E1299" s="16" t="s">
        <v>37</v>
      </c>
      <c r="F1299" s="14" t="s">
        <v>306</v>
      </c>
      <c r="G1299" s="16" t="s">
        <v>87</v>
      </c>
      <c r="H1299" s="16">
        <v>5</v>
      </c>
      <c r="I1299" s="21">
        <v>10690.47</v>
      </c>
      <c r="J1299" s="21">
        <v>6518.23</v>
      </c>
      <c r="K1299" s="22" t="s">
        <v>46</v>
      </c>
      <c r="L1299" s="32">
        <f t="shared" si="175"/>
        <v>1643339.0484</v>
      </c>
      <c r="M1299" s="32">
        <f t="shared" si="176"/>
        <v>119947.07339999999</v>
      </c>
      <c r="N1299" s="32">
        <f t="shared" si="177"/>
        <v>1763286.1217999998</v>
      </c>
      <c r="O1299" s="32">
        <f t="shared" si="178"/>
        <v>1763286.1217999998</v>
      </c>
      <c r="P1299" s="92">
        <v>153.72</v>
      </c>
      <c r="Q1299" s="418">
        <v>11.22</v>
      </c>
      <c r="R1299" s="14" t="s">
        <v>270</v>
      </c>
      <c r="S1299" s="14" t="s">
        <v>691</v>
      </c>
    </row>
    <row r="1300" spans="1:20" ht="37.5">
      <c r="A1300" s="15">
        <v>6</v>
      </c>
      <c r="B1300" s="16">
        <v>6</v>
      </c>
      <c r="C1300" s="68" t="s">
        <v>878</v>
      </c>
      <c r="D1300" s="16">
        <v>1992</v>
      </c>
      <c r="E1300" s="16" t="s">
        <v>37</v>
      </c>
      <c r="F1300" s="14" t="s">
        <v>306</v>
      </c>
      <c r="G1300" s="16" t="s">
        <v>38</v>
      </c>
      <c r="H1300" s="16">
        <v>5</v>
      </c>
      <c r="I1300" s="21">
        <v>3503.12</v>
      </c>
      <c r="J1300" s="21">
        <v>2295.4</v>
      </c>
      <c r="K1300" s="22" t="s">
        <v>46</v>
      </c>
      <c r="L1300" s="32">
        <f t="shared" si="175"/>
        <v>560499.19999999995</v>
      </c>
      <c r="M1300" s="32">
        <f t="shared" si="176"/>
        <v>40916.441599999998</v>
      </c>
      <c r="N1300" s="32">
        <f t="shared" si="177"/>
        <v>601415.64159999997</v>
      </c>
      <c r="O1300" s="32">
        <f t="shared" si="178"/>
        <v>601415.64159999997</v>
      </c>
      <c r="P1300" s="423">
        <v>160</v>
      </c>
      <c r="Q1300" s="418">
        <v>11.68</v>
      </c>
      <c r="R1300" s="14" t="s">
        <v>270</v>
      </c>
      <c r="S1300" s="14" t="s">
        <v>691</v>
      </c>
    </row>
    <row r="1301" spans="1:20" ht="37.5">
      <c r="A1301" s="71">
        <v>7</v>
      </c>
      <c r="B1301" s="16">
        <v>7</v>
      </c>
      <c r="C1301" s="68" t="s">
        <v>879</v>
      </c>
      <c r="D1301" s="16">
        <v>1989</v>
      </c>
      <c r="E1301" s="16" t="s">
        <v>37</v>
      </c>
      <c r="F1301" s="14" t="s">
        <v>306</v>
      </c>
      <c r="G1301" s="16" t="s">
        <v>38</v>
      </c>
      <c r="H1301" s="16">
        <v>4</v>
      </c>
      <c r="I1301" s="21">
        <v>10042.66</v>
      </c>
      <c r="J1301" s="21">
        <v>5870.42</v>
      </c>
      <c r="K1301" s="22" t="s">
        <v>46</v>
      </c>
      <c r="L1301" s="32">
        <f t="shared" si="175"/>
        <v>1606825.6</v>
      </c>
      <c r="M1301" s="32">
        <f t="shared" si="176"/>
        <v>117298.26879999999</v>
      </c>
      <c r="N1301" s="32">
        <f t="shared" si="177"/>
        <v>1724123.8688000001</v>
      </c>
      <c r="O1301" s="32">
        <f t="shared" si="178"/>
        <v>1724123.8688000001</v>
      </c>
      <c r="P1301" s="423">
        <v>160</v>
      </c>
      <c r="Q1301" s="418">
        <v>11.68</v>
      </c>
      <c r="R1301" s="14" t="s">
        <v>270</v>
      </c>
      <c r="S1301" s="14" t="s">
        <v>691</v>
      </c>
    </row>
    <row r="1302" spans="1:20" ht="37.5">
      <c r="A1302" s="15">
        <v>8</v>
      </c>
      <c r="B1302" s="16">
        <v>8</v>
      </c>
      <c r="C1302" s="68" t="s">
        <v>880</v>
      </c>
      <c r="D1302" s="16">
        <v>1988</v>
      </c>
      <c r="E1302" s="16" t="s">
        <v>37</v>
      </c>
      <c r="F1302" s="14" t="s">
        <v>306</v>
      </c>
      <c r="G1302" s="16" t="s">
        <v>87</v>
      </c>
      <c r="H1302" s="16">
        <v>5</v>
      </c>
      <c r="I1302" s="21">
        <v>7869.94</v>
      </c>
      <c r="J1302" s="21">
        <v>3697.7</v>
      </c>
      <c r="K1302" s="22" t="s">
        <v>46</v>
      </c>
      <c r="L1302" s="32">
        <f t="shared" si="175"/>
        <v>1209767.1768</v>
      </c>
      <c r="M1302" s="32">
        <f t="shared" si="176"/>
        <v>88300.726800000004</v>
      </c>
      <c r="N1302" s="32">
        <f t="shared" si="177"/>
        <v>1298067.9036000001</v>
      </c>
      <c r="O1302" s="32">
        <f t="shared" si="178"/>
        <v>1298067.9036000001</v>
      </c>
      <c r="P1302" s="92">
        <v>153.72</v>
      </c>
      <c r="Q1302" s="418">
        <v>11.22</v>
      </c>
      <c r="R1302" s="14" t="s">
        <v>270</v>
      </c>
      <c r="S1302" s="14" t="s">
        <v>691</v>
      </c>
    </row>
    <row r="1303" spans="1:20" ht="37.5">
      <c r="A1303" s="15">
        <v>9</v>
      </c>
      <c r="B1303" s="16">
        <v>9</v>
      </c>
      <c r="C1303" s="68" t="s">
        <v>881</v>
      </c>
      <c r="D1303" s="16">
        <v>1989</v>
      </c>
      <c r="E1303" s="16" t="s">
        <v>37</v>
      </c>
      <c r="F1303" s="14" t="s">
        <v>306</v>
      </c>
      <c r="G1303" s="16" t="s">
        <v>87</v>
      </c>
      <c r="H1303" s="16">
        <v>5</v>
      </c>
      <c r="I1303" s="21">
        <v>8696.64</v>
      </c>
      <c r="J1303" s="21">
        <v>4524.3999999999996</v>
      </c>
      <c r="K1303" s="22" t="s">
        <v>46</v>
      </c>
      <c r="L1303" s="32">
        <f t="shared" si="175"/>
        <v>1336847.5007999998</v>
      </c>
      <c r="M1303" s="32">
        <f t="shared" si="176"/>
        <v>97576.300799999997</v>
      </c>
      <c r="N1303" s="32">
        <f t="shared" si="177"/>
        <v>1434423.8015999999</v>
      </c>
      <c r="O1303" s="32">
        <f t="shared" si="178"/>
        <v>1434423.8015999999</v>
      </c>
      <c r="P1303" s="92">
        <v>153.72</v>
      </c>
      <c r="Q1303" s="418">
        <v>11.22</v>
      </c>
      <c r="R1303" s="14" t="s">
        <v>270</v>
      </c>
      <c r="S1303" s="14" t="s">
        <v>691</v>
      </c>
    </row>
    <row r="1304" spans="1:20" ht="37.5">
      <c r="A1304" s="15">
        <v>10</v>
      </c>
      <c r="B1304" s="16">
        <v>10</v>
      </c>
      <c r="C1304" s="68" t="s">
        <v>882</v>
      </c>
      <c r="D1304" s="16">
        <v>1987</v>
      </c>
      <c r="E1304" s="16" t="s">
        <v>37</v>
      </c>
      <c r="F1304" s="14" t="s">
        <v>306</v>
      </c>
      <c r="G1304" s="16" t="s">
        <v>87</v>
      </c>
      <c r="H1304" s="16">
        <v>5</v>
      </c>
      <c r="I1304" s="21">
        <v>10681.74</v>
      </c>
      <c r="J1304" s="21">
        <v>6509.5</v>
      </c>
      <c r="K1304" s="22" t="s">
        <v>46</v>
      </c>
      <c r="L1304" s="32">
        <f t="shared" si="175"/>
        <v>1641997.0728</v>
      </c>
      <c r="M1304" s="32">
        <f t="shared" si="176"/>
        <v>119849.1228</v>
      </c>
      <c r="N1304" s="32">
        <f t="shared" si="177"/>
        <v>1761846.1956</v>
      </c>
      <c r="O1304" s="32">
        <f t="shared" si="178"/>
        <v>1761846.1956</v>
      </c>
      <c r="P1304" s="92">
        <v>153.72</v>
      </c>
      <c r="Q1304" s="418">
        <v>11.22</v>
      </c>
      <c r="R1304" s="14" t="s">
        <v>270</v>
      </c>
      <c r="S1304" s="14" t="s">
        <v>691</v>
      </c>
    </row>
    <row r="1305" spans="1:20" ht="37.5">
      <c r="A1305" s="71">
        <v>11</v>
      </c>
      <c r="B1305" s="16">
        <v>11</v>
      </c>
      <c r="C1305" s="68" t="s">
        <v>883</v>
      </c>
      <c r="D1305" s="16">
        <v>1987</v>
      </c>
      <c r="E1305" s="16" t="s">
        <v>37</v>
      </c>
      <c r="F1305" s="14" t="s">
        <v>306</v>
      </c>
      <c r="G1305" s="16" t="s">
        <v>87</v>
      </c>
      <c r="H1305" s="16">
        <v>5</v>
      </c>
      <c r="I1305" s="21">
        <v>8685.24</v>
      </c>
      <c r="J1305" s="21">
        <v>4513</v>
      </c>
      <c r="K1305" s="22" t="s">
        <v>46</v>
      </c>
      <c r="L1305" s="32">
        <f t="shared" si="175"/>
        <v>1335095.0928</v>
      </c>
      <c r="M1305" s="32">
        <f t="shared" si="176"/>
        <v>97448.392800000001</v>
      </c>
      <c r="N1305" s="32">
        <f t="shared" si="177"/>
        <v>1432543.4856</v>
      </c>
      <c r="O1305" s="32">
        <f t="shared" si="178"/>
        <v>1432543.4856</v>
      </c>
      <c r="P1305" s="92">
        <v>153.72</v>
      </c>
      <c r="Q1305" s="418">
        <v>11.22</v>
      </c>
      <c r="R1305" s="14" t="s">
        <v>270</v>
      </c>
      <c r="S1305" s="14" t="s">
        <v>691</v>
      </c>
      <c r="T1305" s="308" t="s">
        <v>481</v>
      </c>
    </row>
    <row r="1306" spans="1:20" ht="37.5">
      <c r="A1306" s="15">
        <v>12</v>
      </c>
      <c r="B1306" s="16">
        <v>12</v>
      </c>
      <c r="C1306" s="68" t="s">
        <v>884</v>
      </c>
      <c r="D1306" s="16">
        <v>1989</v>
      </c>
      <c r="E1306" s="16" t="s">
        <v>37</v>
      </c>
      <c r="F1306" s="14" t="s">
        <v>306</v>
      </c>
      <c r="G1306" s="16" t="s">
        <v>87</v>
      </c>
      <c r="H1306" s="16">
        <v>5</v>
      </c>
      <c r="I1306" s="21">
        <v>7916.84</v>
      </c>
      <c r="J1306" s="21">
        <v>3744.6</v>
      </c>
      <c r="K1306" s="22" t="s">
        <v>46</v>
      </c>
      <c r="L1306" s="32">
        <f t="shared" si="175"/>
        <v>1216976.6448000001</v>
      </c>
      <c r="M1306" s="32">
        <f t="shared" si="176"/>
        <v>88826.944800000012</v>
      </c>
      <c r="N1306" s="32">
        <f t="shared" si="177"/>
        <v>1305803.5896000001</v>
      </c>
      <c r="O1306" s="32">
        <f t="shared" si="178"/>
        <v>1305803.5896000001</v>
      </c>
      <c r="P1306" s="92">
        <v>153.72</v>
      </c>
      <c r="Q1306" s="418">
        <v>11.22</v>
      </c>
      <c r="R1306" s="14" t="s">
        <v>270</v>
      </c>
      <c r="S1306" s="14" t="s">
        <v>691</v>
      </c>
    </row>
    <row r="1307" spans="1:20" ht="37.5">
      <c r="A1307" s="15">
        <v>13</v>
      </c>
      <c r="B1307" s="16">
        <v>13</v>
      </c>
      <c r="C1307" s="68" t="s">
        <v>885</v>
      </c>
      <c r="D1307" s="16">
        <v>1990</v>
      </c>
      <c r="E1307" s="16" t="s">
        <v>37</v>
      </c>
      <c r="F1307" s="14" t="s">
        <v>306</v>
      </c>
      <c r="G1307" s="16" t="s">
        <v>87</v>
      </c>
      <c r="H1307" s="16">
        <v>5</v>
      </c>
      <c r="I1307" s="21">
        <v>9375</v>
      </c>
      <c r="J1307" s="21">
        <v>7992.5</v>
      </c>
      <c r="K1307" s="22" t="s">
        <v>46</v>
      </c>
      <c r="L1307" s="32">
        <f t="shared" si="175"/>
        <v>1441125</v>
      </c>
      <c r="M1307" s="32">
        <f t="shared" si="176"/>
        <v>105187.5</v>
      </c>
      <c r="N1307" s="32">
        <f t="shared" si="177"/>
        <v>1546312.5</v>
      </c>
      <c r="O1307" s="32">
        <f t="shared" si="178"/>
        <v>1546312.5</v>
      </c>
      <c r="P1307" s="92">
        <v>153.72</v>
      </c>
      <c r="Q1307" s="418">
        <v>11.22</v>
      </c>
      <c r="R1307" s="14" t="s">
        <v>270</v>
      </c>
      <c r="S1307" s="14" t="s">
        <v>691</v>
      </c>
    </row>
    <row r="1308" spans="1:20" ht="37.5">
      <c r="A1308" s="15">
        <v>14</v>
      </c>
      <c r="B1308" s="16">
        <v>14</v>
      </c>
      <c r="C1308" s="68" t="s">
        <v>886</v>
      </c>
      <c r="D1308" s="16">
        <v>1980</v>
      </c>
      <c r="E1308" s="16" t="s">
        <v>37</v>
      </c>
      <c r="F1308" s="14" t="s">
        <v>306</v>
      </c>
      <c r="G1308" s="16" t="s">
        <v>87</v>
      </c>
      <c r="H1308" s="16">
        <v>5</v>
      </c>
      <c r="I1308" s="21">
        <v>10675</v>
      </c>
      <c r="J1308" s="21">
        <v>6505.5</v>
      </c>
      <c r="K1308" s="22" t="s">
        <v>46</v>
      </c>
      <c r="L1308" s="32">
        <f t="shared" si="175"/>
        <v>1640961</v>
      </c>
      <c r="M1308" s="32">
        <f t="shared" si="176"/>
        <v>119773.5</v>
      </c>
      <c r="N1308" s="32">
        <f t="shared" si="177"/>
        <v>1760734.5</v>
      </c>
      <c r="O1308" s="32">
        <f t="shared" si="178"/>
        <v>1760734.5</v>
      </c>
      <c r="P1308" s="92">
        <v>153.72</v>
      </c>
      <c r="Q1308" s="418">
        <v>11.22</v>
      </c>
      <c r="R1308" s="14" t="s">
        <v>270</v>
      </c>
      <c r="S1308" s="14" t="s">
        <v>691</v>
      </c>
    </row>
    <row r="1309" spans="1:20" ht="37.5">
      <c r="A1309" s="71">
        <v>15</v>
      </c>
      <c r="B1309" s="16">
        <v>15</v>
      </c>
      <c r="C1309" s="68" t="s">
        <v>887</v>
      </c>
      <c r="D1309" s="16">
        <v>1984</v>
      </c>
      <c r="E1309" s="16" t="s">
        <v>37</v>
      </c>
      <c r="F1309" s="14" t="s">
        <v>306</v>
      </c>
      <c r="G1309" s="16" t="s">
        <v>87</v>
      </c>
      <c r="H1309" s="16">
        <v>5</v>
      </c>
      <c r="I1309" s="21">
        <v>7593.66</v>
      </c>
      <c r="J1309" s="21">
        <v>5151.7</v>
      </c>
      <c r="K1309" s="22" t="s">
        <v>46</v>
      </c>
      <c r="L1309" s="32">
        <f t="shared" si="175"/>
        <v>1167297.4151999999</v>
      </c>
      <c r="M1309" s="32">
        <f t="shared" si="176"/>
        <v>85200.8652</v>
      </c>
      <c r="N1309" s="32">
        <f t="shared" si="177"/>
        <v>1252498.2804</v>
      </c>
      <c r="O1309" s="32">
        <f t="shared" si="178"/>
        <v>1252498.2804</v>
      </c>
      <c r="P1309" s="92">
        <v>153.72</v>
      </c>
      <c r="Q1309" s="418">
        <v>11.22</v>
      </c>
      <c r="R1309" s="14" t="s">
        <v>270</v>
      </c>
      <c r="S1309" s="14" t="s">
        <v>691</v>
      </c>
      <c r="T1309" s="308" t="s">
        <v>481</v>
      </c>
    </row>
    <row r="1310" spans="1:20" ht="37.5">
      <c r="A1310" s="15">
        <v>16</v>
      </c>
      <c r="B1310" s="16">
        <v>16</v>
      </c>
      <c r="C1310" s="68" t="s">
        <v>888</v>
      </c>
      <c r="D1310" s="16">
        <v>1983</v>
      </c>
      <c r="E1310" s="16" t="s">
        <v>37</v>
      </c>
      <c r="F1310" s="14" t="s">
        <v>306</v>
      </c>
      <c r="G1310" s="16" t="s">
        <v>87</v>
      </c>
      <c r="H1310" s="16">
        <v>5</v>
      </c>
      <c r="I1310" s="21">
        <v>8989.1</v>
      </c>
      <c r="J1310" s="21">
        <v>5297.61</v>
      </c>
      <c r="K1310" s="22" t="s">
        <v>46</v>
      </c>
      <c r="L1310" s="32">
        <f t="shared" si="175"/>
        <v>1381804.452</v>
      </c>
      <c r="M1310" s="32">
        <f t="shared" si="176"/>
        <v>100857.702</v>
      </c>
      <c r="N1310" s="32">
        <f t="shared" si="177"/>
        <v>1482662.1540000001</v>
      </c>
      <c r="O1310" s="32">
        <f t="shared" si="178"/>
        <v>1482662.1540000001</v>
      </c>
      <c r="P1310" s="92">
        <v>153.72</v>
      </c>
      <c r="Q1310" s="418">
        <v>11.22</v>
      </c>
      <c r="R1310" s="14" t="s">
        <v>270</v>
      </c>
      <c r="S1310" s="14" t="s">
        <v>691</v>
      </c>
    </row>
    <row r="1311" spans="1:20" ht="37.5">
      <c r="A1311" s="15">
        <v>17</v>
      </c>
      <c r="B1311" s="16">
        <v>17</v>
      </c>
      <c r="C1311" s="68" t="s">
        <v>889</v>
      </c>
      <c r="D1311" s="16">
        <v>1986</v>
      </c>
      <c r="E1311" s="16" t="s">
        <v>37</v>
      </c>
      <c r="F1311" s="14" t="s">
        <v>306</v>
      </c>
      <c r="G1311" s="16" t="s">
        <v>87</v>
      </c>
      <c r="H1311" s="16">
        <v>5</v>
      </c>
      <c r="I1311" s="21">
        <v>14970</v>
      </c>
      <c r="J1311" s="21">
        <v>8931.4</v>
      </c>
      <c r="K1311" s="22" t="s">
        <v>46</v>
      </c>
      <c r="L1311" s="32">
        <f t="shared" si="175"/>
        <v>2301188.4</v>
      </c>
      <c r="M1311" s="32">
        <f t="shared" si="176"/>
        <v>167963.40000000002</v>
      </c>
      <c r="N1311" s="32">
        <f t="shared" si="177"/>
        <v>2469151.7999999998</v>
      </c>
      <c r="O1311" s="32">
        <f t="shared" si="178"/>
        <v>2469151.7999999998</v>
      </c>
      <c r="P1311" s="92">
        <v>153.72</v>
      </c>
      <c r="Q1311" s="418">
        <v>11.22</v>
      </c>
      <c r="R1311" s="14" t="s">
        <v>270</v>
      </c>
      <c r="S1311" s="14" t="s">
        <v>691</v>
      </c>
    </row>
    <row r="1312" spans="1:20" ht="37.5">
      <c r="A1312" s="15">
        <v>18</v>
      </c>
      <c r="B1312" s="16">
        <v>18</v>
      </c>
      <c r="C1312" s="68" t="s">
        <v>890</v>
      </c>
      <c r="D1312" s="16">
        <v>1984</v>
      </c>
      <c r="E1312" s="16" t="s">
        <v>37</v>
      </c>
      <c r="F1312" s="14" t="s">
        <v>306</v>
      </c>
      <c r="G1312" s="16" t="s">
        <v>38</v>
      </c>
      <c r="H1312" s="16">
        <v>3</v>
      </c>
      <c r="I1312" s="21">
        <v>1493.6</v>
      </c>
      <c r="J1312" s="21">
        <v>866</v>
      </c>
      <c r="K1312" s="22" t="s">
        <v>46</v>
      </c>
      <c r="L1312" s="32">
        <f>I1312*P1312</f>
        <v>238976</v>
      </c>
      <c r="M1312" s="32">
        <f t="shared" si="176"/>
        <v>17445.248</v>
      </c>
      <c r="N1312" s="32">
        <f t="shared" si="177"/>
        <v>256421.24799999999</v>
      </c>
      <c r="O1312" s="32">
        <f t="shared" si="178"/>
        <v>256421.24799999999</v>
      </c>
      <c r="P1312" s="423">
        <v>160</v>
      </c>
      <c r="Q1312" s="418">
        <v>11.68</v>
      </c>
      <c r="R1312" s="14" t="s">
        <v>270</v>
      </c>
      <c r="S1312" s="14" t="s">
        <v>691</v>
      </c>
    </row>
    <row r="1313" spans="1:29" ht="37.5">
      <c r="A1313" s="71">
        <v>19</v>
      </c>
      <c r="B1313" s="16">
        <v>19</v>
      </c>
      <c r="C1313" s="68" t="s">
        <v>891</v>
      </c>
      <c r="D1313" s="16">
        <v>1984</v>
      </c>
      <c r="E1313" s="16" t="s">
        <v>37</v>
      </c>
      <c r="F1313" s="14" t="s">
        <v>306</v>
      </c>
      <c r="G1313" s="16" t="s">
        <v>38</v>
      </c>
      <c r="H1313" s="16">
        <v>3</v>
      </c>
      <c r="I1313" s="21">
        <v>1512.9</v>
      </c>
      <c r="J1313" s="21">
        <v>837</v>
      </c>
      <c r="K1313" s="22" t="s">
        <v>46</v>
      </c>
      <c r="L1313" s="32">
        <f t="shared" ref="L1313:L1318" si="179">I1313*P1313</f>
        <v>242064</v>
      </c>
      <c r="M1313" s="32">
        <f t="shared" si="176"/>
        <v>17670.672000000002</v>
      </c>
      <c r="N1313" s="32">
        <f t="shared" si="177"/>
        <v>259734.67199999999</v>
      </c>
      <c r="O1313" s="32">
        <f t="shared" si="178"/>
        <v>259734.67199999999</v>
      </c>
      <c r="P1313" s="423">
        <v>160</v>
      </c>
      <c r="Q1313" s="418">
        <v>11.68</v>
      </c>
      <c r="R1313" s="14" t="s">
        <v>270</v>
      </c>
      <c r="S1313" s="14" t="s">
        <v>691</v>
      </c>
    </row>
    <row r="1314" spans="1:29" ht="37.5">
      <c r="A1314" s="15">
        <v>20</v>
      </c>
      <c r="B1314" s="16">
        <v>20</v>
      </c>
      <c r="C1314" s="68" t="s">
        <v>892</v>
      </c>
      <c r="D1314" s="16">
        <v>1995</v>
      </c>
      <c r="E1314" s="16" t="s">
        <v>37</v>
      </c>
      <c r="F1314" s="14" t="s">
        <v>306</v>
      </c>
      <c r="G1314" s="16" t="s">
        <v>87</v>
      </c>
      <c r="H1314" s="16">
        <v>5</v>
      </c>
      <c r="I1314" s="21">
        <v>8357.2199999999993</v>
      </c>
      <c r="J1314" s="21">
        <v>5282.2</v>
      </c>
      <c r="K1314" s="22" t="s">
        <v>46</v>
      </c>
      <c r="L1314" s="32">
        <f t="shared" si="179"/>
        <v>1284671.8583999998</v>
      </c>
      <c r="M1314" s="32">
        <f t="shared" si="176"/>
        <v>93768.008399999992</v>
      </c>
      <c r="N1314" s="32">
        <f t="shared" si="177"/>
        <v>1378439.8667999997</v>
      </c>
      <c r="O1314" s="32">
        <f t="shared" si="178"/>
        <v>1378439.8667999997</v>
      </c>
      <c r="P1314" s="92">
        <v>153.72</v>
      </c>
      <c r="Q1314" s="418">
        <v>11.22</v>
      </c>
      <c r="R1314" s="14" t="s">
        <v>270</v>
      </c>
      <c r="S1314" s="14" t="s">
        <v>691</v>
      </c>
    </row>
    <row r="1315" spans="1:29" ht="37.5">
      <c r="A1315" s="15">
        <v>21</v>
      </c>
      <c r="B1315" s="16">
        <v>21</v>
      </c>
      <c r="C1315" s="68" t="s">
        <v>893</v>
      </c>
      <c r="D1315" s="16">
        <v>1987</v>
      </c>
      <c r="E1315" s="16" t="s">
        <v>37</v>
      </c>
      <c r="F1315" s="14" t="s">
        <v>306</v>
      </c>
      <c r="G1315" s="16" t="s">
        <v>87</v>
      </c>
      <c r="H1315" s="16">
        <v>5</v>
      </c>
      <c r="I1315" s="21">
        <v>4655.4799999999996</v>
      </c>
      <c r="J1315" s="21">
        <v>3115.7</v>
      </c>
      <c r="K1315" s="22" t="s">
        <v>46</v>
      </c>
      <c r="L1315" s="32">
        <f t="shared" si="179"/>
        <v>715640.38559999992</v>
      </c>
      <c r="M1315" s="32">
        <f t="shared" si="176"/>
        <v>52234.4856</v>
      </c>
      <c r="N1315" s="32">
        <f t="shared" si="177"/>
        <v>767874.87119999994</v>
      </c>
      <c r="O1315" s="32">
        <f t="shared" si="178"/>
        <v>767874.87119999994</v>
      </c>
      <c r="P1315" s="92">
        <v>153.72</v>
      </c>
      <c r="Q1315" s="418">
        <v>11.22</v>
      </c>
      <c r="R1315" s="14" t="s">
        <v>270</v>
      </c>
      <c r="S1315" s="14" t="s">
        <v>691</v>
      </c>
      <c r="T1315" s="308" t="s">
        <v>481</v>
      </c>
    </row>
    <row r="1316" spans="1:29" ht="37.5">
      <c r="A1316" s="15">
        <v>22</v>
      </c>
      <c r="B1316" s="16">
        <v>22</v>
      </c>
      <c r="C1316" s="68" t="s">
        <v>894</v>
      </c>
      <c r="D1316" s="16">
        <v>1984</v>
      </c>
      <c r="E1316" s="16" t="s">
        <v>37</v>
      </c>
      <c r="F1316" s="14" t="s">
        <v>306</v>
      </c>
      <c r="G1316" s="16" t="s">
        <v>87</v>
      </c>
      <c r="H1316" s="16">
        <v>5</v>
      </c>
      <c r="I1316" s="21">
        <v>12225</v>
      </c>
      <c r="J1316" s="21">
        <v>7191.8</v>
      </c>
      <c r="K1316" s="22" t="s">
        <v>46</v>
      </c>
      <c r="L1316" s="32">
        <f t="shared" si="179"/>
        <v>1879227</v>
      </c>
      <c r="M1316" s="32">
        <f t="shared" si="176"/>
        <v>137164.5</v>
      </c>
      <c r="N1316" s="32">
        <f t="shared" si="177"/>
        <v>2016391.5</v>
      </c>
      <c r="O1316" s="32">
        <f t="shared" si="178"/>
        <v>2016391.5</v>
      </c>
      <c r="P1316" s="92">
        <v>153.72</v>
      </c>
      <c r="Q1316" s="418">
        <v>11.22</v>
      </c>
      <c r="R1316" s="14" t="s">
        <v>270</v>
      </c>
      <c r="S1316" s="14" t="s">
        <v>691</v>
      </c>
    </row>
    <row r="1317" spans="1:29" ht="37.5">
      <c r="A1317" s="71">
        <v>23</v>
      </c>
      <c r="B1317" s="16">
        <v>23</v>
      </c>
      <c r="C1317" s="68" t="s">
        <v>895</v>
      </c>
      <c r="D1317" s="16">
        <v>1990</v>
      </c>
      <c r="E1317" s="16" t="s">
        <v>37</v>
      </c>
      <c r="F1317" s="14" t="s">
        <v>306</v>
      </c>
      <c r="G1317" s="16" t="s">
        <v>87</v>
      </c>
      <c r="H1317" s="16">
        <v>5</v>
      </c>
      <c r="I1317" s="21">
        <v>10922</v>
      </c>
      <c r="J1317" s="21">
        <v>6553.8</v>
      </c>
      <c r="K1317" s="22" t="s">
        <v>46</v>
      </c>
      <c r="L1317" s="32">
        <f t="shared" si="179"/>
        <v>1678929.84</v>
      </c>
      <c r="M1317" s="32">
        <f t="shared" si="176"/>
        <v>122544.84000000001</v>
      </c>
      <c r="N1317" s="32">
        <f t="shared" si="177"/>
        <v>1801474.6800000002</v>
      </c>
      <c r="O1317" s="32">
        <f t="shared" si="178"/>
        <v>1801474.6800000002</v>
      </c>
      <c r="P1317" s="92">
        <v>153.72</v>
      </c>
      <c r="Q1317" s="418">
        <v>11.22</v>
      </c>
      <c r="R1317" s="14" t="s">
        <v>270</v>
      </c>
      <c r="S1317" s="14" t="s">
        <v>691</v>
      </c>
    </row>
    <row r="1318" spans="1:29" s="67" customFormat="1" ht="37.5">
      <c r="A1318" s="15">
        <v>24</v>
      </c>
      <c r="B1318" s="16">
        <v>24</v>
      </c>
      <c r="C1318" s="68" t="s">
        <v>896</v>
      </c>
      <c r="D1318" s="16">
        <v>1998</v>
      </c>
      <c r="E1318" s="16" t="s">
        <v>37</v>
      </c>
      <c r="F1318" s="14" t="s">
        <v>306</v>
      </c>
      <c r="G1318" s="16" t="s">
        <v>87</v>
      </c>
      <c r="H1318" s="16">
        <v>5</v>
      </c>
      <c r="I1318" s="21">
        <v>3325.82</v>
      </c>
      <c r="J1318" s="21">
        <v>2114.4</v>
      </c>
      <c r="K1318" s="22" t="s">
        <v>46</v>
      </c>
      <c r="L1318" s="32">
        <f t="shared" si="179"/>
        <v>511245.05040000001</v>
      </c>
      <c r="M1318" s="32">
        <f t="shared" si="176"/>
        <v>37315.700400000002</v>
      </c>
      <c r="N1318" s="32">
        <f t="shared" si="177"/>
        <v>548560.75080000004</v>
      </c>
      <c r="O1318" s="32">
        <f t="shared" si="178"/>
        <v>548560.75080000004</v>
      </c>
      <c r="P1318" s="92">
        <v>153.72</v>
      </c>
      <c r="Q1318" s="418">
        <v>11.22</v>
      </c>
      <c r="R1318" s="14" t="s">
        <v>270</v>
      </c>
      <c r="S1318" s="14" t="s">
        <v>691</v>
      </c>
      <c r="T1318" s="438"/>
      <c r="U1318" s="438"/>
      <c r="V1318" s="438"/>
      <c r="W1318" s="438"/>
      <c r="X1318" s="438"/>
      <c r="Z1318" s="438"/>
      <c r="AA1318" s="438"/>
      <c r="AB1318" s="438"/>
      <c r="AC1318" s="327"/>
    </row>
    <row r="1319" spans="1:29" s="67" customFormat="1" ht="37.5">
      <c r="A1319" s="64">
        <f>A1352</f>
        <v>32</v>
      </c>
      <c r="B1319" s="33">
        <f>B1350</f>
        <v>14</v>
      </c>
      <c r="C1319" s="65" t="s">
        <v>141</v>
      </c>
      <c r="D1319" s="33"/>
      <c r="E1319" s="16"/>
      <c r="F1319" s="14"/>
      <c r="G1319" s="33"/>
      <c r="H1319" s="33"/>
      <c r="I1319" s="31">
        <f>I1320+I1321+I1322+I1324+I1326+I1328+I1329+I1331+I1332+I1333+I1337+I1341+I1347+I1350</f>
        <v>30307.599999999999</v>
      </c>
      <c r="J1319" s="27"/>
      <c r="K1319" s="26"/>
      <c r="L1319" s="31">
        <f>SUM(L1320:L1352)</f>
        <v>24093968.016599994</v>
      </c>
      <c r="M1319" s="31">
        <f>SUM(M1320:M1352)</f>
        <v>1808800.4514000001</v>
      </c>
      <c r="N1319" s="31">
        <f>SUM(N1320:N1352)</f>
        <v>25902768.467999998</v>
      </c>
      <c r="O1319" s="31">
        <f>SUM(O1320:O1352)</f>
        <v>25902768.468000002</v>
      </c>
      <c r="P1319" s="31"/>
      <c r="Q1319" s="414"/>
      <c r="R1319" s="14"/>
      <c r="S1319" s="14"/>
      <c r="T1319" s="438"/>
      <c r="U1319" s="438"/>
      <c r="V1319" s="438"/>
      <c r="W1319" s="438"/>
      <c r="X1319" s="438"/>
      <c r="Z1319" s="438"/>
      <c r="AA1319" s="438"/>
      <c r="AB1319" s="438"/>
      <c r="AC1319" s="327"/>
    </row>
    <row r="1320" spans="1:29" ht="37.5">
      <c r="A1320" s="71">
        <v>1</v>
      </c>
      <c r="B1320" s="16">
        <v>1</v>
      </c>
      <c r="C1320" s="68" t="s">
        <v>897</v>
      </c>
      <c r="D1320" s="16">
        <v>1987</v>
      </c>
      <c r="E1320" s="16" t="s">
        <v>37</v>
      </c>
      <c r="F1320" s="14" t="s">
        <v>289</v>
      </c>
      <c r="G1320" s="16" t="s">
        <v>38</v>
      </c>
      <c r="H1320" s="16">
        <v>2</v>
      </c>
      <c r="I1320" s="21">
        <v>1407.2</v>
      </c>
      <c r="J1320" s="21">
        <v>798.8</v>
      </c>
      <c r="K1320" s="22" t="s">
        <v>46</v>
      </c>
      <c r="L1320" s="32">
        <f t="shared" ref="L1320:L1352" si="180">I1320*P1320</f>
        <v>349323.32800000004</v>
      </c>
      <c r="M1320" s="32">
        <f>I1320*Q1320</f>
        <v>25498.464000000004</v>
      </c>
      <c r="N1320" s="32">
        <f>L1320+M1320</f>
        <v>374821.79200000002</v>
      </c>
      <c r="O1320" s="32">
        <f>N1320</f>
        <v>374821.79200000002</v>
      </c>
      <c r="P1320" s="415">
        <v>248.24</v>
      </c>
      <c r="Q1320" s="416">
        <v>18.12</v>
      </c>
      <c r="R1320" s="14" t="s">
        <v>270</v>
      </c>
      <c r="S1320" s="14" t="s">
        <v>691</v>
      </c>
      <c r="T1320" s="438" t="s">
        <v>481</v>
      </c>
    </row>
    <row r="1321" spans="1:29" ht="37.5">
      <c r="A1321" s="71">
        <v>2</v>
      </c>
      <c r="B1321" s="16">
        <v>2</v>
      </c>
      <c r="C1321" s="68" t="s">
        <v>426</v>
      </c>
      <c r="D1321" s="16">
        <v>2000</v>
      </c>
      <c r="E1321" s="16" t="s">
        <v>37</v>
      </c>
      <c r="F1321" s="14" t="s">
        <v>306</v>
      </c>
      <c r="G1321" s="16" t="s">
        <v>87</v>
      </c>
      <c r="H1321" s="16">
        <v>3</v>
      </c>
      <c r="I1321" s="21">
        <v>4624.28</v>
      </c>
      <c r="J1321" s="21">
        <v>2137.6999999999998</v>
      </c>
      <c r="K1321" s="22" t="s">
        <v>49</v>
      </c>
      <c r="L1321" s="32">
        <f t="shared" si="180"/>
        <v>1918012.6155999999</v>
      </c>
      <c r="M1321" s="32">
        <f>I1321*Q1321</f>
        <v>140023.19839999999</v>
      </c>
      <c r="N1321" s="32">
        <f>L1321+M1321</f>
        <v>2058035.8139999998</v>
      </c>
      <c r="O1321" s="32">
        <f>N1321</f>
        <v>2058035.8139999998</v>
      </c>
      <c r="P1321" s="423">
        <v>414.77</v>
      </c>
      <c r="Q1321" s="416">
        <v>30.28</v>
      </c>
      <c r="R1321" s="14" t="s">
        <v>270</v>
      </c>
      <c r="S1321" s="14" t="s">
        <v>691</v>
      </c>
      <c r="T1321" s="438" t="s">
        <v>1179</v>
      </c>
    </row>
    <row r="1322" spans="1:29" ht="37.5">
      <c r="A1322" s="71">
        <v>3</v>
      </c>
      <c r="B1322" s="16">
        <v>3</v>
      </c>
      <c r="C1322" s="68" t="s">
        <v>1106</v>
      </c>
      <c r="D1322" s="16">
        <v>1989</v>
      </c>
      <c r="E1322" s="16" t="s">
        <v>37</v>
      </c>
      <c r="F1322" s="14" t="s">
        <v>306</v>
      </c>
      <c r="G1322" s="14" t="s">
        <v>38</v>
      </c>
      <c r="H1322" s="16">
        <v>4</v>
      </c>
      <c r="I1322" s="16">
        <v>1386.2</v>
      </c>
      <c r="J1322" s="21"/>
      <c r="K1322" s="22" t="s">
        <v>46</v>
      </c>
      <c r="L1322" s="32">
        <f t="shared" si="180"/>
        <v>221792</v>
      </c>
      <c r="M1322" s="32">
        <f t="shared" ref="M1322:M1332" si="181">I1322*Q1322</f>
        <v>16190.816000000001</v>
      </c>
      <c r="N1322" s="32">
        <f t="shared" ref="N1322:N1332" si="182">L1322+M1322</f>
        <v>237982.81599999999</v>
      </c>
      <c r="O1322" s="632">
        <f>N1322+N1323</f>
        <v>1847638.2560000001</v>
      </c>
      <c r="P1322" s="423">
        <v>160</v>
      </c>
      <c r="Q1322" s="418">
        <v>11.68</v>
      </c>
      <c r="R1322" s="14" t="s">
        <v>270</v>
      </c>
      <c r="S1322" s="14" t="s">
        <v>691</v>
      </c>
      <c r="T1322" s="438" t="s">
        <v>1179</v>
      </c>
    </row>
    <row r="1323" spans="1:29">
      <c r="A1323" s="71">
        <v>4</v>
      </c>
      <c r="B1323" s="16"/>
      <c r="C1323" s="68"/>
      <c r="D1323" s="16"/>
      <c r="E1323" s="16"/>
      <c r="F1323" s="14"/>
      <c r="G1323" s="14"/>
      <c r="H1323" s="16"/>
      <c r="I1323" s="496">
        <v>1386.2</v>
      </c>
      <c r="J1323" s="21"/>
      <c r="K1323" s="22" t="s">
        <v>234</v>
      </c>
      <c r="L1323" s="32">
        <f t="shared" si="180"/>
        <v>1500145.6400000001</v>
      </c>
      <c r="M1323" s="32">
        <f>I1323*Q1323</f>
        <v>109509.8</v>
      </c>
      <c r="N1323" s="32">
        <f>L1323+M1323</f>
        <v>1609655.4400000002</v>
      </c>
      <c r="O1323" s="633"/>
      <c r="P1323" s="32">
        <v>1082.2</v>
      </c>
      <c r="Q1323" s="59">
        <v>79</v>
      </c>
      <c r="R1323" s="14" t="s">
        <v>270</v>
      </c>
      <c r="S1323" s="14" t="s">
        <v>691</v>
      </c>
      <c r="T1323" s="438" t="s">
        <v>1179</v>
      </c>
    </row>
    <row r="1324" spans="1:29" ht="37.5">
      <c r="A1324" s="71">
        <v>5</v>
      </c>
      <c r="B1324" s="16">
        <v>4</v>
      </c>
      <c r="C1324" s="68" t="s">
        <v>1107</v>
      </c>
      <c r="D1324" s="16">
        <v>1986</v>
      </c>
      <c r="E1324" s="16" t="s">
        <v>37</v>
      </c>
      <c r="F1324" s="14" t="s">
        <v>306</v>
      </c>
      <c r="G1324" s="16" t="s">
        <v>38</v>
      </c>
      <c r="H1324" s="16">
        <v>4</v>
      </c>
      <c r="I1324" s="21">
        <v>1300.3</v>
      </c>
      <c r="J1324" s="21"/>
      <c r="K1324" s="22" t="s">
        <v>46</v>
      </c>
      <c r="L1324" s="32">
        <f t="shared" si="180"/>
        <v>208048</v>
      </c>
      <c r="M1324" s="32">
        <f t="shared" si="181"/>
        <v>15187.503999999999</v>
      </c>
      <c r="N1324" s="32">
        <f t="shared" si="182"/>
        <v>223235.50399999999</v>
      </c>
      <c r="O1324" s="632">
        <f>N1324+N1325</f>
        <v>1733143.8639999998</v>
      </c>
      <c r="P1324" s="423">
        <v>160</v>
      </c>
      <c r="Q1324" s="418">
        <v>11.68</v>
      </c>
      <c r="R1324" s="14" t="s">
        <v>270</v>
      </c>
      <c r="S1324" s="14" t="s">
        <v>691</v>
      </c>
      <c r="T1324" s="438" t="s">
        <v>1179</v>
      </c>
    </row>
    <row r="1325" spans="1:29">
      <c r="A1325" s="71">
        <v>6</v>
      </c>
      <c r="B1325" s="16"/>
      <c r="C1325" s="68"/>
      <c r="D1325" s="16"/>
      <c r="E1325" s="16"/>
      <c r="F1325" s="14"/>
      <c r="G1325" s="16"/>
      <c r="H1325" s="16"/>
      <c r="I1325" s="426">
        <v>1300.3</v>
      </c>
      <c r="J1325" s="21"/>
      <c r="K1325" s="22" t="s">
        <v>234</v>
      </c>
      <c r="L1325" s="32">
        <f t="shared" si="180"/>
        <v>1407184.66</v>
      </c>
      <c r="M1325" s="32">
        <f>I1325*Q1325</f>
        <v>102723.7</v>
      </c>
      <c r="N1325" s="32">
        <f>L1325+M1325</f>
        <v>1509908.3599999999</v>
      </c>
      <c r="O1325" s="633"/>
      <c r="P1325" s="32">
        <v>1082.2</v>
      </c>
      <c r="Q1325" s="59">
        <v>79</v>
      </c>
      <c r="R1325" s="14" t="s">
        <v>270</v>
      </c>
      <c r="S1325" s="14" t="s">
        <v>691</v>
      </c>
      <c r="T1325" s="438" t="s">
        <v>1179</v>
      </c>
    </row>
    <row r="1326" spans="1:29" ht="37.5">
      <c r="A1326" s="71">
        <v>7</v>
      </c>
      <c r="B1326" s="16">
        <v>5</v>
      </c>
      <c r="C1326" s="68" t="s">
        <v>1103</v>
      </c>
      <c r="D1326" s="16">
        <v>1990</v>
      </c>
      <c r="E1326" s="16" t="s">
        <v>37</v>
      </c>
      <c r="F1326" s="14" t="s">
        <v>291</v>
      </c>
      <c r="G1326" s="16" t="s">
        <v>67</v>
      </c>
      <c r="H1326" s="16">
        <v>2</v>
      </c>
      <c r="I1326" s="21">
        <v>681</v>
      </c>
      <c r="J1326" s="21">
        <v>337.1</v>
      </c>
      <c r="K1326" s="22" t="s">
        <v>46</v>
      </c>
      <c r="L1326" s="32">
        <f t="shared" si="180"/>
        <v>169051.44</v>
      </c>
      <c r="M1326" s="32">
        <f t="shared" si="181"/>
        <v>12339.720000000001</v>
      </c>
      <c r="N1326" s="32">
        <f t="shared" si="182"/>
        <v>181391.16</v>
      </c>
      <c r="O1326" s="632">
        <f>N1326+N1327</f>
        <v>1277460.6599999999</v>
      </c>
      <c r="P1326" s="415">
        <v>248.24</v>
      </c>
      <c r="Q1326" s="416">
        <v>18.12</v>
      </c>
      <c r="R1326" s="14" t="s">
        <v>270</v>
      </c>
      <c r="S1326" s="14" t="s">
        <v>691</v>
      </c>
      <c r="T1326" s="438" t="s">
        <v>1179</v>
      </c>
    </row>
    <row r="1327" spans="1:29">
      <c r="A1327" s="71">
        <v>8</v>
      </c>
      <c r="B1327" s="16"/>
      <c r="C1327" s="68"/>
      <c r="D1327" s="16"/>
      <c r="E1327" s="16"/>
      <c r="F1327" s="14"/>
      <c r="G1327" s="16"/>
      <c r="H1327" s="16"/>
      <c r="I1327" s="426">
        <v>681</v>
      </c>
      <c r="J1327" s="21"/>
      <c r="K1327" s="22" t="s">
        <v>234</v>
      </c>
      <c r="L1327" s="32">
        <f t="shared" si="180"/>
        <v>1021500</v>
      </c>
      <c r="M1327" s="32">
        <f>I1327*Q1327</f>
        <v>74569.5</v>
      </c>
      <c r="N1327" s="32">
        <f>L1327+M1327</f>
        <v>1096069.5</v>
      </c>
      <c r="O1327" s="633"/>
      <c r="P1327" s="32">
        <v>1500</v>
      </c>
      <c r="Q1327" s="59">
        <v>109.5</v>
      </c>
      <c r="R1327" s="14" t="s">
        <v>270</v>
      </c>
      <c r="S1327" s="14" t="s">
        <v>691</v>
      </c>
      <c r="T1327" s="438" t="s">
        <v>1186</v>
      </c>
    </row>
    <row r="1328" spans="1:29" ht="37.5">
      <c r="A1328" s="71">
        <v>9</v>
      </c>
      <c r="B1328" s="16">
        <v>6</v>
      </c>
      <c r="C1328" s="68" t="s">
        <v>1104</v>
      </c>
      <c r="D1328" s="16">
        <v>1985</v>
      </c>
      <c r="E1328" s="16" t="s">
        <v>37</v>
      </c>
      <c r="F1328" s="14" t="s">
        <v>289</v>
      </c>
      <c r="G1328" s="16" t="s">
        <v>67</v>
      </c>
      <c r="H1328" s="16">
        <v>2</v>
      </c>
      <c r="I1328" s="21">
        <v>662.5</v>
      </c>
      <c r="J1328" s="21">
        <v>345.9</v>
      </c>
      <c r="K1328" s="22" t="s">
        <v>234</v>
      </c>
      <c r="L1328" s="32">
        <f t="shared" si="180"/>
        <v>993750</v>
      </c>
      <c r="M1328" s="32">
        <f t="shared" si="181"/>
        <v>72543.75</v>
      </c>
      <c r="N1328" s="32">
        <f t="shared" si="182"/>
        <v>1066293.75</v>
      </c>
      <c r="O1328" s="32">
        <f>N1328</f>
        <v>1066293.75</v>
      </c>
      <c r="P1328" s="423">
        <v>1500</v>
      </c>
      <c r="Q1328" s="416">
        <v>109.5</v>
      </c>
      <c r="R1328" s="14" t="s">
        <v>270</v>
      </c>
      <c r="S1328" s="14" t="s">
        <v>691</v>
      </c>
      <c r="T1328" s="438" t="s">
        <v>1179</v>
      </c>
    </row>
    <row r="1329" spans="1:36" ht="56.25">
      <c r="A1329" s="71">
        <v>10</v>
      </c>
      <c r="B1329" s="16">
        <v>7</v>
      </c>
      <c r="C1329" s="68" t="s">
        <v>1105</v>
      </c>
      <c r="D1329" s="16">
        <v>1985</v>
      </c>
      <c r="E1329" s="16" t="s">
        <v>37</v>
      </c>
      <c r="F1329" s="14" t="s">
        <v>289</v>
      </c>
      <c r="G1329" s="16" t="s">
        <v>67</v>
      </c>
      <c r="H1329" s="16">
        <v>2</v>
      </c>
      <c r="I1329" s="21">
        <v>654.6</v>
      </c>
      <c r="J1329" s="21">
        <v>587.6</v>
      </c>
      <c r="K1329" s="22" t="s">
        <v>39</v>
      </c>
      <c r="L1329" s="32">
        <f t="shared" si="180"/>
        <v>49572.858000000007</v>
      </c>
      <c r="M1329" s="32">
        <f t="shared" si="181"/>
        <v>9727.3559999999998</v>
      </c>
      <c r="N1329" s="32">
        <f t="shared" si="182"/>
        <v>59300.214000000007</v>
      </c>
      <c r="O1329" s="632">
        <f>N1329+N1330</f>
        <v>385317.19799999997</v>
      </c>
      <c r="P1329" s="416">
        <v>75.73</v>
      </c>
      <c r="Q1329" s="416">
        <v>14.86</v>
      </c>
      <c r="R1329" s="14" t="s">
        <v>270</v>
      </c>
      <c r="S1329" s="14" t="s">
        <v>691</v>
      </c>
      <c r="T1329" s="438" t="s">
        <v>1179</v>
      </c>
    </row>
    <row r="1330" spans="1:36" ht="37.5">
      <c r="A1330" s="71">
        <v>11</v>
      </c>
      <c r="B1330" s="16"/>
      <c r="C1330" s="68"/>
      <c r="D1330" s="16"/>
      <c r="E1330" s="16"/>
      <c r="F1330" s="14"/>
      <c r="G1330" s="16"/>
      <c r="H1330" s="16"/>
      <c r="I1330" s="426">
        <v>654.6</v>
      </c>
      <c r="J1330" s="21"/>
      <c r="K1330" s="22" t="s">
        <v>49</v>
      </c>
      <c r="L1330" s="32">
        <f t="shared" si="180"/>
        <v>303839.136</v>
      </c>
      <c r="M1330" s="32">
        <f t="shared" si="181"/>
        <v>22177.848000000002</v>
      </c>
      <c r="N1330" s="32">
        <f t="shared" si="182"/>
        <v>326016.984</v>
      </c>
      <c r="O1330" s="633"/>
      <c r="P1330" s="416">
        <v>464.16</v>
      </c>
      <c r="Q1330" s="416">
        <v>33.880000000000003</v>
      </c>
      <c r="R1330" s="14" t="s">
        <v>270</v>
      </c>
      <c r="S1330" s="14" t="s">
        <v>691</v>
      </c>
      <c r="T1330" s="438" t="s">
        <v>1179</v>
      </c>
    </row>
    <row r="1331" spans="1:36" ht="56.25">
      <c r="A1331" s="71">
        <v>12</v>
      </c>
      <c r="B1331" s="16">
        <v>8</v>
      </c>
      <c r="C1331" s="68" t="s">
        <v>432</v>
      </c>
      <c r="D1331" s="16">
        <v>1986</v>
      </c>
      <c r="E1331" s="16" t="s">
        <v>37</v>
      </c>
      <c r="F1331" s="14" t="s">
        <v>289</v>
      </c>
      <c r="G1331" s="16" t="s">
        <v>67</v>
      </c>
      <c r="H1331" s="16">
        <v>2</v>
      </c>
      <c r="I1331" s="21">
        <v>706.6</v>
      </c>
      <c r="J1331" s="21">
        <v>657.9</v>
      </c>
      <c r="K1331" s="22" t="s">
        <v>42</v>
      </c>
      <c r="L1331" s="32">
        <f t="shared" si="180"/>
        <v>39131.508000000002</v>
      </c>
      <c r="M1331" s="32">
        <f t="shared" si="181"/>
        <v>2854.6640000000002</v>
      </c>
      <c r="N1331" s="32">
        <f t="shared" si="182"/>
        <v>41986.171999999999</v>
      </c>
      <c r="O1331" s="32">
        <f>N1331</f>
        <v>41986.171999999999</v>
      </c>
      <c r="P1331" s="416">
        <v>55.38</v>
      </c>
      <c r="Q1331" s="418">
        <v>4.04</v>
      </c>
      <c r="R1331" s="14" t="s">
        <v>270</v>
      </c>
      <c r="S1331" s="14" t="s">
        <v>691</v>
      </c>
      <c r="T1331" s="438" t="s">
        <v>1179</v>
      </c>
      <c r="X1331" s="435" t="s">
        <v>1195</v>
      </c>
    </row>
    <row r="1332" spans="1:36" ht="37.5">
      <c r="A1332" s="71">
        <v>13</v>
      </c>
      <c r="B1332" s="16">
        <v>9</v>
      </c>
      <c r="C1332" s="68" t="s">
        <v>1165</v>
      </c>
      <c r="D1332" s="16">
        <v>1987</v>
      </c>
      <c r="E1332" s="16" t="s">
        <v>37</v>
      </c>
      <c r="F1332" s="14" t="s">
        <v>306</v>
      </c>
      <c r="G1332" s="16" t="s">
        <v>38</v>
      </c>
      <c r="H1332" s="16">
        <v>4</v>
      </c>
      <c r="I1332" s="21">
        <v>2223.8200000000002</v>
      </c>
      <c r="J1332" s="21">
        <v>1997.1</v>
      </c>
      <c r="K1332" s="22" t="s">
        <v>49</v>
      </c>
      <c r="L1332" s="32">
        <f t="shared" si="180"/>
        <v>947347.32000000007</v>
      </c>
      <c r="M1332" s="32">
        <f t="shared" si="181"/>
        <v>69160.802000000011</v>
      </c>
      <c r="N1332" s="32">
        <f t="shared" si="182"/>
        <v>1016508.1220000001</v>
      </c>
      <c r="O1332" s="32">
        <f>N1332</f>
        <v>1016508.1220000001</v>
      </c>
      <c r="P1332" s="32">
        <v>426</v>
      </c>
      <c r="Q1332" s="59">
        <v>31.1</v>
      </c>
      <c r="R1332" s="14" t="s">
        <v>270</v>
      </c>
      <c r="S1332" s="14" t="s">
        <v>691</v>
      </c>
      <c r="T1332" s="438" t="s">
        <v>1179</v>
      </c>
    </row>
    <row r="1333" spans="1:36" ht="37.5">
      <c r="A1333" s="71">
        <v>14</v>
      </c>
      <c r="B1333" s="16">
        <v>10</v>
      </c>
      <c r="C1333" s="68" t="s">
        <v>899</v>
      </c>
      <c r="D1333" s="16">
        <v>1983</v>
      </c>
      <c r="E1333" s="16" t="s">
        <v>37</v>
      </c>
      <c r="F1333" s="14" t="s">
        <v>291</v>
      </c>
      <c r="G1333" s="16" t="s">
        <v>67</v>
      </c>
      <c r="H1333" s="16">
        <v>2</v>
      </c>
      <c r="I1333" s="21">
        <v>1521.4</v>
      </c>
      <c r="J1333" s="21">
        <v>712.2</v>
      </c>
      <c r="K1333" s="22" t="s">
        <v>46</v>
      </c>
      <c r="L1333" s="32">
        <f t="shared" si="180"/>
        <v>377672.33600000001</v>
      </c>
      <c r="M1333" s="32">
        <f t="shared" ref="M1333:M1346" si="183">I1333*Q1333</f>
        <v>27567.768000000004</v>
      </c>
      <c r="N1333" s="32">
        <f t="shared" ref="N1333:N1346" si="184">L1333+M1333</f>
        <v>405240.10399999999</v>
      </c>
      <c r="O1333" s="632">
        <f>N1333+N1334+N1335+N1336</f>
        <v>877497.87800000003</v>
      </c>
      <c r="P1333" s="59">
        <v>248.24</v>
      </c>
      <c r="Q1333" s="59">
        <v>18.12</v>
      </c>
      <c r="R1333" s="14" t="s">
        <v>270</v>
      </c>
      <c r="S1333" s="14" t="s">
        <v>691</v>
      </c>
      <c r="T1333" s="435" t="s">
        <v>1166</v>
      </c>
      <c r="U1333" s="435">
        <v>1984</v>
      </c>
      <c r="V1333" s="438" t="s">
        <v>37</v>
      </c>
      <c r="W1333" s="435" t="s">
        <v>269</v>
      </c>
      <c r="X1333" s="435" t="s">
        <v>67</v>
      </c>
      <c r="Y1333" s="1">
        <v>2</v>
      </c>
      <c r="Z1333" s="435">
        <v>1501.9</v>
      </c>
      <c r="AA1333" s="435">
        <v>694.9</v>
      </c>
      <c r="AB1333" s="435" t="s">
        <v>46</v>
      </c>
      <c r="AC1333" s="440">
        <v>372831.65600000002</v>
      </c>
      <c r="AD1333" s="1">
        <v>27214.428000000004</v>
      </c>
      <c r="AE1333" s="1">
        <v>400046.08400000003</v>
      </c>
      <c r="AF1333" s="1">
        <v>400046.08400000003</v>
      </c>
      <c r="AG1333" s="1">
        <v>248.24</v>
      </c>
      <c r="AH1333" s="1">
        <v>18.12</v>
      </c>
      <c r="AI1333" s="1" t="s">
        <v>270</v>
      </c>
      <c r="AJ1333" s="1" t="s">
        <v>691</v>
      </c>
    </row>
    <row r="1334" spans="1:36" ht="56.25">
      <c r="A1334" s="71">
        <v>15</v>
      </c>
      <c r="B1334" s="16"/>
      <c r="C1334" s="68"/>
      <c r="D1334" s="16"/>
      <c r="E1334" s="16"/>
      <c r="F1334" s="14"/>
      <c r="G1334" s="16"/>
      <c r="H1334" s="16"/>
      <c r="I1334" s="426">
        <v>1521.4</v>
      </c>
      <c r="J1334" s="21"/>
      <c r="K1334" s="22" t="s">
        <v>39</v>
      </c>
      <c r="L1334" s="32">
        <f t="shared" si="180"/>
        <v>115215.62200000002</v>
      </c>
      <c r="M1334" s="32">
        <f t="shared" si="183"/>
        <v>22608.004000000001</v>
      </c>
      <c r="N1334" s="32">
        <f t="shared" si="184"/>
        <v>137823.62600000002</v>
      </c>
      <c r="O1334" s="634"/>
      <c r="P1334" s="59">
        <v>75.73</v>
      </c>
      <c r="Q1334" s="59">
        <v>14.86</v>
      </c>
      <c r="R1334" s="14" t="s">
        <v>270</v>
      </c>
      <c r="S1334" s="14" t="s">
        <v>691</v>
      </c>
      <c r="T1334" s="438" t="s">
        <v>1179</v>
      </c>
    </row>
    <row r="1335" spans="1:36" ht="56.25">
      <c r="A1335" s="71">
        <v>16</v>
      </c>
      <c r="B1335" s="16"/>
      <c r="C1335" s="68"/>
      <c r="D1335" s="16"/>
      <c r="E1335" s="16"/>
      <c r="F1335" s="14"/>
      <c r="G1335" s="16"/>
      <c r="H1335" s="16"/>
      <c r="I1335" s="426">
        <v>1521.4</v>
      </c>
      <c r="J1335" s="21"/>
      <c r="K1335" s="22" t="s">
        <v>88</v>
      </c>
      <c r="L1335" s="32">
        <f t="shared" si="180"/>
        <v>227434.08600000004</v>
      </c>
      <c r="M1335" s="32">
        <f>I1335*Q1335</f>
        <v>16598.474000000002</v>
      </c>
      <c r="N1335" s="32">
        <f t="shared" si="184"/>
        <v>244032.56000000006</v>
      </c>
      <c r="O1335" s="634"/>
      <c r="P1335" s="59">
        <v>149.49</v>
      </c>
      <c r="Q1335" s="59">
        <v>10.91</v>
      </c>
      <c r="R1335" s="14" t="s">
        <v>270</v>
      </c>
      <c r="S1335" s="14" t="s">
        <v>691</v>
      </c>
      <c r="T1335" s="438" t="s">
        <v>1179</v>
      </c>
    </row>
    <row r="1336" spans="1:36" ht="56.25">
      <c r="A1336" s="71">
        <v>17</v>
      </c>
      <c r="B1336" s="16"/>
      <c r="C1336" s="68"/>
      <c r="D1336" s="16"/>
      <c r="E1336" s="16"/>
      <c r="F1336" s="14"/>
      <c r="G1336" s="16"/>
      <c r="H1336" s="16"/>
      <c r="I1336" s="426">
        <v>1521.4</v>
      </c>
      <c r="J1336" s="21"/>
      <c r="K1336" s="22" t="s">
        <v>42</v>
      </c>
      <c r="L1336" s="32">
        <f t="shared" si="180"/>
        <v>84255.132000000012</v>
      </c>
      <c r="M1336" s="32">
        <f t="shared" si="183"/>
        <v>6146.4560000000001</v>
      </c>
      <c r="N1336" s="32">
        <f t="shared" si="184"/>
        <v>90401.588000000018</v>
      </c>
      <c r="O1336" s="633"/>
      <c r="P1336" s="59">
        <v>55.38</v>
      </c>
      <c r="Q1336" s="59">
        <v>4.04</v>
      </c>
      <c r="R1336" s="14" t="s">
        <v>270</v>
      </c>
      <c r="S1336" s="14" t="s">
        <v>691</v>
      </c>
      <c r="T1336" s="438" t="s">
        <v>1179</v>
      </c>
    </row>
    <row r="1337" spans="1:36" ht="37.5">
      <c r="A1337" s="71">
        <v>18</v>
      </c>
      <c r="B1337" s="16">
        <v>11</v>
      </c>
      <c r="C1337" s="68" t="s">
        <v>900</v>
      </c>
      <c r="D1337" s="16">
        <v>1983</v>
      </c>
      <c r="E1337" s="16" t="s">
        <v>37</v>
      </c>
      <c r="F1337" s="14" t="s">
        <v>291</v>
      </c>
      <c r="G1337" s="16" t="s">
        <v>67</v>
      </c>
      <c r="H1337" s="16">
        <v>2</v>
      </c>
      <c r="I1337" s="21">
        <v>1531</v>
      </c>
      <c r="J1337" s="21">
        <v>716</v>
      </c>
      <c r="K1337" s="22" t="s">
        <v>46</v>
      </c>
      <c r="L1337" s="32">
        <f t="shared" si="180"/>
        <v>380055.44</v>
      </c>
      <c r="M1337" s="32">
        <f t="shared" si="183"/>
        <v>27741.72</v>
      </c>
      <c r="N1337" s="32">
        <f t="shared" si="184"/>
        <v>407797.16000000003</v>
      </c>
      <c r="O1337" s="632">
        <f>N1337+N1338+N1339+N1340</f>
        <v>883034.87000000011</v>
      </c>
      <c r="P1337" s="59">
        <v>248.24</v>
      </c>
      <c r="Q1337" s="59">
        <v>18.12</v>
      </c>
      <c r="R1337" s="14" t="s">
        <v>270</v>
      </c>
      <c r="S1337" s="14" t="s">
        <v>691</v>
      </c>
    </row>
    <row r="1338" spans="1:36" ht="56.25">
      <c r="A1338" s="71">
        <v>19</v>
      </c>
      <c r="B1338" s="16"/>
      <c r="C1338" s="68"/>
      <c r="D1338" s="16"/>
      <c r="E1338" s="16"/>
      <c r="F1338" s="14"/>
      <c r="G1338" s="16"/>
      <c r="H1338" s="16"/>
      <c r="I1338" s="426">
        <v>1531</v>
      </c>
      <c r="J1338" s="21"/>
      <c r="K1338" s="22" t="s">
        <v>39</v>
      </c>
      <c r="L1338" s="32">
        <f t="shared" si="180"/>
        <v>115942.63</v>
      </c>
      <c r="M1338" s="32">
        <f t="shared" si="183"/>
        <v>22750.66</v>
      </c>
      <c r="N1338" s="32">
        <f t="shared" si="184"/>
        <v>138693.29</v>
      </c>
      <c r="O1338" s="634"/>
      <c r="P1338" s="59">
        <v>75.73</v>
      </c>
      <c r="Q1338" s="59">
        <v>14.86</v>
      </c>
      <c r="R1338" s="14" t="s">
        <v>270</v>
      </c>
      <c r="S1338" s="14" t="s">
        <v>691</v>
      </c>
      <c r="T1338" s="438" t="s">
        <v>1179</v>
      </c>
    </row>
    <row r="1339" spans="1:36" ht="56.25">
      <c r="A1339" s="71"/>
      <c r="B1339" s="16"/>
      <c r="C1339" s="68"/>
      <c r="D1339" s="16"/>
      <c r="E1339" s="16"/>
      <c r="F1339" s="14"/>
      <c r="G1339" s="16"/>
      <c r="H1339" s="16"/>
      <c r="I1339" s="426">
        <v>1531</v>
      </c>
      <c r="J1339" s="21"/>
      <c r="K1339" s="22" t="s">
        <v>88</v>
      </c>
      <c r="L1339" s="32">
        <f>I1339*P1339</f>
        <v>228869.19</v>
      </c>
      <c r="M1339" s="32">
        <f t="shared" si="183"/>
        <v>16703.21</v>
      </c>
      <c r="N1339" s="32">
        <f t="shared" si="184"/>
        <v>245572.4</v>
      </c>
      <c r="O1339" s="634"/>
      <c r="P1339" s="59">
        <v>149.49</v>
      </c>
      <c r="Q1339" s="59">
        <v>10.91</v>
      </c>
      <c r="R1339" s="14" t="s">
        <v>270</v>
      </c>
      <c r="S1339" s="14" t="s">
        <v>691</v>
      </c>
      <c r="T1339" s="438"/>
    </row>
    <row r="1340" spans="1:36" ht="56.25">
      <c r="A1340" s="71">
        <v>20</v>
      </c>
      <c r="B1340" s="16"/>
      <c r="C1340" s="68"/>
      <c r="D1340" s="16"/>
      <c r="E1340" s="16"/>
      <c r="F1340" s="14"/>
      <c r="G1340" s="16"/>
      <c r="H1340" s="16"/>
      <c r="I1340" s="426">
        <v>1531</v>
      </c>
      <c r="J1340" s="21"/>
      <c r="K1340" s="22" t="s">
        <v>42</v>
      </c>
      <c r="L1340" s="32">
        <f t="shared" si="180"/>
        <v>84786.78</v>
      </c>
      <c r="M1340" s="32">
        <f t="shared" si="183"/>
        <v>6185.24</v>
      </c>
      <c r="N1340" s="32">
        <f t="shared" si="184"/>
        <v>90972.02</v>
      </c>
      <c r="O1340" s="633"/>
      <c r="P1340" s="59">
        <v>55.38</v>
      </c>
      <c r="Q1340" s="59">
        <v>4.04</v>
      </c>
      <c r="R1340" s="14" t="s">
        <v>270</v>
      </c>
      <c r="S1340" s="14" t="s">
        <v>691</v>
      </c>
      <c r="T1340" s="438" t="s">
        <v>1179</v>
      </c>
    </row>
    <row r="1341" spans="1:36" s="67" customFormat="1" ht="37.5">
      <c r="A1341" s="71">
        <v>21</v>
      </c>
      <c r="B1341" s="16">
        <v>12</v>
      </c>
      <c r="C1341" s="68" t="s">
        <v>901</v>
      </c>
      <c r="D1341" s="16">
        <v>1981</v>
      </c>
      <c r="E1341" s="16" t="s">
        <v>37</v>
      </c>
      <c r="F1341" s="14" t="s">
        <v>291</v>
      </c>
      <c r="G1341" s="16" t="s">
        <v>38</v>
      </c>
      <c r="H1341" s="16">
        <v>2</v>
      </c>
      <c r="I1341" s="21">
        <v>1639.2</v>
      </c>
      <c r="J1341" s="21">
        <v>896.5</v>
      </c>
      <c r="K1341" s="22" t="s">
        <v>46</v>
      </c>
      <c r="L1341" s="32">
        <f t="shared" si="180"/>
        <v>406915.00800000003</v>
      </c>
      <c r="M1341" s="32">
        <f t="shared" si="183"/>
        <v>29702.304000000004</v>
      </c>
      <c r="N1341" s="32">
        <f t="shared" si="184"/>
        <v>436617.31200000003</v>
      </c>
      <c r="O1341" s="632">
        <f>N1341+N1342+N1343+N1344+N1346+N1345</f>
        <v>4400120.9519999996</v>
      </c>
      <c r="P1341" s="32">
        <v>248.24</v>
      </c>
      <c r="Q1341" s="59">
        <v>18.12</v>
      </c>
      <c r="R1341" s="14" t="s">
        <v>270</v>
      </c>
      <c r="S1341" s="14" t="s">
        <v>691</v>
      </c>
      <c r="T1341" s="438"/>
      <c r="U1341" s="438"/>
      <c r="V1341" s="438"/>
      <c r="W1341" s="438"/>
      <c r="X1341" s="438"/>
      <c r="Z1341" s="438"/>
      <c r="AA1341" s="438"/>
      <c r="AB1341" s="438"/>
      <c r="AC1341" s="327"/>
    </row>
    <row r="1342" spans="1:36" s="67" customFormat="1">
      <c r="A1342" s="71">
        <v>22</v>
      </c>
      <c r="B1342" s="16"/>
      <c r="C1342" s="68"/>
      <c r="D1342" s="16"/>
      <c r="E1342" s="16"/>
      <c r="F1342" s="14"/>
      <c r="G1342" s="16"/>
      <c r="H1342" s="16"/>
      <c r="I1342" s="426">
        <v>1639.2</v>
      </c>
      <c r="J1342" s="21"/>
      <c r="K1342" s="22" t="s">
        <v>234</v>
      </c>
      <c r="L1342" s="32">
        <f t="shared" si="180"/>
        <v>2458800</v>
      </c>
      <c r="M1342" s="32">
        <f t="shared" si="183"/>
        <v>179492.4</v>
      </c>
      <c r="N1342" s="32">
        <f t="shared" si="184"/>
        <v>2638292.4</v>
      </c>
      <c r="O1342" s="634"/>
      <c r="P1342" s="32">
        <v>1500</v>
      </c>
      <c r="Q1342" s="59">
        <v>109.5</v>
      </c>
      <c r="R1342" s="14" t="s">
        <v>270</v>
      </c>
      <c r="S1342" s="14" t="s">
        <v>691</v>
      </c>
      <c r="T1342" s="438" t="s">
        <v>1179</v>
      </c>
      <c r="U1342" s="438"/>
      <c r="V1342" s="438"/>
      <c r="W1342" s="438"/>
      <c r="X1342" s="438"/>
      <c r="Z1342" s="438"/>
      <c r="AA1342" s="438"/>
      <c r="AB1342" s="438"/>
      <c r="AC1342" s="327"/>
    </row>
    <row r="1343" spans="1:36" s="67" customFormat="1" ht="37.5">
      <c r="A1343" s="71">
        <v>23</v>
      </c>
      <c r="B1343" s="16"/>
      <c r="C1343" s="68"/>
      <c r="D1343" s="16"/>
      <c r="E1343" s="16"/>
      <c r="F1343" s="14"/>
      <c r="G1343" s="16"/>
      <c r="H1343" s="16"/>
      <c r="I1343" s="426">
        <v>1639.2</v>
      </c>
      <c r="J1343" s="21"/>
      <c r="K1343" s="22" t="s">
        <v>49</v>
      </c>
      <c r="L1343" s="32">
        <f t="shared" si="180"/>
        <v>760851.07200000004</v>
      </c>
      <c r="M1343" s="32">
        <f t="shared" si="183"/>
        <v>55536.096000000005</v>
      </c>
      <c r="N1343" s="32">
        <f t="shared" si="184"/>
        <v>816387.16800000006</v>
      </c>
      <c r="O1343" s="634"/>
      <c r="P1343" s="32">
        <v>464.16</v>
      </c>
      <c r="Q1343" s="59">
        <v>33.880000000000003</v>
      </c>
      <c r="R1343" s="14" t="s">
        <v>270</v>
      </c>
      <c r="S1343" s="14" t="s">
        <v>691</v>
      </c>
      <c r="T1343" s="438" t="s">
        <v>1179</v>
      </c>
      <c r="U1343" s="438"/>
      <c r="V1343" s="438"/>
      <c r="W1343" s="438"/>
      <c r="X1343" s="438"/>
      <c r="Z1343" s="438"/>
      <c r="AA1343" s="438"/>
      <c r="AB1343" s="438"/>
      <c r="AC1343" s="327"/>
    </row>
    <row r="1344" spans="1:36" s="67" customFormat="1" ht="56.25">
      <c r="A1344" s="71">
        <v>24</v>
      </c>
      <c r="B1344" s="16"/>
      <c r="C1344" s="68"/>
      <c r="D1344" s="16"/>
      <c r="E1344" s="16"/>
      <c r="F1344" s="14"/>
      <c r="G1344" s="16"/>
      <c r="H1344" s="16"/>
      <c r="I1344" s="426">
        <v>1639.2</v>
      </c>
      <c r="J1344" s="21"/>
      <c r="K1344" s="22" t="s">
        <v>39</v>
      </c>
      <c r="L1344" s="32">
        <f t="shared" si="180"/>
        <v>124136.61600000001</v>
      </c>
      <c r="M1344" s="32">
        <f t="shared" si="183"/>
        <v>24358.511999999999</v>
      </c>
      <c r="N1344" s="32">
        <f t="shared" si="184"/>
        <v>148495.128</v>
      </c>
      <c r="O1344" s="634"/>
      <c r="P1344" s="32">
        <v>75.73</v>
      </c>
      <c r="Q1344" s="59">
        <v>14.86</v>
      </c>
      <c r="R1344" s="14" t="s">
        <v>270</v>
      </c>
      <c r="S1344" s="14" t="s">
        <v>691</v>
      </c>
      <c r="T1344" s="438" t="s">
        <v>1179</v>
      </c>
      <c r="U1344" s="438"/>
      <c r="V1344" s="438"/>
      <c r="W1344" s="438"/>
      <c r="X1344" s="438"/>
      <c r="Z1344" s="438"/>
      <c r="AA1344" s="438"/>
      <c r="AB1344" s="438"/>
      <c r="AC1344" s="327"/>
    </row>
    <row r="1345" spans="1:29" ht="56.25">
      <c r="A1345" s="71">
        <v>25</v>
      </c>
      <c r="B1345" s="16"/>
      <c r="C1345" s="68"/>
      <c r="D1345" s="16"/>
      <c r="E1345" s="16"/>
      <c r="F1345" s="14"/>
      <c r="G1345" s="16"/>
      <c r="H1345" s="16"/>
      <c r="I1345" s="426">
        <v>1639.2</v>
      </c>
      <c r="J1345" s="21"/>
      <c r="K1345" s="22" t="s">
        <v>88</v>
      </c>
      <c r="L1345" s="32">
        <f t="shared" si="180"/>
        <v>245044.00800000003</v>
      </c>
      <c r="M1345" s="32">
        <f t="shared" si="183"/>
        <v>17883.672000000002</v>
      </c>
      <c r="N1345" s="32">
        <f t="shared" si="184"/>
        <v>262927.68000000005</v>
      </c>
      <c r="O1345" s="634"/>
      <c r="P1345" s="59">
        <v>149.49</v>
      </c>
      <c r="Q1345" s="59">
        <v>10.91</v>
      </c>
      <c r="R1345" s="14" t="s">
        <v>270</v>
      </c>
      <c r="S1345" s="14" t="s">
        <v>691</v>
      </c>
      <c r="T1345" s="438" t="s">
        <v>1179</v>
      </c>
    </row>
    <row r="1346" spans="1:29" s="67" customFormat="1" ht="56.25">
      <c r="A1346" s="71">
        <v>26</v>
      </c>
      <c r="B1346" s="16"/>
      <c r="C1346" s="68"/>
      <c r="D1346" s="16"/>
      <c r="E1346" s="16"/>
      <c r="F1346" s="14"/>
      <c r="G1346" s="16"/>
      <c r="H1346" s="16"/>
      <c r="I1346" s="426">
        <v>1639.2</v>
      </c>
      <c r="J1346" s="21"/>
      <c r="K1346" s="22" t="s">
        <v>42</v>
      </c>
      <c r="L1346" s="32">
        <f t="shared" si="180"/>
        <v>90778.896000000008</v>
      </c>
      <c r="M1346" s="32">
        <f t="shared" si="183"/>
        <v>6622.3680000000004</v>
      </c>
      <c r="N1346" s="32">
        <f t="shared" si="184"/>
        <v>97401.26400000001</v>
      </c>
      <c r="O1346" s="633"/>
      <c r="P1346" s="32">
        <v>55.38</v>
      </c>
      <c r="Q1346" s="59">
        <v>4.04</v>
      </c>
      <c r="R1346" s="14" t="s">
        <v>270</v>
      </c>
      <c r="S1346" s="14" t="s">
        <v>691</v>
      </c>
      <c r="T1346" s="438" t="s">
        <v>1179</v>
      </c>
      <c r="U1346" s="438"/>
      <c r="V1346" s="438"/>
      <c r="W1346" s="438"/>
      <c r="X1346" s="438"/>
      <c r="Z1346" s="438"/>
      <c r="AA1346" s="438"/>
      <c r="AB1346" s="438"/>
      <c r="AC1346" s="327"/>
    </row>
    <row r="1347" spans="1:29" s="67" customFormat="1" ht="37.5">
      <c r="A1347" s="71">
        <v>27</v>
      </c>
      <c r="B1347" s="16">
        <v>13</v>
      </c>
      <c r="C1347" s="68" t="s">
        <v>1108</v>
      </c>
      <c r="D1347" s="16">
        <v>1987</v>
      </c>
      <c r="E1347" s="16" t="s">
        <v>37</v>
      </c>
      <c r="F1347" s="14" t="s">
        <v>306</v>
      </c>
      <c r="G1347" s="16" t="s">
        <v>87</v>
      </c>
      <c r="H1347" s="16">
        <v>5</v>
      </c>
      <c r="I1347" s="21">
        <v>4807.3999999999996</v>
      </c>
      <c r="J1347" s="21"/>
      <c r="K1347" s="22" t="s">
        <v>46</v>
      </c>
      <c r="L1347" s="32">
        <f t="shared" si="180"/>
        <v>738993.52799999993</v>
      </c>
      <c r="M1347" s="32">
        <f t="shared" ref="M1347:M1352" si="185">I1347*Q1347</f>
        <v>53939.027999999998</v>
      </c>
      <c r="N1347" s="32">
        <f t="shared" ref="N1347:N1352" si="186">L1347+M1347</f>
        <v>792932.55599999998</v>
      </c>
      <c r="O1347" s="632">
        <f>N1347+N1348+N1349</f>
        <v>3992641.8479999998</v>
      </c>
      <c r="P1347" s="423">
        <v>153.72</v>
      </c>
      <c r="Q1347" s="418">
        <v>11.22</v>
      </c>
      <c r="R1347" s="14" t="s">
        <v>270</v>
      </c>
      <c r="S1347" s="14" t="s">
        <v>691</v>
      </c>
      <c r="T1347" s="438" t="s">
        <v>1179</v>
      </c>
      <c r="U1347" s="438"/>
      <c r="V1347" s="438"/>
      <c r="W1347" s="438"/>
      <c r="X1347" s="438"/>
      <c r="Z1347" s="438"/>
      <c r="AA1347" s="438"/>
      <c r="AB1347" s="438"/>
      <c r="AC1347" s="327"/>
    </row>
    <row r="1348" spans="1:29" s="67" customFormat="1">
      <c r="A1348" s="71">
        <v>28</v>
      </c>
      <c r="B1348" s="16"/>
      <c r="C1348" s="68"/>
      <c r="D1348" s="16"/>
      <c r="E1348" s="16"/>
      <c r="F1348" s="14"/>
      <c r="G1348" s="16"/>
      <c r="H1348" s="16"/>
      <c r="I1348" s="426">
        <v>4807.3999999999996</v>
      </c>
      <c r="J1348" s="21"/>
      <c r="K1348" s="22" t="s">
        <v>108</v>
      </c>
      <c r="L1348" s="32">
        <f t="shared" si="180"/>
        <v>2786657.4839999997</v>
      </c>
      <c r="M1348" s="32">
        <f t="shared" si="185"/>
        <v>203449.16799999998</v>
      </c>
      <c r="N1348" s="32">
        <f t="shared" si="186"/>
        <v>2990106.6519999998</v>
      </c>
      <c r="O1348" s="634"/>
      <c r="P1348" s="415">
        <v>579.66</v>
      </c>
      <c r="Q1348" s="416">
        <v>42.32</v>
      </c>
      <c r="R1348" s="14" t="s">
        <v>270</v>
      </c>
      <c r="S1348" s="14" t="s">
        <v>691</v>
      </c>
      <c r="T1348" s="438" t="s">
        <v>1179</v>
      </c>
      <c r="U1348" s="438"/>
      <c r="V1348" s="438"/>
      <c r="W1348" s="438"/>
      <c r="X1348" s="438"/>
      <c r="Z1348" s="438"/>
      <c r="AA1348" s="438"/>
      <c r="AB1348" s="438"/>
      <c r="AC1348" s="327"/>
    </row>
    <row r="1349" spans="1:29" s="67" customFormat="1">
      <c r="A1349" s="71">
        <v>29</v>
      </c>
      <c r="B1349" s="16"/>
      <c r="C1349" s="68"/>
      <c r="D1349" s="16"/>
      <c r="E1349" s="16"/>
      <c r="F1349" s="14"/>
      <c r="G1349" s="16"/>
      <c r="H1349" s="16"/>
      <c r="I1349" s="426">
        <v>4807.3999999999996</v>
      </c>
      <c r="J1349" s="21"/>
      <c r="K1349" s="22" t="s">
        <v>479</v>
      </c>
      <c r="L1349" s="32">
        <f t="shared" si="180"/>
        <v>195324.66200000001</v>
      </c>
      <c r="M1349" s="32">
        <f t="shared" si="185"/>
        <v>14277.977999999999</v>
      </c>
      <c r="N1349" s="32">
        <f t="shared" si="186"/>
        <v>209602.64</v>
      </c>
      <c r="O1349" s="633"/>
      <c r="P1349" s="415">
        <v>40.630000000000003</v>
      </c>
      <c r="Q1349" s="416">
        <v>2.97</v>
      </c>
      <c r="R1349" s="14" t="s">
        <v>270</v>
      </c>
      <c r="S1349" s="14" t="s">
        <v>691</v>
      </c>
      <c r="T1349" s="438" t="s">
        <v>1179</v>
      </c>
      <c r="U1349" s="438"/>
      <c r="V1349" s="438"/>
      <c r="W1349" s="438"/>
      <c r="X1349" s="438"/>
      <c r="Z1349" s="438"/>
      <c r="AA1349" s="438"/>
      <c r="AB1349" s="438"/>
      <c r="AC1349" s="327"/>
    </row>
    <row r="1350" spans="1:29" s="67" customFormat="1" ht="37.5">
      <c r="A1350" s="71">
        <v>30</v>
      </c>
      <c r="B1350" s="16">
        <v>14</v>
      </c>
      <c r="C1350" s="68" t="s">
        <v>1108</v>
      </c>
      <c r="D1350" s="16">
        <v>1988</v>
      </c>
      <c r="E1350" s="16" t="s">
        <v>37</v>
      </c>
      <c r="F1350" s="14" t="s">
        <v>306</v>
      </c>
      <c r="G1350" s="16" t="s">
        <v>87</v>
      </c>
      <c r="H1350" s="16">
        <v>5</v>
      </c>
      <c r="I1350" s="21">
        <v>7162.1</v>
      </c>
      <c r="J1350" s="21"/>
      <c r="K1350" s="22" t="s">
        <v>46</v>
      </c>
      <c r="L1350" s="32">
        <f t="shared" si="180"/>
        <v>1100958.0120000001</v>
      </c>
      <c r="M1350" s="32">
        <f t="shared" si="185"/>
        <v>80358.762000000002</v>
      </c>
      <c r="N1350" s="32">
        <f t="shared" si="186"/>
        <v>1181316.7740000002</v>
      </c>
      <c r="O1350" s="632">
        <f>N1350+N1351+N1352</f>
        <v>5948267.2919999994</v>
      </c>
      <c r="P1350" s="423">
        <v>153.72</v>
      </c>
      <c r="Q1350" s="418">
        <v>11.22</v>
      </c>
      <c r="R1350" s="14" t="s">
        <v>270</v>
      </c>
      <c r="S1350" s="14" t="s">
        <v>691</v>
      </c>
      <c r="T1350" s="438" t="s">
        <v>1179</v>
      </c>
      <c r="U1350" s="438"/>
      <c r="V1350" s="438"/>
      <c r="W1350" s="438"/>
      <c r="X1350" s="438"/>
      <c r="Z1350" s="438"/>
      <c r="AA1350" s="438"/>
      <c r="AB1350" s="438"/>
      <c r="AC1350" s="327"/>
    </row>
    <row r="1351" spans="1:29" s="67" customFormat="1">
      <c r="A1351" s="71">
        <v>31</v>
      </c>
      <c r="B1351" s="16"/>
      <c r="C1351" s="68"/>
      <c r="D1351" s="16"/>
      <c r="E1351" s="16"/>
      <c r="F1351" s="14"/>
      <c r="G1351" s="16"/>
      <c r="H1351" s="16"/>
      <c r="I1351" s="426">
        <v>7162.1</v>
      </c>
      <c r="J1351" s="21"/>
      <c r="K1351" s="22" t="s">
        <v>108</v>
      </c>
      <c r="L1351" s="32">
        <f t="shared" si="180"/>
        <v>4151582.8859999999</v>
      </c>
      <c r="M1351" s="32">
        <f t="shared" si="185"/>
        <v>303100.07200000004</v>
      </c>
      <c r="N1351" s="32">
        <f t="shared" si="186"/>
        <v>4454682.9579999996</v>
      </c>
      <c r="O1351" s="634"/>
      <c r="P1351" s="415">
        <v>579.66</v>
      </c>
      <c r="Q1351" s="416">
        <v>42.32</v>
      </c>
      <c r="R1351" s="14" t="s">
        <v>270</v>
      </c>
      <c r="S1351" s="14" t="s">
        <v>691</v>
      </c>
      <c r="T1351" s="438" t="s">
        <v>1179</v>
      </c>
      <c r="U1351" s="438"/>
      <c r="V1351" s="438"/>
      <c r="W1351" s="438"/>
      <c r="X1351" s="438"/>
      <c r="Z1351" s="438"/>
      <c r="AA1351" s="438"/>
      <c r="AB1351" s="438"/>
      <c r="AC1351" s="327"/>
    </row>
    <row r="1352" spans="1:29" s="67" customFormat="1">
      <c r="A1352" s="71">
        <v>32</v>
      </c>
      <c r="B1352" s="16"/>
      <c r="C1352" s="68"/>
      <c r="D1352" s="16"/>
      <c r="E1352" s="16"/>
      <c r="F1352" s="14"/>
      <c r="G1352" s="16"/>
      <c r="H1352" s="16"/>
      <c r="I1352" s="426">
        <v>7162.1</v>
      </c>
      <c r="J1352" s="21"/>
      <c r="K1352" s="22" t="s">
        <v>479</v>
      </c>
      <c r="L1352" s="32">
        <f t="shared" si="180"/>
        <v>290996.12300000002</v>
      </c>
      <c r="M1352" s="32">
        <f t="shared" si="185"/>
        <v>21271.437000000002</v>
      </c>
      <c r="N1352" s="32">
        <f t="shared" si="186"/>
        <v>312267.56</v>
      </c>
      <c r="O1352" s="633"/>
      <c r="P1352" s="415">
        <v>40.630000000000003</v>
      </c>
      <c r="Q1352" s="416">
        <v>2.97</v>
      </c>
      <c r="R1352" s="14" t="s">
        <v>270</v>
      </c>
      <c r="S1352" s="14" t="s">
        <v>691</v>
      </c>
      <c r="T1352" s="438" t="s">
        <v>1179</v>
      </c>
      <c r="U1352" s="438"/>
      <c r="V1352" s="438"/>
      <c r="W1352" s="438"/>
      <c r="X1352" s="438"/>
      <c r="Z1352" s="438"/>
      <c r="AA1352" s="438"/>
      <c r="AB1352" s="438"/>
      <c r="AC1352" s="327"/>
    </row>
    <row r="1353" spans="1:29" s="67" customFormat="1">
      <c r="A1353" s="64">
        <f>A1377</f>
        <v>24</v>
      </c>
      <c r="B1353" s="33">
        <f>B1377</f>
        <v>19</v>
      </c>
      <c r="C1353" s="65" t="s">
        <v>147</v>
      </c>
      <c r="D1353" s="33"/>
      <c r="E1353" s="16"/>
      <c r="F1353" s="14"/>
      <c r="G1353" s="33"/>
      <c r="H1353" s="33"/>
      <c r="I1353" s="31">
        <f>SUM(I1354:I1377)</f>
        <v>65189.72</v>
      </c>
      <c r="J1353" s="27"/>
      <c r="K1353" s="26"/>
      <c r="L1353" s="31">
        <f>SUM(L1354:L1377)</f>
        <v>20870260.366</v>
      </c>
      <c r="M1353" s="31">
        <f>SUM(M1354:M1377)</f>
        <v>1530763.5422</v>
      </c>
      <c r="N1353" s="31">
        <f>SUM(N1354:N1377)</f>
        <v>22401023.908199996</v>
      </c>
      <c r="O1353" s="31">
        <f>SUM(O1354:O1377)</f>
        <v>22401023.908200003</v>
      </c>
      <c r="P1353" s="31"/>
      <c r="Q1353" s="414"/>
      <c r="R1353" s="14"/>
      <c r="S1353" s="14"/>
      <c r="T1353" s="438"/>
      <c r="U1353" s="438"/>
      <c r="V1353" s="438"/>
      <c r="W1353" s="438"/>
      <c r="X1353" s="438"/>
      <c r="Z1353" s="438"/>
      <c r="AA1353" s="438"/>
      <c r="AB1353" s="438"/>
      <c r="AC1353" s="327"/>
    </row>
    <row r="1354" spans="1:29" ht="37.5">
      <c r="A1354" s="15">
        <v>1</v>
      </c>
      <c r="B1354" s="16">
        <v>1</v>
      </c>
      <c r="C1354" s="68" t="s">
        <v>902</v>
      </c>
      <c r="D1354" s="16">
        <v>1976</v>
      </c>
      <c r="E1354" s="16" t="s">
        <v>37</v>
      </c>
      <c r="F1354" s="14" t="s">
        <v>306</v>
      </c>
      <c r="G1354" s="16" t="s">
        <v>87</v>
      </c>
      <c r="H1354" s="16">
        <v>5</v>
      </c>
      <c r="I1354" s="21">
        <v>2033.7</v>
      </c>
      <c r="J1354" s="21">
        <v>993.1</v>
      </c>
      <c r="K1354" s="22" t="s">
        <v>46</v>
      </c>
      <c r="L1354" s="32">
        <f t="shared" ref="L1354:L1364" si="187">I1354*P1354</f>
        <v>312620.364</v>
      </c>
      <c r="M1354" s="32">
        <f t="shared" ref="M1354:M1364" si="188">I1354*Q1354</f>
        <v>22818.114000000001</v>
      </c>
      <c r="N1354" s="32">
        <f t="shared" ref="N1354:N1377" si="189">L1354+M1354</f>
        <v>335438.478</v>
      </c>
      <c r="O1354" s="32">
        <f t="shared" ref="O1354:O1363" si="190">N1354</f>
        <v>335438.478</v>
      </c>
      <c r="P1354" s="423">
        <v>153.72</v>
      </c>
      <c r="Q1354" s="418">
        <v>11.22</v>
      </c>
      <c r="R1354" s="14" t="s">
        <v>270</v>
      </c>
      <c r="S1354" s="14" t="s">
        <v>691</v>
      </c>
    </row>
    <row r="1355" spans="1:29" ht="37.5">
      <c r="A1355" s="15">
        <v>2</v>
      </c>
      <c r="B1355" s="16">
        <v>2</v>
      </c>
      <c r="C1355" s="68" t="s">
        <v>903</v>
      </c>
      <c r="D1355" s="16">
        <v>1973</v>
      </c>
      <c r="E1355" s="16" t="s">
        <v>37</v>
      </c>
      <c r="F1355" s="14" t="s">
        <v>306</v>
      </c>
      <c r="G1355" s="16" t="s">
        <v>87</v>
      </c>
      <c r="H1355" s="16">
        <v>5</v>
      </c>
      <c r="I1355" s="21">
        <v>5221.05</v>
      </c>
      <c r="J1355" s="21">
        <v>3183.75</v>
      </c>
      <c r="K1355" s="22" t="s">
        <v>46</v>
      </c>
      <c r="L1355" s="32">
        <f t="shared" si="187"/>
        <v>802579.80599999998</v>
      </c>
      <c r="M1355" s="32">
        <f t="shared" si="188"/>
        <v>58580.181000000004</v>
      </c>
      <c r="N1355" s="32">
        <f t="shared" si="189"/>
        <v>861159.98699999996</v>
      </c>
      <c r="O1355" s="32">
        <f t="shared" si="190"/>
        <v>861159.98699999996</v>
      </c>
      <c r="P1355" s="423">
        <v>153.72</v>
      </c>
      <c r="Q1355" s="418">
        <v>11.22</v>
      </c>
      <c r="R1355" s="14" t="s">
        <v>270</v>
      </c>
      <c r="S1355" s="14" t="s">
        <v>691</v>
      </c>
    </row>
    <row r="1356" spans="1:29" ht="37.5">
      <c r="A1356" s="15">
        <v>3</v>
      </c>
      <c r="B1356" s="16">
        <v>3</v>
      </c>
      <c r="C1356" s="68" t="s">
        <v>904</v>
      </c>
      <c r="D1356" s="16">
        <v>1974</v>
      </c>
      <c r="E1356" s="16" t="s">
        <v>37</v>
      </c>
      <c r="F1356" s="14" t="s">
        <v>306</v>
      </c>
      <c r="G1356" s="16" t="s">
        <v>38</v>
      </c>
      <c r="H1356" s="16">
        <v>5</v>
      </c>
      <c r="I1356" s="21">
        <v>6211.79</v>
      </c>
      <c r="J1356" s="21">
        <v>3622.09</v>
      </c>
      <c r="K1356" s="22" t="s">
        <v>46</v>
      </c>
      <c r="L1356" s="32">
        <f t="shared" si="187"/>
        <v>993886.4</v>
      </c>
      <c r="M1356" s="32">
        <f t="shared" si="188"/>
        <v>72553.707200000004</v>
      </c>
      <c r="N1356" s="32">
        <f t="shared" si="189"/>
        <v>1066440.1072</v>
      </c>
      <c r="O1356" s="32">
        <f t="shared" si="190"/>
        <v>1066440.1072</v>
      </c>
      <c r="P1356" s="423">
        <v>160</v>
      </c>
      <c r="Q1356" s="418">
        <v>11.68</v>
      </c>
      <c r="R1356" s="14" t="s">
        <v>270</v>
      </c>
      <c r="S1356" s="14" t="s">
        <v>691</v>
      </c>
    </row>
    <row r="1357" spans="1:29" ht="37.5">
      <c r="A1357" s="15">
        <v>4</v>
      </c>
      <c r="B1357" s="16">
        <v>4</v>
      </c>
      <c r="C1357" s="68" t="s">
        <v>905</v>
      </c>
      <c r="D1357" s="16">
        <v>1973</v>
      </c>
      <c r="E1357" s="16" t="s">
        <v>37</v>
      </c>
      <c r="F1357" s="14" t="s">
        <v>306</v>
      </c>
      <c r="G1357" s="16" t="s">
        <v>38</v>
      </c>
      <c r="H1357" s="16">
        <v>5</v>
      </c>
      <c r="I1357" s="21">
        <v>18263.7</v>
      </c>
      <c r="J1357" s="21">
        <v>11263.73</v>
      </c>
      <c r="K1357" s="22" t="s">
        <v>46</v>
      </c>
      <c r="L1357" s="32">
        <f t="shared" si="187"/>
        <v>2922192</v>
      </c>
      <c r="M1357" s="32">
        <f t="shared" si="188"/>
        <v>213320.016</v>
      </c>
      <c r="N1357" s="32">
        <f t="shared" si="189"/>
        <v>3135512.0159999998</v>
      </c>
      <c r="O1357" s="32">
        <f t="shared" si="190"/>
        <v>3135512.0159999998</v>
      </c>
      <c r="P1357" s="423">
        <v>160</v>
      </c>
      <c r="Q1357" s="418">
        <v>11.68</v>
      </c>
      <c r="R1357" s="14" t="s">
        <v>270</v>
      </c>
      <c r="S1357" s="14" t="s">
        <v>691</v>
      </c>
    </row>
    <row r="1358" spans="1:29" ht="37.5">
      <c r="A1358" s="15">
        <v>5</v>
      </c>
      <c r="B1358" s="16">
        <v>5</v>
      </c>
      <c r="C1358" s="68" t="s">
        <v>906</v>
      </c>
      <c r="D1358" s="16">
        <v>1980</v>
      </c>
      <c r="E1358" s="16" t="s">
        <v>37</v>
      </c>
      <c r="F1358" s="14" t="s">
        <v>306</v>
      </c>
      <c r="G1358" s="16" t="s">
        <v>87</v>
      </c>
      <c r="H1358" s="16">
        <v>3</v>
      </c>
      <c r="I1358" s="21">
        <v>3306.3</v>
      </c>
      <c r="J1358" s="21">
        <v>1620.1</v>
      </c>
      <c r="K1358" s="22" t="s">
        <v>46</v>
      </c>
      <c r="L1358" s="32">
        <f t="shared" si="187"/>
        <v>508244.43600000005</v>
      </c>
      <c r="M1358" s="32">
        <f t="shared" si="188"/>
        <v>37096.686000000002</v>
      </c>
      <c r="N1358" s="32">
        <f t="shared" si="189"/>
        <v>545341.12200000009</v>
      </c>
      <c r="O1358" s="32">
        <f t="shared" si="190"/>
        <v>545341.12200000009</v>
      </c>
      <c r="P1358" s="423">
        <v>153.72</v>
      </c>
      <c r="Q1358" s="418">
        <v>11.22</v>
      </c>
      <c r="R1358" s="14" t="s">
        <v>270</v>
      </c>
      <c r="S1358" s="14" t="s">
        <v>691</v>
      </c>
    </row>
    <row r="1359" spans="1:29" ht="37.5">
      <c r="A1359" s="15">
        <v>6</v>
      </c>
      <c r="B1359" s="16">
        <v>6</v>
      </c>
      <c r="C1359" s="68" t="s">
        <v>907</v>
      </c>
      <c r="D1359" s="16">
        <v>1986</v>
      </c>
      <c r="E1359" s="16" t="s">
        <v>37</v>
      </c>
      <c r="F1359" s="14" t="s">
        <v>306</v>
      </c>
      <c r="G1359" s="16" t="s">
        <v>87</v>
      </c>
      <c r="H1359" s="16">
        <v>5</v>
      </c>
      <c r="I1359" s="21">
        <v>5459.6</v>
      </c>
      <c r="J1359" s="21">
        <v>3393.2</v>
      </c>
      <c r="K1359" s="22" t="s">
        <v>46</v>
      </c>
      <c r="L1359" s="32">
        <f t="shared" si="187"/>
        <v>839249.71200000006</v>
      </c>
      <c r="M1359" s="32">
        <f t="shared" si="188"/>
        <v>61256.712000000007</v>
      </c>
      <c r="N1359" s="32">
        <f t="shared" si="189"/>
        <v>900506.42400000012</v>
      </c>
      <c r="O1359" s="32">
        <f t="shared" si="190"/>
        <v>900506.42400000012</v>
      </c>
      <c r="P1359" s="423">
        <v>153.72</v>
      </c>
      <c r="Q1359" s="418">
        <v>11.22</v>
      </c>
      <c r="R1359" s="14" t="s">
        <v>270</v>
      </c>
      <c r="S1359" s="14" t="s">
        <v>691</v>
      </c>
    </row>
    <row r="1360" spans="1:29" s="6" customFormat="1" ht="56.25">
      <c r="A1360" s="14">
        <v>7</v>
      </c>
      <c r="B1360" s="16">
        <v>7</v>
      </c>
      <c r="C1360" s="68" t="s">
        <v>1070</v>
      </c>
      <c r="D1360" s="68">
        <v>1962</v>
      </c>
      <c r="E1360" s="16" t="s">
        <v>37</v>
      </c>
      <c r="F1360" s="14" t="s">
        <v>287</v>
      </c>
      <c r="G1360" s="16" t="s">
        <v>38</v>
      </c>
      <c r="H1360" s="16">
        <v>3</v>
      </c>
      <c r="I1360" s="21">
        <v>1468.4</v>
      </c>
      <c r="J1360" s="21">
        <v>947.1</v>
      </c>
      <c r="K1360" s="35" t="s">
        <v>42</v>
      </c>
      <c r="L1360" s="32">
        <f t="shared" si="187"/>
        <v>52172.252000000008</v>
      </c>
      <c r="M1360" s="32">
        <f t="shared" si="188"/>
        <v>3803.1559999999999</v>
      </c>
      <c r="N1360" s="32">
        <f>L1360+M1360</f>
        <v>55975.40800000001</v>
      </c>
      <c r="O1360" s="32">
        <f t="shared" si="190"/>
        <v>55975.40800000001</v>
      </c>
      <c r="P1360" s="423">
        <v>35.53</v>
      </c>
      <c r="Q1360" s="418">
        <v>2.59</v>
      </c>
      <c r="R1360" s="14" t="s">
        <v>270</v>
      </c>
      <c r="S1360" s="14" t="s">
        <v>691</v>
      </c>
      <c r="T1360" s="438" t="s">
        <v>1071</v>
      </c>
      <c r="U1360" s="435"/>
      <c r="V1360" s="438"/>
      <c r="W1360" s="435"/>
      <c r="X1360" s="435"/>
      <c r="Z1360" s="428"/>
      <c r="AA1360" s="428"/>
      <c r="AB1360" s="428"/>
      <c r="AC1360" s="434"/>
    </row>
    <row r="1361" spans="1:19" ht="37.5">
      <c r="A1361" s="15">
        <v>8</v>
      </c>
      <c r="B1361" s="16">
        <v>8</v>
      </c>
      <c r="C1361" s="68" t="s">
        <v>908</v>
      </c>
      <c r="D1361" s="16">
        <v>1980</v>
      </c>
      <c r="E1361" s="16" t="s">
        <v>37</v>
      </c>
      <c r="F1361" s="14" t="s">
        <v>306</v>
      </c>
      <c r="G1361" s="16" t="s">
        <v>38</v>
      </c>
      <c r="H1361" s="16">
        <v>2</v>
      </c>
      <c r="I1361" s="21">
        <v>755.5</v>
      </c>
      <c r="J1361" s="21">
        <v>365.5</v>
      </c>
      <c r="K1361" s="22" t="s">
        <v>46</v>
      </c>
      <c r="L1361" s="32">
        <f t="shared" si="187"/>
        <v>120880</v>
      </c>
      <c r="M1361" s="32">
        <f t="shared" si="188"/>
        <v>8824.24</v>
      </c>
      <c r="N1361" s="32">
        <f t="shared" si="189"/>
        <v>129704.24</v>
      </c>
      <c r="O1361" s="32">
        <f t="shared" si="190"/>
        <v>129704.24</v>
      </c>
      <c r="P1361" s="423">
        <v>160</v>
      </c>
      <c r="Q1361" s="418">
        <v>11.68</v>
      </c>
      <c r="R1361" s="14" t="s">
        <v>270</v>
      </c>
      <c r="S1361" s="14" t="s">
        <v>691</v>
      </c>
    </row>
    <row r="1362" spans="1:19" ht="37.5">
      <c r="A1362" s="15">
        <v>9</v>
      </c>
      <c r="B1362" s="16">
        <v>9</v>
      </c>
      <c r="C1362" s="68" t="s">
        <v>909</v>
      </c>
      <c r="D1362" s="16">
        <v>1977</v>
      </c>
      <c r="E1362" s="16" t="s">
        <v>37</v>
      </c>
      <c r="F1362" s="14" t="s">
        <v>306</v>
      </c>
      <c r="G1362" s="16" t="s">
        <v>38</v>
      </c>
      <c r="H1362" s="16">
        <v>2</v>
      </c>
      <c r="I1362" s="21">
        <v>750.6</v>
      </c>
      <c r="J1362" s="21">
        <v>357.6</v>
      </c>
      <c r="K1362" s="22" t="s">
        <v>46</v>
      </c>
      <c r="L1362" s="32">
        <f t="shared" si="187"/>
        <v>120096</v>
      </c>
      <c r="M1362" s="32">
        <f t="shared" si="188"/>
        <v>8767.0079999999998</v>
      </c>
      <c r="N1362" s="32">
        <f t="shared" si="189"/>
        <v>128863.008</v>
      </c>
      <c r="O1362" s="32">
        <f t="shared" si="190"/>
        <v>128863.008</v>
      </c>
      <c r="P1362" s="423">
        <v>160</v>
      </c>
      <c r="Q1362" s="418">
        <v>11.68</v>
      </c>
      <c r="R1362" s="14" t="s">
        <v>270</v>
      </c>
      <c r="S1362" s="14" t="s">
        <v>691</v>
      </c>
    </row>
    <row r="1363" spans="1:19" ht="37.5">
      <c r="A1363" s="15">
        <v>10</v>
      </c>
      <c r="B1363" s="16">
        <v>10</v>
      </c>
      <c r="C1363" s="68" t="s">
        <v>910</v>
      </c>
      <c r="D1363" s="16">
        <v>1977</v>
      </c>
      <c r="E1363" s="16" t="s">
        <v>37</v>
      </c>
      <c r="F1363" s="14" t="s">
        <v>306</v>
      </c>
      <c r="G1363" s="16" t="s">
        <v>38</v>
      </c>
      <c r="H1363" s="16">
        <v>2</v>
      </c>
      <c r="I1363" s="21">
        <v>746.5</v>
      </c>
      <c r="J1363" s="21">
        <v>365.1</v>
      </c>
      <c r="K1363" s="22" t="s">
        <v>46</v>
      </c>
      <c r="L1363" s="32">
        <f t="shared" si="187"/>
        <v>119440</v>
      </c>
      <c r="M1363" s="32">
        <f t="shared" si="188"/>
        <v>8719.119999999999</v>
      </c>
      <c r="N1363" s="32">
        <f t="shared" si="189"/>
        <v>128159.12</v>
      </c>
      <c r="O1363" s="32">
        <f t="shared" si="190"/>
        <v>128159.12</v>
      </c>
      <c r="P1363" s="423">
        <v>160</v>
      </c>
      <c r="Q1363" s="418">
        <v>11.68</v>
      </c>
      <c r="R1363" s="14" t="s">
        <v>270</v>
      </c>
      <c r="S1363" s="14" t="s">
        <v>691</v>
      </c>
    </row>
    <row r="1364" spans="1:19" ht="37.5">
      <c r="A1364" s="15">
        <v>11</v>
      </c>
      <c r="B1364" s="16">
        <v>11</v>
      </c>
      <c r="C1364" s="68" t="s">
        <v>148</v>
      </c>
      <c r="D1364" s="16">
        <v>1970</v>
      </c>
      <c r="E1364" s="16" t="s">
        <v>37</v>
      </c>
      <c r="F1364" s="14" t="s">
        <v>306</v>
      </c>
      <c r="G1364" s="16" t="s">
        <v>38</v>
      </c>
      <c r="H1364" s="16">
        <v>5</v>
      </c>
      <c r="I1364" s="21">
        <v>6355.18</v>
      </c>
      <c r="J1364" s="21">
        <v>3773.85</v>
      </c>
      <c r="K1364" s="22" t="s">
        <v>49</v>
      </c>
      <c r="L1364" s="32">
        <f t="shared" si="187"/>
        <v>2707306.68</v>
      </c>
      <c r="M1364" s="32">
        <f t="shared" si="188"/>
        <v>197646.09800000003</v>
      </c>
      <c r="N1364" s="32">
        <f t="shared" si="189"/>
        <v>2904952.7780000004</v>
      </c>
      <c r="O1364" s="632">
        <f>N1364+N1365</f>
        <v>10284587.794000002</v>
      </c>
      <c r="P1364" s="423">
        <v>426</v>
      </c>
      <c r="Q1364" s="416">
        <v>31.1</v>
      </c>
      <c r="R1364" s="14" t="s">
        <v>270</v>
      </c>
      <c r="S1364" s="14" t="s">
        <v>691</v>
      </c>
    </row>
    <row r="1365" spans="1:19">
      <c r="A1365" s="15">
        <v>12</v>
      </c>
      <c r="B1365" s="16"/>
      <c r="C1365" s="68"/>
      <c r="D1365" s="16"/>
      <c r="E1365" s="16"/>
      <c r="F1365" s="14"/>
      <c r="G1365" s="16"/>
      <c r="H1365" s="16"/>
      <c r="I1365" s="21"/>
      <c r="J1365" s="21"/>
      <c r="K1365" s="22" t="s">
        <v>234</v>
      </c>
      <c r="L1365" s="32">
        <f>I1364*P1365</f>
        <v>6877575.796000001</v>
      </c>
      <c r="M1365" s="32">
        <f>I1364*Q1365</f>
        <v>502059.22000000003</v>
      </c>
      <c r="N1365" s="32">
        <f t="shared" si="189"/>
        <v>7379635.0160000008</v>
      </c>
      <c r="O1365" s="633"/>
      <c r="P1365" s="423">
        <v>1082.2</v>
      </c>
      <c r="Q1365" s="416">
        <v>79</v>
      </c>
      <c r="R1365" s="14" t="s">
        <v>270</v>
      </c>
      <c r="S1365" s="14" t="s">
        <v>691</v>
      </c>
    </row>
    <row r="1366" spans="1:19" ht="37.5">
      <c r="A1366" s="15">
        <v>13</v>
      </c>
      <c r="B1366" s="16">
        <v>12</v>
      </c>
      <c r="C1366" s="68" t="s">
        <v>911</v>
      </c>
      <c r="D1366" s="16">
        <v>1967</v>
      </c>
      <c r="E1366" s="16" t="s">
        <v>37</v>
      </c>
      <c r="F1366" s="14" t="s">
        <v>306</v>
      </c>
      <c r="G1366" s="16" t="s">
        <v>38</v>
      </c>
      <c r="H1366" s="16">
        <v>3</v>
      </c>
      <c r="I1366" s="21">
        <v>2261.3000000000002</v>
      </c>
      <c r="J1366" s="21">
        <v>916.1</v>
      </c>
      <c r="K1366" s="22" t="s">
        <v>46</v>
      </c>
      <c r="L1366" s="32">
        <f>I1366*P1366</f>
        <v>361808</v>
      </c>
      <c r="M1366" s="32">
        <f>I1366*Q1366</f>
        <v>26411.984</v>
      </c>
      <c r="N1366" s="32">
        <f t="shared" si="189"/>
        <v>388219.984</v>
      </c>
      <c r="O1366" s="32">
        <f>N1366</f>
        <v>388219.984</v>
      </c>
      <c r="P1366" s="423">
        <v>160</v>
      </c>
      <c r="Q1366" s="418">
        <v>11.68</v>
      </c>
      <c r="R1366" s="14" t="s">
        <v>270</v>
      </c>
      <c r="S1366" s="14" t="s">
        <v>691</v>
      </c>
    </row>
    <row r="1367" spans="1:19" ht="37.5">
      <c r="A1367" s="15">
        <v>14</v>
      </c>
      <c r="B1367" s="16">
        <v>13</v>
      </c>
      <c r="C1367" s="68" t="s">
        <v>912</v>
      </c>
      <c r="D1367" s="16">
        <v>1971</v>
      </c>
      <c r="E1367" s="16" t="s">
        <v>37</v>
      </c>
      <c r="F1367" s="14" t="s">
        <v>306</v>
      </c>
      <c r="G1367" s="16" t="s">
        <v>38</v>
      </c>
      <c r="H1367" s="16">
        <v>3</v>
      </c>
      <c r="I1367" s="21">
        <v>1527.9</v>
      </c>
      <c r="J1367" s="21">
        <v>731.1</v>
      </c>
      <c r="K1367" s="22" t="s">
        <v>46</v>
      </c>
      <c r="L1367" s="32">
        <f>I1367*P1367</f>
        <v>244464</v>
      </c>
      <c r="M1367" s="32">
        <f>I1367*Q1367</f>
        <v>17845.871999999999</v>
      </c>
      <c r="N1367" s="32">
        <f t="shared" si="189"/>
        <v>262309.87199999997</v>
      </c>
      <c r="O1367" s="32">
        <f>N1367</f>
        <v>262309.87199999997</v>
      </c>
      <c r="P1367" s="423">
        <v>160</v>
      </c>
      <c r="Q1367" s="418">
        <v>11.68</v>
      </c>
      <c r="R1367" s="14" t="s">
        <v>270</v>
      </c>
      <c r="S1367" s="14" t="s">
        <v>691</v>
      </c>
    </row>
    <row r="1368" spans="1:19" ht="37.5">
      <c r="A1368" s="15">
        <v>15</v>
      </c>
      <c r="B1368" s="16">
        <v>14</v>
      </c>
      <c r="C1368" s="68" t="s">
        <v>913</v>
      </c>
      <c r="D1368" s="16">
        <v>1993</v>
      </c>
      <c r="E1368" s="16" t="s">
        <v>37</v>
      </c>
      <c r="F1368" s="14" t="s">
        <v>389</v>
      </c>
      <c r="G1368" s="16" t="s">
        <v>38</v>
      </c>
      <c r="H1368" s="16">
        <v>3</v>
      </c>
      <c r="I1368" s="21">
        <v>2058.8000000000002</v>
      </c>
      <c r="J1368" s="21">
        <v>1047.4000000000001</v>
      </c>
      <c r="K1368" s="22" t="s">
        <v>46</v>
      </c>
      <c r="L1368" s="32">
        <f>I1368*P1368</f>
        <v>391172.00000000006</v>
      </c>
      <c r="M1368" s="32">
        <f>I1368*Q1368</f>
        <v>28555.556</v>
      </c>
      <c r="N1368" s="32">
        <f t="shared" si="189"/>
        <v>419727.55600000004</v>
      </c>
      <c r="O1368" s="32">
        <f>N1368</f>
        <v>419727.55600000004</v>
      </c>
      <c r="P1368" s="423">
        <v>190</v>
      </c>
      <c r="Q1368" s="418">
        <v>13.87</v>
      </c>
      <c r="R1368" s="14" t="s">
        <v>270</v>
      </c>
      <c r="S1368" s="14" t="s">
        <v>691</v>
      </c>
    </row>
    <row r="1369" spans="1:19" ht="37.5">
      <c r="A1369" s="15">
        <v>16</v>
      </c>
      <c r="B1369" s="16">
        <v>15</v>
      </c>
      <c r="C1369" s="68" t="s">
        <v>162</v>
      </c>
      <c r="D1369" s="16">
        <v>1958</v>
      </c>
      <c r="E1369" s="16" t="s">
        <v>37</v>
      </c>
      <c r="F1369" s="312" t="s">
        <v>285</v>
      </c>
      <c r="G1369" s="16" t="s">
        <v>60</v>
      </c>
      <c r="H1369" s="16">
        <v>2</v>
      </c>
      <c r="I1369" s="21">
        <v>865.1</v>
      </c>
      <c r="J1369" s="21">
        <v>483.7</v>
      </c>
      <c r="K1369" s="22" t="s">
        <v>49</v>
      </c>
      <c r="L1369" s="32">
        <f>I1369*P1369</f>
        <v>401544.81600000005</v>
      </c>
      <c r="M1369" s="32">
        <f>I1369*Q1369</f>
        <v>29309.588000000003</v>
      </c>
      <c r="N1369" s="32">
        <f t="shared" si="189"/>
        <v>430854.40400000004</v>
      </c>
      <c r="O1369" s="32">
        <f>N1369</f>
        <v>430854.40400000004</v>
      </c>
      <c r="P1369" s="415">
        <v>464.16</v>
      </c>
      <c r="Q1369" s="416">
        <v>33.880000000000003</v>
      </c>
      <c r="R1369" s="14" t="s">
        <v>270</v>
      </c>
      <c r="S1369" s="14" t="s">
        <v>691</v>
      </c>
    </row>
    <row r="1370" spans="1:19" ht="37.5">
      <c r="A1370" s="15">
        <v>17</v>
      </c>
      <c r="B1370" s="16">
        <v>16</v>
      </c>
      <c r="C1370" s="68" t="s">
        <v>914</v>
      </c>
      <c r="D1370" s="16">
        <v>1958</v>
      </c>
      <c r="E1370" s="16" t="s">
        <v>37</v>
      </c>
      <c r="F1370" s="312" t="s">
        <v>285</v>
      </c>
      <c r="G1370" s="16" t="s">
        <v>60</v>
      </c>
      <c r="H1370" s="16">
        <v>2</v>
      </c>
      <c r="I1370" s="21">
        <v>777.6</v>
      </c>
      <c r="J1370" s="21">
        <v>456.3</v>
      </c>
      <c r="K1370" s="22" t="s">
        <v>46</v>
      </c>
      <c r="L1370" s="32">
        <f>I1370*P1370</f>
        <v>193031.424</v>
      </c>
      <c r="M1370" s="32">
        <f>I1370*Q1370</f>
        <v>14090.112000000001</v>
      </c>
      <c r="N1370" s="32">
        <f t="shared" si="189"/>
        <v>207121.53599999999</v>
      </c>
      <c r="O1370" s="632">
        <f>N1370+N1371+N1372+N1373+N1374</f>
        <v>1962436.8959999999</v>
      </c>
      <c r="P1370" s="415">
        <v>248.24</v>
      </c>
      <c r="Q1370" s="416">
        <v>18.12</v>
      </c>
      <c r="R1370" s="14" t="s">
        <v>270</v>
      </c>
      <c r="S1370" s="14" t="s">
        <v>691</v>
      </c>
    </row>
    <row r="1371" spans="1:19" ht="37.5">
      <c r="A1371" s="15">
        <v>18</v>
      </c>
      <c r="B1371" s="16"/>
      <c r="C1371" s="68"/>
      <c r="D1371" s="16"/>
      <c r="E1371" s="16"/>
      <c r="F1371" s="14"/>
      <c r="G1371" s="16"/>
      <c r="H1371" s="16"/>
      <c r="I1371" s="21"/>
      <c r="J1371" s="21"/>
      <c r="K1371" s="22" t="s">
        <v>49</v>
      </c>
      <c r="L1371" s="32">
        <f>I1370*P1371</f>
        <v>360930.81600000005</v>
      </c>
      <c r="M1371" s="32">
        <f>I1370*Q1371</f>
        <v>26345.088000000003</v>
      </c>
      <c r="N1371" s="32">
        <f t="shared" si="189"/>
        <v>387275.90400000004</v>
      </c>
      <c r="O1371" s="634"/>
      <c r="P1371" s="415">
        <v>464.16</v>
      </c>
      <c r="Q1371" s="416">
        <v>33.880000000000003</v>
      </c>
      <c r="R1371" s="14" t="s">
        <v>270</v>
      </c>
      <c r="S1371" s="14" t="s">
        <v>691</v>
      </c>
    </row>
    <row r="1372" spans="1:19" ht="56.25">
      <c r="A1372" s="15">
        <v>19</v>
      </c>
      <c r="B1372" s="16"/>
      <c r="C1372" s="68"/>
      <c r="D1372" s="16"/>
      <c r="E1372" s="16"/>
      <c r="F1372" s="14"/>
      <c r="G1372" s="16"/>
      <c r="H1372" s="16"/>
      <c r="I1372" s="21"/>
      <c r="J1372" s="21"/>
      <c r="K1372" s="22" t="s">
        <v>39</v>
      </c>
      <c r="L1372" s="32">
        <f>I1370*P1372</f>
        <v>58732.128000000004</v>
      </c>
      <c r="M1372" s="32">
        <f>I1370*Q1372</f>
        <v>11555.136</v>
      </c>
      <c r="N1372" s="32">
        <f t="shared" si="189"/>
        <v>70287.26400000001</v>
      </c>
      <c r="O1372" s="634"/>
      <c r="P1372" s="415">
        <v>75.53</v>
      </c>
      <c r="Q1372" s="416">
        <v>14.86</v>
      </c>
      <c r="R1372" s="14" t="s">
        <v>270</v>
      </c>
      <c r="S1372" s="14" t="s">
        <v>691</v>
      </c>
    </row>
    <row r="1373" spans="1:19" ht="56.25">
      <c r="A1373" s="15">
        <v>20</v>
      </c>
      <c r="B1373" s="16"/>
      <c r="C1373" s="68"/>
      <c r="D1373" s="16"/>
      <c r="E1373" s="16"/>
      <c r="F1373" s="14"/>
      <c r="G1373" s="16"/>
      <c r="H1373" s="16"/>
      <c r="I1373" s="21"/>
      <c r="J1373" s="21"/>
      <c r="K1373" s="22" t="s">
        <v>42</v>
      </c>
      <c r="L1373" s="32">
        <f>I1370*P1373</f>
        <v>43063.488000000005</v>
      </c>
      <c r="M1373" s="32">
        <f>I1370*Q1373</f>
        <v>3141.5039999999999</v>
      </c>
      <c r="N1373" s="32">
        <f t="shared" si="189"/>
        <v>46204.992000000006</v>
      </c>
      <c r="O1373" s="634"/>
      <c r="P1373" s="415">
        <v>55.38</v>
      </c>
      <c r="Q1373" s="418">
        <v>4.04</v>
      </c>
      <c r="R1373" s="14" t="s">
        <v>270</v>
      </c>
      <c r="S1373" s="14" t="s">
        <v>691</v>
      </c>
    </row>
    <row r="1374" spans="1:19">
      <c r="A1374" s="15">
        <v>21</v>
      </c>
      <c r="B1374" s="16"/>
      <c r="C1374" s="68"/>
      <c r="D1374" s="16"/>
      <c r="E1374" s="16"/>
      <c r="F1374" s="14"/>
      <c r="G1374" s="16"/>
      <c r="H1374" s="16"/>
      <c r="I1374" s="21"/>
      <c r="J1374" s="21"/>
      <c r="K1374" s="22" t="s">
        <v>234</v>
      </c>
      <c r="L1374" s="32">
        <f>I1370*P1374</f>
        <v>1166400</v>
      </c>
      <c r="M1374" s="32">
        <f>I1370*Q1374</f>
        <v>85147.199999999997</v>
      </c>
      <c r="N1374" s="32">
        <f t="shared" si="189"/>
        <v>1251547.2</v>
      </c>
      <c r="O1374" s="633"/>
      <c r="P1374" s="423">
        <v>1500</v>
      </c>
      <c r="Q1374" s="416">
        <v>109.5</v>
      </c>
      <c r="R1374" s="14" t="s">
        <v>270</v>
      </c>
      <c r="S1374" s="14" t="s">
        <v>691</v>
      </c>
    </row>
    <row r="1375" spans="1:19" ht="37.5">
      <c r="A1375" s="15">
        <v>22</v>
      </c>
      <c r="B1375" s="16">
        <v>17</v>
      </c>
      <c r="C1375" s="68" t="s">
        <v>915</v>
      </c>
      <c r="D1375" s="16">
        <v>1983</v>
      </c>
      <c r="E1375" s="16" t="s">
        <v>37</v>
      </c>
      <c r="F1375" s="312" t="s">
        <v>285</v>
      </c>
      <c r="G1375" s="16" t="s">
        <v>38</v>
      </c>
      <c r="H1375" s="16">
        <v>2</v>
      </c>
      <c r="I1375" s="21">
        <v>713.6</v>
      </c>
      <c r="J1375" s="21">
        <v>397.7</v>
      </c>
      <c r="K1375" s="22" t="s">
        <v>46</v>
      </c>
      <c r="L1375" s="32">
        <f>I1375*P1375</f>
        <v>177144.06400000001</v>
      </c>
      <c r="M1375" s="32">
        <f>I1375*Q1375</f>
        <v>12930.432000000001</v>
      </c>
      <c r="N1375" s="32">
        <f t="shared" si="189"/>
        <v>190074.49600000001</v>
      </c>
      <c r="O1375" s="32">
        <f>N1375</f>
        <v>190074.49600000001</v>
      </c>
      <c r="P1375" s="415">
        <v>248.24</v>
      </c>
      <c r="Q1375" s="416">
        <v>18.12</v>
      </c>
      <c r="R1375" s="14" t="s">
        <v>270</v>
      </c>
      <c r="S1375" s="14" t="s">
        <v>691</v>
      </c>
    </row>
    <row r="1376" spans="1:19" ht="37.5">
      <c r="A1376" s="15">
        <v>23</v>
      </c>
      <c r="B1376" s="16">
        <v>18</v>
      </c>
      <c r="C1376" s="68" t="s">
        <v>916</v>
      </c>
      <c r="D1376" s="16">
        <v>1953</v>
      </c>
      <c r="E1376" s="16" t="s">
        <v>37</v>
      </c>
      <c r="F1376" s="312" t="s">
        <v>285</v>
      </c>
      <c r="G1376" s="16" t="s">
        <v>38</v>
      </c>
      <c r="H1376" s="16">
        <v>2</v>
      </c>
      <c r="I1376" s="21">
        <v>789.1</v>
      </c>
      <c r="J1376" s="21">
        <v>416.7</v>
      </c>
      <c r="K1376" s="22" t="s">
        <v>46</v>
      </c>
      <c r="L1376" s="32">
        <f>I1376*P1376</f>
        <v>195886.18400000001</v>
      </c>
      <c r="M1376" s="32">
        <f>I1376*Q1376</f>
        <v>14298.492000000002</v>
      </c>
      <c r="N1376" s="32">
        <f t="shared" si="189"/>
        <v>210184.67600000001</v>
      </c>
      <c r="O1376" s="32">
        <f>N1376</f>
        <v>210184.67600000001</v>
      </c>
      <c r="P1376" s="415">
        <v>248.24</v>
      </c>
      <c r="Q1376" s="416">
        <v>18.12</v>
      </c>
      <c r="R1376" s="14" t="s">
        <v>270</v>
      </c>
      <c r="S1376" s="14" t="s">
        <v>691</v>
      </c>
    </row>
    <row r="1377" spans="1:29" s="67" customFormat="1" ht="37.5">
      <c r="A1377" s="15">
        <v>24</v>
      </c>
      <c r="B1377" s="16">
        <v>19</v>
      </c>
      <c r="C1377" s="68" t="s">
        <v>917</v>
      </c>
      <c r="D1377" s="16">
        <v>1981</v>
      </c>
      <c r="E1377" s="16" t="s">
        <v>37</v>
      </c>
      <c r="F1377" s="14" t="s">
        <v>280</v>
      </c>
      <c r="G1377" s="16" t="s">
        <v>38</v>
      </c>
      <c r="H1377" s="16">
        <v>5</v>
      </c>
      <c r="I1377" s="21">
        <v>5624</v>
      </c>
      <c r="J1377" s="21">
        <v>3283</v>
      </c>
      <c r="K1377" s="22" t="s">
        <v>46</v>
      </c>
      <c r="L1377" s="32">
        <f>I1377*P1377</f>
        <v>899840</v>
      </c>
      <c r="M1377" s="32">
        <f>I1377*Q1377</f>
        <v>65688.319999999992</v>
      </c>
      <c r="N1377" s="32">
        <f t="shared" si="189"/>
        <v>965528.32</v>
      </c>
      <c r="O1377" s="32">
        <f>N1377</f>
        <v>965528.32</v>
      </c>
      <c r="P1377" s="415">
        <v>160</v>
      </c>
      <c r="Q1377" s="418">
        <v>11.68</v>
      </c>
      <c r="R1377" s="14" t="s">
        <v>270</v>
      </c>
      <c r="S1377" s="14" t="s">
        <v>691</v>
      </c>
      <c r="T1377" s="438"/>
      <c r="U1377" s="438"/>
      <c r="V1377" s="438"/>
      <c r="W1377" s="438"/>
      <c r="X1377" s="438"/>
      <c r="Z1377" s="438"/>
      <c r="AA1377" s="438"/>
      <c r="AB1377" s="438"/>
      <c r="AC1377" s="327"/>
    </row>
    <row r="1378" spans="1:29" s="67" customFormat="1">
      <c r="A1378" s="64">
        <f>A1381</f>
        <v>3</v>
      </c>
      <c r="B1378" s="64">
        <f>B1381</f>
        <v>3</v>
      </c>
      <c r="C1378" s="65" t="s">
        <v>166</v>
      </c>
      <c r="D1378" s="33"/>
      <c r="E1378" s="16"/>
      <c r="F1378" s="14"/>
      <c r="G1378" s="33"/>
      <c r="H1378" s="33"/>
      <c r="I1378" s="31">
        <f>SUM(I1379:I1381)</f>
        <v>2708.2999999999997</v>
      </c>
      <c r="J1378" s="27"/>
      <c r="K1378" s="26"/>
      <c r="L1378" s="31">
        <f>SUM(L1379:L1381)</f>
        <v>670019.79999999993</v>
      </c>
      <c r="M1378" s="31">
        <f>SUM(M1379:M1381)</f>
        <v>48908.555999999997</v>
      </c>
      <c r="N1378" s="31">
        <f>SUM(N1379:N1381)</f>
        <v>718928.35599999991</v>
      </c>
      <c r="O1378" s="31">
        <f>SUM(O1379:O1381)</f>
        <v>718928.35599999991</v>
      </c>
      <c r="P1378" s="31"/>
      <c r="Q1378" s="414"/>
      <c r="R1378" s="14"/>
      <c r="S1378" s="14"/>
      <c r="T1378" s="438"/>
      <c r="U1378" s="438"/>
      <c r="V1378" s="438"/>
      <c r="W1378" s="438"/>
      <c r="X1378" s="438"/>
      <c r="Z1378" s="438"/>
      <c r="AA1378" s="438"/>
      <c r="AB1378" s="438"/>
      <c r="AC1378" s="327"/>
    </row>
    <row r="1379" spans="1:29" ht="37.5">
      <c r="A1379" s="16">
        <v>1</v>
      </c>
      <c r="B1379" s="16">
        <v>1</v>
      </c>
      <c r="C1379" s="68" t="s">
        <v>918</v>
      </c>
      <c r="D1379" s="16">
        <v>1971</v>
      </c>
      <c r="E1379" s="16" t="s">
        <v>37</v>
      </c>
      <c r="F1379" s="312" t="s">
        <v>323</v>
      </c>
      <c r="G1379" s="16" t="s">
        <v>67</v>
      </c>
      <c r="H1379" s="16">
        <v>2</v>
      </c>
      <c r="I1379" s="21">
        <v>552.79999999999995</v>
      </c>
      <c r="J1379" s="21">
        <v>337</v>
      </c>
      <c r="K1379" s="22" t="s">
        <v>46</v>
      </c>
      <c r="L1379" s="32">
        <f>I1379*P1379</f>
        <v>134938.47999999998</v>
      </c>
      <c r="M1379" s="32">
        <f>I1379*Q1379</f>
        <v>9850.8959999999988</v>
      </c>
      <c r="N1379" s="32">
        <f>L1379+M1379</f>
        <v>144789.37599999999</v>
      </c>
      <c r="O1379" s="32">
        <f>N1379</f>
        <v>144789.37599999999</v>
      </c>
      <c r="P1379" s="415">
        <v>244.1</v>
      </c>
      <c r="Q1379" s="416">
        <v>17.82</v>
      </c>
      <c r="R1379" s="14" t="s">
        <v>270</v>
      </c>
      <c r="S1379" s="14" t="s">
        <v>691</v>
      </c>
    </row>
    <row r="1380" spans="1:29" ht="37.5">
      <c r="A1380" s="16">
        <v>2</v>
      </c>
      <c r="B1380" s="16">
        <v>2</v>
      </c>
      <c r="C1380" s="68" t="s">
        <v>919</v>
      </c>
      <c r="D1380" s="16">
        <v>1971</v>
      </c>
      <c r="E1380" s="16" t="s">
        <v>37</v>
      </c>
      <c r="F1380" s="14" t="s">
        <v>285</v>
      </c>
      <c r="G1380" s="16" t="s">
        <v>38</v>
      </c>
      <c r="H1380" s="16">
        <v>2</v>
      </c>
      <c r="I1380" s="21">
        <v>901.4</v>
      </c>
      <c r="J1380" s="21">
        <v>522.5</v>
      </c>
      <c r="K1380" s="22" t="s">
        <v>46</v>
      </c>
      <c r="L1380" s="32">
        <f>I1380*P1380</f>
        <v>223763.53599999999</v>
      </c>
      <c r="M1380" s="32">
        <f>I1380*Q1380</f>
        <v>16333.368</v>
      </c>
      <c r="N1380" s="32">
        <f>L1380+M1380</f>
        <v>240096.90399999998</v>
      </c>
      <c r="O1380" s="32">
        <f>N1380</f>
        <v>240096.90399999998</v>
      </c>
      <c r="P1380" s="415">
        <v>248.24</v>
      </c>
      <c r="Q1380" s="416">
        <v>18.12</v>
      </c>
      <c r="R1380" s="14" t="s">
        <v>270</v>
      </c>
      <c r="S1380" s="14" t="s">
        <v>691</v>
      </c>
    </row>
    <row r="1381" spans="1:29" s="67" customFormat="1" ht="37.5">
      <c r="A1381" s="16">
        <v>3</v>
      </c>
      <c r="B1381" s="16">
        <v>3</v>
      </c>
      <c r="C1381" s="68" t="s">
        <v>920</v>
      </c>
      <c r="D1381" s="16">
        <v>1965</v>
      </c>
      <c r="E1381" s="16" t="s">
        <v>37</v>
      </c>
      <c r="F1381" s="14" t="s">
        <v>331</v>
      </c>
      <c r="G1381" s="16" t="s">
        <v>38</v>
      </c>
      <c r="H1381" s="16">
        <v>2</v>
      </c>
      <c r="I1381" s="21">
        <v>1254.0999999999999</v>
      </c>
      <c r="J1381" s="21">
        <v>728.4</v>
      </c>
      <c r="K1381" s="22" t="s">
        <v>46</v>
      </c>
      <c r="L1381" s="32">
        <f>I1381*P1381</f>
        <v>311317.78399999999</v>
      </c>
      <c r="M1381" s="32">
        <f>I1381*Q1381</f>
        <v>22724.292000000001</v>
      </c>
      <c r="N1381" s="32">
        <f>L1381+M1381</f>
        <v>334042.076</v>
      </c>
      <c r="O1381" s="32">
        <f>N1381</f>
        <v>334042.076</v>
      </c>
      <c r="P1381" s="415">
        <v>248.24</v>
      </c>
      <c r="Q1381" s="416">
        <v>18.12</v>
      </c>
      <c r="R1381" s="14" t="s">
        <v>270</v>
      </c>
      <c r="S1381" s="14" t="s">
        <v>691</v>
      </c>
      <c r="T1381" s="438"/>
      <c r="U1381" s="438"/>
      <c r="V1381" s="438"/>
      <c r="W1381" s="438"/>
      <c r="X1381" s="438"/>
      <c r="Z1381" s="438"/>
      <c r="AA1381" s="438"/>
      <c r="AB1381" s="438"/>
      <c r="AC1381" s="327"/>
    </row>
    <row r="1382" spans="1:29" s="67" customFormat="1">
      <c r="A1382" s="64">
        <f>A1389</f>
        <v>7</v>
      </c>
      <c r="B1382" s="33">
        <f>B1389</f>
        <v>7</v>
      </c>
      <c r="C1382" s="65" t="s">
        <v>463</v>
      </c>
      <c r="D1382" s="33"/>
      <c r="E1382" s="16"/>
      <c r="F1382" s="14"/>
      <c r="G1382" s="33"/>
      <c r="H1382" s="33"/>
      <c r="I1382" s="31">
        <f>SUM(I1383:I1389)</f>
        <v>6128</v>
      </c>
      <c r="J1382" s="27"/>
      <c r="K1382" s="26"/>
      <c r="L1382" s="31">
        <f>SUM(L1383:L1389)</f>
        <v>1499709.9039999999</v>
      </c>
      <c r="M1382" s="31">
        <f>SUM(M1383:M1389)</f>
        <v>109481.04000000001</v>
      </c>
      <c r="N1382" s="31">
        <f>SUM(N1383:N1389)</f>
        <v>1609190.9440000001</v>
      </c>
      <c r="O1382" s="31">
        <f>SUM(O1383:O1389)</f>
        <v>1609190.9440000001</v>
      </c>
      <c r="P1382" s="31"/>
      <c r="Q1382" s="414"/>
      <c r="R1382" s="14"/>
      <c r="S1382" s="14"/>
      <c r="T1382" s="438"/>
      <c r="U1382" s="438"/>
      <c r="V1382" s="438"/>
      <c r="W1382" s="438"/>
      <c r="X1382" s="438"/>
      <c r="Z1382" s="438"/>
      <c r="AA1382" s="438"/>
      <c r="AB1382" s="438"/>
      <c r="AC1382" s="327"/>
    </row>
    <row r="1383" spans="1:29" ht="37.5">
      <c r="A1383" s="16">
        <v>1</v>
      </c>
      <c r="B1383" s="16">
        <v>1</v>
      </c>
      <c r="C1383" s="68" t="s">
        <v>921</v>
      </c>
      <c r="D1383" s="16">
        <v>1987</v>
      </c>
      <c r="E1383" s="16" t="s">
        <v>37</v>
      </c>
      <c r="F1383" s="312" t="s">
        <v>323</v>
      </c>
      <c r="G1383" s="16" t="s">
        <v>67</v>
      </c>
      <c r="H1383" s="16">
        <v>2</v>
      </c>
      <c r="I1383" s="21">
        <v>1272</v>
      </c>
      <c r="J1383" s="21">
        <v>727</v>
      </c>
      <c r="K1383" s="22" t="s">
        <v>46</v>
      </c>
      <c r="L1383" s="32">
        <f t="shared" ref="L1383:L1389" si="191">I1383*P1383</f>
        <v>310495.2</v>
      </c>
      <c r="M1383" s="32">
        <f t="shared" ref="M1383:M1389" si="192">I1383*Q1383</f>
        <v>22667.040000000001</v>
      </c>
      <c r="N1383" s="32">
        <f t="shared" ref="N1383:N1389" si="193">L1383+M1383</f>
        <v>333162.23999999999</v>
      </c>
      <c r="O1383" s="32">
        <f t="shared" ref="O1383:O1389" si="194">N1383</f>
        <v>333162.23999999999</v>
      </c>
      <c r="P1383" s="415">
        <v>244.1</v>
      </c>
      <c r="Q1383" s="416">
        <v>17.82</v>
      </c>
      <c r="R1383" s="14" t="s">
        <v>270</v>
      </c>
      <c r="S1383" s="14" t="s">
        <v>691</v>
      </c>
    </row>
    <row r="1384" spans="1:29" ht="37.5">
      <c r="A1384" s="16">
        <v>2</v>
      </c>
      <c r="B1384" s="16">
        <v>2</v>
      </c>
      <c r="C1384" s="68" t="s">
        <v>922</v>
      </c>
      <c r="D1384" s="16">
        <v>1974</v>
      </c>
      <c r="E1384" s="16" t="s">
        <v>37</v>
      </c>
      <c r="F1384" s="312" t="s">
        <v>323</v>
      </c>
      <c r="G1384" s="16" t="s">
        <v>67</v>
      </c>
      <c r="H1384" s="16">
        <v>2</v>
      </c>
      <c r="I1384" s="21">
        <v>874</v>
      </c>
      <c r="J1384" s="21">
        <v>508.8</v>
      </c>
      <c r="K1384" s="22" t="s">
        <v>46</v>
      </c>
      <c r="L1384" s="32">
        <f t="shared" si="191"/>
        <v>213343.4</v>
      </c>
      <c r="M1384" s="32">
        <f t="shared" si="192"/>
        <v>15574.68</v>
      </c>
      <c r="N1384" s="32">
        <f t="shared" si="193"/>
        <v>228918.08</v>
      </c>
      <c r="O1384" s="32">
        <f t="shared" si="194"/>
        <v>228918.08</v>
      </c>
      <c r="P1384" s="415">
        <v>244.1</v>
      </c>
      <c r="Q1384" s="416">
        <v>17.82</v>
      </c>
      <c r="R1384" s="14" t="s">
        <v>270</v>
      </c>
      <c r="S1384" s="14" t="s">
        <v>691</v>
      </c>
    </row>
    <row r="1385" spans="1:29" ht="37.5">
      <c r="A1385" s="16">
        <v>3</v>
      </c>
      <c r="B1385" s="16">
        <v>3</v>
      </c>
      <c r="C1385" s="68" t="s">
        <v>923</v>
      </c>
      <c r="D1385" s="16">
        <v>1968</v>
      </c>
      <c r="E1385" s="16" t="s">
        <v>37</v>
      </c>
      <c r="F1385" s="312" t="s">
        <v>323</v>
      </c>
      <c r="G1385" s="16" t="s">
        <v>67</v>
      </c>
      <c r="H1385" s="16">
        <v>2</v>
      </c>
      <c r="I1385" s="21">
        <v>529.4</v>
      </c>
      <c r="J1385" s="21">
        <v>332</v>
      </c>
      <c r="K1385" s="22" t="s">
        <v>46</v>
      </c>
      <c r="L1385" s="32">
        <f t="shared" si="191"/>
        <v>129226.54</v>
      </c>
      <c r="M1385" s="32">
        <f t="shared" si="192"/>
        <v>9433.9079999999994</v>
      </c>
      <c r="N1385" s="32">
        <f t="shared" si="193"/>
        <v>138660.448</v>
      </c>
      <c r="O1385" s="32">
        <f t="shared" si="194"/>
        <v>138660.448</v>
      </c>
      <c r="P1385" s="415">
        <v>244.1</v>
      </c>
      <c r="Q1385" s="416">
        <v>17.82</v>
      </c>
      <c r="R1385" s="14" t="s">
        <v>270</v>
      </c>
      <c r="S1385" s="14" t="s">
        <v>691</v>
      </c>
    </row>
    <row r="1386" spans="1:29" ht="37.5">
      <c r="A1386" s="16">
        <v>4</v>
      </c>
      <c r="B1386" s="16">
        <v>4</v>
      </c>
      <c r="C1386" s="68" t="s">
        <v>924</v>
      </c>
      <c r="D1386" s="16">
        <v>1968</v>
      </c>
      <c r="E1386" s="16" t="s">
        <v>37</v>
      </c>
      <c r="F1386" s="312" t="s">
        <v>323</v>
      </c>
      <c r="G1386" s="16" t="s">
        <v>67</v>
      </c>
      <c r="H1386" s="16">
        <v>2</v>
      </c>
      <c r="I1386" s="21">
        <v>593</v>
      </c>
      <c r="J1386" s="21">
        <v>350.4</v>
      </c>
      <c r="K1386" s="22" t="s">
        <v>46</v>
      </c>
      <c r="L1386" s="32">
        <f t="shared" si="191"/>
        <v>144751.29999999999</v>
      </c>
      <c r="M1386" s="32">
        <f t="shared" si="192"/>
        <v>10567.26</v>
      </c>
      <c r="N1386" s="32">
        <f t="shared" si="193"/>
        <v>155318.56</v>
      </c>
      <c r="O1386" s="32">
        <f t="shared" si="194"/>
        <v>155318.56</v>
      </c>
      <c r="P1386" s="415">
        <v>244.1</v>
      </c>
      <c r="Q1386" s="416">
        <v>17.82</v>
      </c>
      <c r="R1386" s="14" t="s">
        <v>270</v>
      </c>
      <c r="S1386" s="14" t="s">
        <v>691</v>
      </c>
    </row>
    <row r="1387" spans="1:29" ht="37.5">
      <c r="A1387" s="16">
        <v>5</v>
      </c>
      <c r="B1387" s="16">
        <v>5</v>
      </c>
      <c r="C1387" s="68" t="s">
        <v>925</v>
      </c>
      <c r="D1387" s="16">
        <v>1982</v>
      </c>
      <c r="E1387" s="16" t="s">
        <v>37</v>
      </c>
      <c r="F1387" s="14" t="s">
        <v>285</v>
      </c>
      <c r="G1387" s="16" t="s">
        <v>67</v>
      </c>
      <c r="H1387" s="16">
        <v>2</v>
      </c>
      <c r="I1387" s="21">
        <v>933.6</v>
      </c>
      <c r="J1387" s="21">
        <v>564.6</v>
      </c>
      <c r="K1387" s="22" t="s">
        <v>46</v>
      </c>
      <c r="L1387" s="32">
        <f t="shared" si="191"/>
        <v>231756.864</v>
      </c>
      <c r="M1387" s="32">
        <f t="shared" si="192"/>
        <v>16916.832000000002</v>
      </c>
      <c r="N1387" s="32">
        <f t="shared" si="193"/>
        <v>248673.696</v>
      </c>
      <c r="O1387" s="32">
        <f t="shared" si="194"/>
        <v>248673.696</v>
      </c>
      <c r="P1387" s="415">
        <v>248.24</v>
      </c>
      <c r="Q1387" s="416">
        <v>18.12</v>
      </c>
      <c r="R1387" s="14" t="s">
        <v>270</v>
      </c>
      <c r="S1387" s="14" t="s">
        <v>691</v>
      </c>
    </row>
    <row r="1388" spans="1:29" ht="37.5">
      <c r="A1388" s="16">
        <v>6</v>
      </c>
      <c r="B1388" s="16">
        <v>6</v>
      </c>
      <c r="C1388" s="68" t="s">
        <v>926</v>
      </c>
      <c r="D1388" s="16">
        <v>1983</v>
      </c>
      <c r="E1388" s="16" t="s">
        <v>37</v>
      </c>
      <c r="F1388" s="312" t="s">
        <v>323</v>
      </c>
      <c r="G1388" s="16" t="s">
        <v>67</v>
      </c>
      <c r="H1388" s="16">
        <v>2</v>
      </c>
      <c r="I1388" s="21">
        <v>1052</v>
      </c>
      <c r="J1388" s="21">
        <v>603.20000000000005</v>
      </c>
      <c r="K1388" s="22" t="s">
        <v>46</v>
      </c>
      <c r="L1388" s="32">
        <f t="shared" si="191"/>
        <v>256793.19999999998</v>
      </c>
      <c r="M1388" s="32">
        <f t="shared" si="192"/>
        <v>18746.64</v>
      </c>
      <c r="N1388" s="32">
        <f t="shared" si="193"/>
        <v>275539.83999999997</v>
      </c>
      <c r="O1388" s="32">
        <f t="shared" si="194"/>
        <v>275539.83999999997</v>
      </c>
      <c r="P1388" s="415">
        <v>244.1</v>
      </c>
      <c r="Q1388" s="416">
        <v>17.82</v>
      </c>
      <c r="R1388" s="14" t="s">
        <v>270</v>
      </c>
      <c r="S1388" s="14" t="s">
        <v>691</v>
      </c>
    </row>
    <row r="1389" spans="1:29" s="67" customFormat="1" ht="37.5">
      <c r="A1389" s="16">
        <v>7</v>
      </c>
      <c r="B1389" s="16">
        <v>7</v>
      </c>
      <c r="C1389" s="68" t="s">
        <v>927</v>
      </c>
      <c r="D1389" s="16">
        <v>1974</v>
      </c>
      <c r="E1389" s="16" t="s">
        <v>37</v>
      </c>
      <c r="F1389" s="312" t="s">
        <v>323</v>
      </c>
      <c r="G1389" s="16" t="s">
        <v>67</v>
      </c>
      <c r="H1389" s="16">
        <v>2</v>
      </c>
      <c r="I1389" s="21">
        <v>874</v>
      </c>
      <c r="J1389" s="21">
        <v>508.8</v>
      </c>
      <c r="K1389" s="22" t="s">
        <v>46</v>
      </c>
      <c r="L1389" s="32">
        <f t="shared" si="191"/>
        <v>213343.4</v>
      </c>
      <c r="M1389" s="32">
        <f t="shared" si="192"/>
        <v>15574.68</v>
      </c>
      <c r="N1389" s="32">
        <f t="shared" si="193"/>
        <v>228918.08</v>
      </c>
      <c r="O1389" s="32">
        <f t="shared" si="194"/>
        <v>228918.08</v>
      </c>
      <c r="P1389" s="415">
        <v>244.1</v>
      </c>
      <c r="Q1389" s="416">
        <v>17.82</v>
      </c>
      <c r="R1389" s="14" t="s">
        <v>270</v>
      </c>
      <c r="S1389" s="14" t="s">
        <v>691</v>
      </c>
      <c r="T1389" s="438"/>
      <c r="U1389" s="438"/>
      <c r="V1389" s="438"/>
      <c r="W1389" s="438"/>
      <c r="X1389" s="438"/>
      <c r="Z1389" s="438"/>
      <c r="AA1389" s="438"/>
      <c r="AB1389" s="438"/>
      <c r="AC1389" s="327"/>
    </row>
    <row r="1390" spans="1:29" s="67" customFormat="1">
      <c r="A1390" s="64">
        <f>A1401</f>
        <v>11</v>
      </c>
      <c r="B1390" s="33">
        <f>B1400</f>
        <v>6</v>
      </c>
      <c r="C1390" s="65" t="s">
        <v>173</v>
      </c>
      <c r="D1390" s="33"/>
      <c r="E1390" s="16"/>
      <c r="F1390" s="14"/>
      <c r="G1390" s="33"/>
      <c r="H1390" s="33"/>
      <c r="I1390" s="31">
        <f>SUM(I1391:I1401)</f>
        <v>3289.5</v>
      </c>
      <c r="J1390" s="27"/>
      <c r="K1390" s="26"/>
      <c r="L1390" s="31">
        <f>SUM(L1391:L1401)</f>
        <v>4920916.9500000011</v>
      </c>
      <c r="M1390" s="31">
        <f>SUM(M1391:M1401)</f>
        <v>359229.23999999993</v>
      </c>
      <c r="N1390" s="31">
        <f>SUM(N1391:N1401)</f>
        <v>5280146.1899999995</v>
      </c>
      <c r="O1390" s="31">
        <f>SUM(O1391:O1401)</f>
        <v>5280146.1899999985</v>
      </c>
      <c r="P1390" s="31"/>
      <c r="Q1390" s="414"/>
      <c r="R1390" s="14"/>
      <c r="S1390" s="14"/>
      <c r="T1390" s="438"/>
      <c r="U1390" s="438"/>
      <c r="V1390" s="438"/>
      <c r="W1390" s="438"/>
      <c r="X1390" s="438"/>
      <c r="Z1390" s="438"/>
      <c r="AA1390" s="438"/>
      <c r="AB1390" s="438"/>
      <c r="AC1390" s="327"/>
    </row>
    <row r="1391" spans="1:29" ht="37.5">
      <c r="A1391" s="15">
        <v>1</v>
      </c>
      <c r="B1391" s="16">
        <v>1</v>
      </c>
      <c r="C1391" s="68" t="s">
        <v>928</v>
      </c>
      <c r="D1391" s="16">
        <v>1973</v>
      </c>
      <c r="E1391" s="16" t="s">
        <v>37</v>
      </c>
      <c r="F1391" s="312" t="s">
        <v>323</v>
      </c>
      <c r="G1391" s="16" t="s">
        <v>67</v>
      </c>
      <c r="H1391" s="16">
        <v>2</v>
      </c>
      <c r="I1391" s="21">
        <v>757.35</v>
      </c>
      <c r="J1391" s="21">
        <v>504.9</v>
      </c>
      <c r="K1391" s="22" t="s">
        <v>46</v>
      </c>
      <c r="L1391" s="32">
        <f>I1391*P1391</f>
        <v>184869.13500000001</v>
      </c>
      <c r="M1391" s="32">
        <f>I1391*Q1391</f>
        <v>13495.977000000001</v>
      </c>
      <c r="N1391" s="32">
        <f t="shared" ref="N1391:N1401" si="195">L1391+M1391</f>
        <v>198365.11200000002</v>
      </c>
      <c r="O1391" s="632">
        <f>N1391+N1392</f>
        <v>1417319.9369999999</v>
      </c>
      <c r="P1391" s="415">
        <v>244.1</v>
      </c>
      <c r="Q1391" s="416">
        <v>17.82</v>
      </c>
      <c r="R1391" s="14" t="s">
        <v>270</v>
      </c>
      <c r="S1391" s="14" t="s">
        <v>691</v>
      </c>
    </row>
    <row r="1392" spans="1:29">
      <c r="A1392" s="15">
        <v>2</v>
      </c>
      <c r="B1392" s="16"/>
      <c r="C1392" s="68"/>
      <c r="D1392" s="16"/>
      <c r="E1392" s="16"/>
      <c r="F1392" s="14"/>
      <c r="G1392" s="16"/>
      <c r="H1392" s="16"/>
      <c r="I1392" s="21"/>
      <c r="J1392" s="21"/>
      <c r="K1392" s="22" t="s">
        <v>234</v>
      </c>
      <c r="L1392" s="32">
        <f>I1391*P1392</f>
        <v>1136025</v>
      </c>
      <c r="M1392" s="32">
        <f>I1391*Q1392</f>
        <v>82929.824999999997</v>
      </c>
      <c r="N1392" s="32">
        <f t="shared" si="195"/>
        <v>1218954.825</v>
      </c>
      <c r="O1392" s="633"/>
      <c r="P1392" s="423">
        <v>1500</v>
      </c>
      <c r="Q1392" s="416">
        <v>109.5</v>
      </c>
      <c r="R1392" s="14" t="s">
        <v>270</v>
      </c>
      <c r="S1392" s="14" t="s">
        <v>691</v>
      </c>
    </row>
    <row r="1393" spans="1:29" ht="37.5">
      <c r="A1393" s="15">
        <v>3</v>
      </c>
      <c r="B1393" s="16">
        <v>2</v>
      </c>
      <c r="C1393" s="68" t="s">
        <v>929</v>
      </c>
      <c r="D1393" s="16">
        <v>1974</v>
      </c>
      <c r="E1393" s="16" t="s">
        <v>37</v>
      </c>
      <c r="F1393" s="312" t="s">
        <v>323</v>
      </c>
      <c r="G1393" s="16" t="s">
        <v>67</v>
      </c>
      <c r="H1393" s="16">
        <v>2</v>
      </c>
      <c r="I1393" s="21">
        <v>490.35</v>
      </c>
      <c r="J1393" s="21">
        <v>326.89999999999998</v>
      </c>
      <c r="K1393" s="22" t="s">
        <v>46</v>
      </c>
      <c r="L1393" s="32">
        <f>I1393*P1393</f>
        <v>119694.435</v>
      </c>
      <c r="M1393" s="32">
        <f>I1393*Q1393</f>
        <v>8738.0370000000003</v>
      </c>
      <c r="N1393" s="32">
        <f t="shared" si="195"/>
        <v>128432.47199999999</v>
      </c>
      <c r="O1393" s="632">
        <f>N1393+N1394</f>
        <v>917650.7969999999</v>
      </c>
      <c r="P1393" s="415">
        <v>244.1</v>
      </c>
      <c r="Q1393" s="416">
        <v>17.82</v>
      </c>
      <c r="R1393" s="14" t="s">
        <v>270</v>
      </c>
      <c r="S1393" s="14" t="s">
        <v>691</v>
      </c>
    </row>
    <row r="1394" spans="1:29">
      <c r="A1394" s="15">
        <v>4</v>
      </c>
      <c r="B1394" s="16"/>
      <c r="C1394" s="68"/>
      <c r="D1394" s="16"/>
      <c r="E1394" s="16"/>
      <c r="F1394" s="14"/>
      <c r="G1394" s="16"/>
      <c r="H1394" s="16"/>
      <c r="I1394" s="21"/>
      <c r="J1394" s="21"/>
      <c r="K1394" s="22" t="s">
        <v>234</v>
      </c>
      <c r="L1394" s="32">
        <f>I1393*P1394</f>
        <v>735525</v>
      </c>
      <c r="M1394" s="32">
        <f>I1393*Q1394</f>
        <v>53693.325000000004</v>
      </c>
      <c r="N1394" s="32">
        <f t="shared" si="195"/>
        <v>789218.32499999995</v>
      </c>
      <c r="O1394" s="633"/>
      <c r="P1394" s="423">
        <v>1500</v>
      </c>
      <c r="Q1394" s="416">
        <v>109.5</v>
      </c>
      <c r="R1394" s="14" t="s">
        <v>270</v>
      </c>
      <c r="S1394" s="14" t="s">
        <v>691</v>
      </c>
    </row>
    <row r="1395" spans="1:29" ht="37.5">
      <c r="A1395" s="15">
        <v>5</v>
      </c>
      <c r="B1395" s="16">
        <v>3</v>
      </c>
      <c r="C1395" s="68" t="s">
        <v>930</v>
      </c>
      <c r="D1395" s="16">
        <v>1971</v>
      </c>
      <c r="E1395" s="16" t="s">
        <v>37</v>
      </c>
      <c r="F1395" s="312" t="s">
        <v>323</v>
      </c>
      <c r="G1395" s="16" t="s">
        <v>67</v>
      </c>
      <c r="H1395" s="16">
        <v>2</v>
      </c>
      <c r="I1395" s="21">
        <v>489.75</v>
      </c>
      <c r="J1395" s="21">
        <v>326.5</v>
      </c>
      <c r="K1395" s="22" t="s">
        <v>46</v>
      </c>
      <c r="L1395" s="32">
        <f>I1395*P1395</f>
        <v>119547.97499999999</v>
      </c>
      <c r="M1395" s="32">
        <f>I1395*Q1395</f>
        <v>8727.3449999999993</v>
      </c>
      <c r="N1395" s="32">
        <f t="shared" si="195"/>
        <v>128275.31999999999</v>
      </c>
      <c r="O1395" s="632">
        <f>N1395+N1396</f>
        <v>916527.94499999995</v>
      </c>
      <c r="P1395" s="415">
        <v>244.1</v>
      </c>
      <c r="Q1395" s="416">
        <v>17.82</v>
      </c>
      <c r="R1395" s="14" t="s">
        <v>270</v>
      </c>
      <c r="S1395" s="14" t="s">
        <v>691</v>
      </c>
    </row>
    <row r="1396" spans="1:29">
      <c r="A1396" s="15">
        <v>6</v>
      </c>
      <c r="B1396" s="16"/>
      <c r="C1396" s="68"/>
      <c r="D1396" s="16"/>
      <c r="E1396" s="16"/>
      <c r="F1396" s="14"/>
      <c r="G1396" s="16"/>
      <c r="H1396" s="16"/>
      <c r="I1396" s="21"/>
      <c r="J1396" s="21"/>
      <c r="K1396" s="22" t="s">
        <v>234</v>
      </c>
      <c r="L1396" s="32">
        <f>I1395*P1396</f>
        <v>734625</v>
      </c>
      <c r="M1396" s="32">
        <f>I1395*Q1396</f>
        <v>53627.625</v>
      </c>
      <c r="N1396" s="32">
        <f t="shared" si="195"/>
        <v>788252.625</v>
      </c>
      <c r="O1396" s="633"/>
      <c r="P1396" s="423">
        <v>1500</v>
      </c>
      <c r="Q1396" s="416">
        <v>109.5</v>
      </c>
      <c r="R1396" s="14" t="s">
        <v>270</v>
      </c>
      <c r="S1396" s="14" t="s">
        <v>691</v>
      </c>
    </row>
    <row r="1397" spans="1:29" ht="37.5">
      <c r="A1397" s="15">
        <v>7</v>
      </c>
      <c r="B1397" s="16">
        <v>4</v>
      </c>
      <c r="C1397" s="68" t="s">
        <v>931</v>
      </c>
      <c r="D1397" s="16">
        <v>1976</v>
      </c>
      <c r="E1397" s="16" t="s">
        <v>37</v>
      </c>
      <c r="F1397" s="312" t="s">
        <v>323</v>
      </c>
      <c r="G1397" s="16" t="s">
        <v>67</v>
      </c>
      <c r="H1397" s="16">
        <v>2</v>
      </c>
      <c r="I1397" s="21">
        <v>544.20000000000005</v>
      </c>
      <c r="J1397" s="21">
        <v>362.8</v>
      </c>
      <c r="K1397" s="22" t="s">
        <v>46</v>
      </c>
      <c r="L1397" s="32">
        <f>I1397*P1397</f>
        <v>132839.22</v>
      </c>
      <c r="M1397" s="32">
        <f>I1397*Q1397</f>
        <v>9697.6440000000002</v>
      </c>
      <c r="N1397" s="32">
        <f t="shared" si="195"/>
        <v>142536.864</v>
      </c>
      <c r="O1397" s="32">
        <f>N1397</f>
        <v>142536.864</v>
      </c>
      <c r="P1397" s="415">
        <v>244.1</v>
      </c>
      <c r="Q1397" s="416">
        <v>17.82</v>
      </c>
      <c r="R1397" s="14" t="s">
        <v>270</v>
      </c>
      <c r="S1397" s="14" t="s">
        <v>691</v>
      </c>
    </row>
    <row r="1398" spans="1:29" ht="37.5">
      <c r="A1398" s="15">
        <v>8</v>
      </c>
      <c r="B1398" s="16">
        <v>5</v>
      </c>
      <c r="C1398" s="68" t="s">
        <v>932</v>
      </c>
      <c r="D1398" s="16">
        <v>1964</v>
      </c>
      <c r="E1398" s="16" t="s">
        <v>37</v>
      </c>
      <c r="F1398" s="312" t="s">
        <v>323</v>
      </c>
      <c r="G1398" s="16" t="s">
        <v>60</v>
      </c>
      <c r="H1398" s="16">
        <v>2</v>
      </c>
      <c r="I1398" s="21">
        <v>527.54999999999995</v>
      </c>
      <c r="J1398" s="21">
        <v>351.7</v>
      </c>
      <c r="K1398" s="22" t="s">
        <v>46</v>
      </c>
      <c r="L1398" s="32">
        <f>I1398*P1398</f>
        <v>128774.95499999999</v>
      </c>
      <c r="M1398" s="32">
        <f>I1398*Q1398</f>
        <v>9400.9409999999989</v>
      </c>
      <c r="N1398" s="32">
        <f t="shared" si="195"/>
        <v>138175.89599999998</v>
      </c>
      <c r="O1398" s="632">
        <f>N1398+N1399</f>
        <v>987267.62099999981</v>
      </c>
      <c r="P1398" s="415">
        <v>244.1</v>
      </c>
      <c r="Q1398" s="416">
        <v>17.82</v>
      </c>
      <c r="R1398" s="14" t="s">
        <v>270</v>
      </c>
      <c r="S1398" s="14" t="s">
        <v>691</v>
      </c>
    </row>
    <row r="1399" spans="1:29">
      <c r="A1399" s="15">
        <v>9</v>
      </c>
      <c r="B1399" s="16"/>
      <c r="C1399" s="68"/>
      <c r="D1399" s="16"/>
      <c r="E1399" s="16"/>
      <c r="F1399" s="14"/>
      <c r="G1399" s="16"/>
      <c r="H1399" s="16"/>
      <c r="I1399" s="21"/>
      <c r="J1399" s="21"/>
      <c r="K1399" s="22" t="s">
        <v>234</v>
      </c>
      <c r="L1399" s="32">
        <f>I1398*P1399</f>
        <v>791324.99999999988</v>
      </c>
      <c r="M1399" s="32">
        <f>I1398*Q1399</f>
        <v>57766.724999999999</v>
      </c>
      <c r="N1399" s="32">
        <f t="shared" si="195"/>
        <v>849091.72499999986</v>
      </c>
      <c r="O1399" s="633"/>
      <c r="P1399" s="423">
        <v>1500</v>
      </c>
      <c r="Q1399" s="416">
        <v>109.5</v>
      </c>
      <c r="R1399" s="14" t="s">
        <v>270</v>
      </c>
      <c r="S1399" s="14" t="s">
        <v>691</v>
      </c>
    </row>
    <row r="1400" spans="1:29" ht="37.5">
      <c r="A1400" s="15">
        <v>10</v>
      </c>
      <c r="B1400" s="16">
        <v>6</v>
      </c>
      <c r="C1400" s="68" t="s">
        <v>933</v>
      </c>
      <c r="D1400" s="16">
        <v>1974</v>
      </c>
      <c r="E1400" s="16" t="s">
        <v>37</v>
      </c>
      <c r="F1400" s="312" t="s">
        <v>323</v>
      </c>
      <c r="G1400" s="16" t="s">
        <v>67</v>
      </c>
      <c r="H1400" s="16">
        <v>2</v>
      </c>
      <c r="I1400" s="21">
        <v>480.3</v>
      </c>
      <c r="J1400" s="21">
        <v>320.2</v>
      </c>
      <c r="K1400" s="22" t="s">
        <v>46</v>
      </c>
      <c r="L1400" s="32">
        <f>I1400*P1400</f>
        <v>117241.23</v>
      </c>
      <c r="M1400" s="32">
        <f>I1400*Q1400</f>
        <v>8558.9459999999999</v>
      </c>
      <c r="N1400" s="32">
        <f t="shared" si="195"/>
        <v>125800.17599999999</v>
      </c>
      <c r="O1400" s="632">
        <f>N1400+N1401</f>
        <v>898843.02599999995</v>
      </c>
      <c r="P1400" s="415">
        <v>244.1</v>
      </c>
      <c r="Q1400" s="416">
        <v>17.82</v>
      </c>
      <c r="R1400" s="14" t="s">
        <v>270</v>
      </c>
      <c r="S1400" s="14" t="s">
        <v>691</v>
      </c>
    </row>
    <row r="1401" spans="1:29" s="67" customFormat="1">
      <c r="A1401" s="15">
        <v>11</v>
      </c>
      <c r="B1401" s="16"/>
      <c r="C1401" s="68"/>
      <c r="D1401" s="16"/>
      <c r="E1401" s="16"/>
      <c r="F1401" s="14"/>
      <c r="G1401" s="16"/>
      <c r="H1401" s="16"/>
      <c r="I1401" s="21"/>
      <c r="J1401" s="21"/>
      <c r="K1401" s="22" t="s">
        <v>234</v>
      </c>
      <c r="L1401" s="32">
        <f>I1400*P1401</f>
        <v>720450</v>
      </c>
      <c r="M1401" s="32">
        <f>I1400*Q1401</f>
        <v>52592.85</v>
      </c>
      <c r="N1401" s="32">
        <f t="shared" si="195"/>
        <v>773042.85</v>
      </c>
      <c r="O1401" s="633"/>
      <c r="P1401" s="423">
        <v>1500</v>
      </c>
      <c r="Q1401" s="416">
        <v>109.5</v>
      </c>
      <c r="R1401" s="14" t="s">
        <v>270</v>
      </c>
      <c r="S1401" s="14" t="s">
        <v>691</v>
      </c>
      <c r="T1401" s="438"/>
      <c r="U1401" s="438"/>
      <c r="V1401" s="438"/>
      <c r="W1401" s="438"/>
      <c r="X1401" s="438"/>
      <c r="Z1401" s="438"/>
      <c r="AA1401" s="438"/>
      <c r="AB1401" s="438"/>
      <c r="AC1401" s="327"/>
    </row>
    <row r="1402" spans="1:29" s="67" customFormat="1">
      <c r="A1402" s="64">
        <f>A1622</f>
        <v>220</v>
      </c>
      <c r="B1402" s="33">
        <f>B1622</f>
        <v>156</v>
      </c>
      <c r="C1402" s="65" t="s">
        <v>177</v>
      </c>
      <c r="D1402" s="33"/>
      <c r="E1402" s="33"/>
      <c r="F1402" s="14"/>
      <c r="G1402" s="33"/>
      <c r="H1402" s="33"/>
      <c r="I1402" s="31">
        <f>SUM(I1403:I1411,I1413:I1421,I1426:I1431,I1433,I1438:I1445,I1447,I1449:I1450,I1452:I1454,I1458:I1468,I1475,I1478,I1481:I1485,I1487,I1489,I1491,I1493:I1495,I1498:I1516,I1520,I1524:I1531,I1536:I1538,I1542:I1549,I1555:I1557,I1559,I1561:I1566,I1571:I1582,I1586:I1593,I1594:I1600,I1605:I1609,I1611:I1613,I1615:I1622)</f>
        <v>657401.13199999975</v>
      </c>
      <c r="J1402" s="27"/>
      <c r="K1402" s="26"/>
      <c r="L1402" s="31">
        <f>SUM(L1403:L1622)</f>
        <v>353844704.22794002</v>
      </c>
      <c r="M1402" s="31">
        <f>SUM(M1403:M1622)</f>
        <v>25614832.341539998</v>
      </c>
      <c r="N1402" s="31">
        <f>SUM(N1403:N1622)</f>
        <v>379459536.56947958</v>
      </c>
      <c r="O1402" s="31">
        <f>SUM(O1403:O1622)</f>
        <v>379459536.56947982</v>
      </c>
      <c r="P1402" s="31"/>
      <c r="Q1402" s="414"/>
      <c r="R1402" s="14"/>
      <c r="S1402" s="14"/>
      <c r="T1402" s="438"/>
      <c r="U1402" s="438"/>
      <c r="V1402" s="438"/>
      <c r="W1402" s="438"/>
      <c r="X1402" s="438"/>
      <c r="Z1402" s="438"/>
      <c r="AA1402" s="438"/>
      <c r="AB1402" s="438"/>
      <c r="AC1402" s="327"/>
    </row>
    <row r="1403" spans="1:29" s="67" customFormat="1" ht="37.5">
      <c r="A1403" s="15">
        <v>1</v>
      </c>
      <c r="B1403" s="16">
        <v>1</v>
      </c>
      <c r="C1403" s="68" t="s">
        <v>1109</v>
      </c>
      <c r="D1403" s="16">
        <v>1967</v>
      </c>
      <c r="E1403" s="16" t="s">
        <v>37</v>
      </c>
      <c r="F1403" s="14" t="s">
        <v>306</v>
      </c>
      <c r="G1403" s="16" t="s">
        <v>38</v>
      </c>
      <c r="H1403" s="16">
        <v>5</v>
      </c>
      <c r="I1403" s="32">
        <v>8675.9699999999993</v>
      </c>
      <c r="J1403" s="21">
        <v>5343.27</v>
      </c>
      <c r="K1403" s="22" t="s">
        <v>234</v>
      </c>
      <c r="L1403" s="32">
        <f t="shared" ref="L1403:L1416" si="196">P1403*I1403</f>
        <v>9389134.7339999992</v>
      </c>
      <c r="M1403" s="32">
        <f t="shared" ref="M1403:M1410" si="197">Q1403*I1403</f>
        <v>685401.63</v>
      </c>
      <c r="N1403" s="32">
        <f>L1403+M1403</f>
        <v>10074536.364</v>
      </c>
      <c r="O1403" s="32">
        <f t="shared" ref="O1403:O1410" si="198">N1403</f>
        <v>10074536.364</v>
      </c>
      <c r="P1403" s="423">
        <v>1082.2</v>
      </c>
      <c r="Q1403" s="418">
        <v>79</v>
      </c>
      <c r="R1403" s="14" t="s">
        <v>270</v>
      </c>
      <c r="S1403" s="14" t="s">
        <v>691</v>
      </c>
      <c r="T1403" s="438" t="s">
        <v>1180</v>
      </c>
      <c r="U1403" s="438"/>
      <c r="V1403" s="438"/>
      <c r="W1403" s="438"/>
      <c r="X1403" s="438"/>
      <c r="Z1403" s="438"/>
      <c r="AA1403" s="438"/>
      <c r="AB1403" s="438"/>
      <c r="AC1403" s="327"/>
    </row>
    <row r="1404" spans="1:29" s="484" customFormat="1" ht="37.5">
      <c r="A1404" s="15">
        <v>2</v>
      </c>
      <c r="B1404" s="16">
        <v>2</v>
      </c>
      <c r="C1404" s="68" t="s">
        <v>1171</v>
      </c>
      <c r="D1404" s="16">
        <v>1988</v>
      </c>
      <c r="E1404" s="16" t="s">
        <v>37</v>
      </c>
      <c r="F1404" s="14" t="s">
        <v>1139</v>
      </c>
      <c r="G1404" s="16" t="s">
        <v>38</v>
      </c>
      <c r="H1404" s="16">
        <v>5</v>
      </c>
      <c r="I1404" s="32">
        <v>5550.2</v>
      </c>
      <c r="J1404" s="21">
        <v>4294.3999999999996</v>
      </c>
      <c r="K1404" s="22" t="s">
        <v>108</v>
      </c>
      <c r="L1404" s="32">
        <f t="shared" si="196"/>
        <v>2367437.81</v>
      </c>
      <c r="M1404" s="32">
        <f t="shared" si="197"/>
        <v>172833.228</v>
      </c>
      <c r="N1404" s="32">
        <f>L1404+M1404</f>
        <v>2540271.0380000002</v>
      </c>
      <c r="O1404" s="32">
        <f t="shared" si="198"/>
        <v>2540271.0380000002</v>
      </c>
      <c r="P1404" s="419">
        <v>426.55</v>
      </c>
      <c r="Q1404" s="419">
        <v>31.14</v>
      </c>
      <c r="R1404" s="14" t="s">
        <v>270</v>
      </c>
      <c r="S1404" s="14" t="s">
        <v>691</v>
      </c>
      <c r="T1404" s="483" t="s">
        <v>1148</v>
      </c>
      <c r="U1404" s="483"/>
      <c r="V1404" s="483"/>
      <c r="W1404" s="483"/>
      <c r="X1404" s="483"/>
      <c r="Z1404" s="483"/>
      <c r="AA1404" s="483"/>
      <c r="AB1404" s="483"/>
      <c r="AC1404" s="485"/>
    </row>
    <row r="1405" spans="1:29" s="67" customFormat="1" ht="37.5">
      <c r="A1405" s="15">
        <v>3</v>
      </c>
      <c r="B1405" s="16">
        <v>3</v>
      </c>
      <c r="C1405" s="68" t="s">
        <v>1137</v>
      </c>
      <c r="D1405" s="16">
        <v>1959</v>
      </c>
      <c r="E1405" s="16" t="s">
        <v>37</v>
      </c>
      <c r="F1405" s="16" t="s">
        <v>1140</v>
      </c>
      <c r="G1405" s="16" t="s">
        <v>67</v>
      </c>
      <c r="H1405" s="16">
        <v>2</v>
      </c>
      <c r="I1405" s="32">
        <v>524.5</v>
      </c>
      <c r="J1405" s="21">
        <v>304.60000000000002</v>
      </c>
      <c r="K1405" s="22" t="s">
        <v>234</v>
      </c>
      <c r="L1405" s="32">
        <f t="shared" si="196"/>
        <v>786750</v>
      </c>
      <c r="M1405" s="32">
        <f t="shared" si="197"/>
        <v>57432.75</v>
      </c>
      <c r="N1405" s="32">
        <f>L1405+M1405</f>
        <v>844182.75</v>
      </c>
      <c r="O1405" s="32">
        <f t="shared" si="198"/>
        <v>844182.75</v>
      </c>
      <c r="P1405" s="423">
        <v>1500</v>
      </c>
      <c r="Q1405" s="416">
        <v>109.5</v>
      </c>
      <c r="R1405" s="14" t="s">
        <v>270</v>
      </c>
      <c r="S1405" s="14" t="s">
        <v>691</v>
      </c>
      <c r="T1405" s="438" t="s">
        <v>1180</v>
      </c>
      <c r="U1405" s="438"/>
      <c r="V1405" s="438"/>
      <c r="W1405" s="438"/>
      <c r="X1405" s="438"/>
      <c r="Z1405" s="438"/>
      <c r="AA1405" s="438"/>
      <c r="AB1405" s="438"/>
      <c r="AC1405" s="327"/>
    </row>
    <row r="1406" spans="1:29" s="67" customFormat="1" ht="37.5">
      <c r="A1406" s="15">
        <v>4</v>
      </c>
      <c r="B1406" s="16">
        <v>4</v>
      </c>
      <c r="C1406" s="68" t="s">
        <v>1138</v>
      </c>
      <c r="D1406" s="16">
        <v>1959</v>
      </c>
      <c r="E1406" s="16" t="s">
        <v>37</v>
      </c>
      <c r="F1406" s="16" t="s">
        <v>1140</v>
      </c>
      <c r="G1406" s="16" t="s">
        <v>67</v>
      </c>
      <c r="H1406" s="16">
        <v>2</v>
      </c>
      <c r="I1406" s="32">
        <v>521.29999999999995</v>
      </c>
      <c r="J1406" s="21">
        <v>303.60000000000002</v>
      </c>
      <c r="K1406" s="22" t="s">
        <v>234</v>
      </c>
      <c r="L1406" s="32">
        <f t="shared" si="196"/>
        <v>781949.99999999988</v>
      </c>
      <c r="M1406" s="32">
        <f t="shared" si="197"/>
        <v>57082.35</v>
      </c>
      <c r="N1406" s="32">
        <f>L1406+M1406</f>
        <v>839032.34999999986</v>
      </c>
      <c r="O1406" s="32">
        <f t="shared" si="198"/>
        <v>839032.34999999986</v>
      </c>
      <c r="P1406" s="423">
        <v>1500</v>
      </c>
      <c r="Q1406" s="416">
        <v>109.5</v>
      </c>
      <c r="R1406" s="14" t="s">
        <v>270</v>
      </c>
      <c r="S1406" s="14" t="s">
        <v>691</v>
      </c>
      <c r="T1406" s="438" t="s">
        <v>1180</v>
      </c>
      <c r="U1406" s="438"/>
      <c r="V1406" s="438"/>
      <c r="W1406" s="438"/>
      <c r="X1406" s="438"/>
      <c r="Z1406" s="438"/>
      <c r="AA1406" s="438"/>
      <c r="AB1406" s="438"/>
      <c r="AC1406" s="327"/>
    </row>
    <row r="1407" spans="1:29" ht="37.5">
      <c r="A1407" s="15">
        <v>5</v>
      </c>
      <c r="B1407" s="16">
        <v>5</v>
      </c>
      <c r="C1407" s="68" t="s">
        <v>1159</v>
      </c>
      <c r="D1407" s="16">
        <v>1968</v>
      </c>
      <c r="E1407" s="16" t="s">
        <v>37</v>
      </c>
      <c r="F1407" s="14" t="s">
        <v>306</v>
      </c>
      <c r="G1407" s="16" t="s">
        <v>87</v>
      </c>
      <c r="H1407" s="16">
        <v>5</v>
      </c>
      <c r="I1407" s="21">
        <v>5691.26</v>
      </c>
      <c r="J1407" s="21">
        <v>3580.7</v>
      </c>
      <c r="K1407" s="22" t="s">
        <v>46</v>
      </c>
      <c r="L1407" s="32">
        <f t="shared" si="196"/>
        <v>874860.48719999997</v>
      </c>
      <c r="M1407" s="32">
        <f t="shared" si="197"/>
        <v>63855.937200000008</v>
      </c>
      <c r="N1407" s="32">
        <f t="shared" ref="N1407:N1503" si="199">L1407+M1407</f>
        <v>938716.42440000002</v>
      </c>
      <c r="O1407" s="32">
        <f t="shared" si="198"/>
        <v>938716.42440000002</v>
      </c>
      <c r="P1407" s="423">
        <v>153.72</v>
      </c>
      <c r="Q1407" s="418">
        <v>11.22</v>
      </c>
      <c r="R1407" s="14" t="s">
        <v>270</v>
      </c>
      <c r="S1407" s="14" t="s">
        <v>691</v>
      </c>
      <c r="T1407" s="308" t="s">
        <v>481</v>
      </c>
    </row>
    <row r="1408" spans="1:29" ht="37.5">
      <c r="A1408" s="15">
        <v>6</v>
      </c>
      <c r="B1408" s="16">
        <v>6</v>
      </c>
      <c r="C1408" s="68" t="s">
        <v>935</v>
      </c>
      <c r="D1408" s="16">
        <v>1968</v>
      </c>
      <c r="E1408" s="16" t="s">
        <v>37</v>
      </c>
      <c r="F1408" s="14" t="s">
        <v>306</v>
      </c>
      <c r="G1408" s="16" t="s">
        <v>87</v>
      </c>
      <c r="H1408" s="16">
        <v>5</v>
      </c>
      <c r="I1408" s="21">
        <v>5365.7</v>
      </c>
      <c r="J1408" s="21">
        <v>2371.5</v>
      </c>
      <c r="K1408" s="22" t="s">
        <v>46</v>
      </c>
      <c r="L1408" s="32">
        <f t="shared" si="196"/>
        <v>824815.40399999998</v>
      </c>
      <c r="M1408" s="32">
        <f t="shared" si="197"/>
        <v>60203.154000000002</v>
      </c>
      <c r="N1408" s="32">
        <f t="shared" si="199"/>
        <v>885018.55799999996</v>
      </c>
      <c r="O1408" s="32">
        <f t="shared" si="198"/>
        <v>885018.55799999996</v>
      </c>
      <c r="P1408" s="423">
        <v>153.72</v>
      </c>
      <c r="Q1408" s="418">
        <v>11.22</v>
      </c>
      <c r="R1408" s="14" t="s">
        <v>270</v>
      </c>
      <c r="S1408" s="14" t="s">
        <v>691</v>
      </c>
      <c r="T1408" s="308" t="s">
        <v>481</v>
      </c>
    </row>
    <row r="1409" spans="1:128" ht="37.5">
      <c r="A1409" s="15">
        <v>7</v>
      </c>
      <c r="B1409" s="16">
        <v>7</v>
      </c>
      <c r="C1409" s="68" t="s">
        <v>936</v>
      </c>
      <c r="D1409" s="16">
        <v>1965</v>
      </c>
      <c r="E1409" s="16" t="s">
        <v>37</v>
      </c>
      <c r="F1409" s="14" t="s">
        <v>306</v>
      </c>
      <c r="G1409" s="16" t="s">
        <v>87</v>
      </c>
      <c r="H1409" s="16">
        <v>5</v>
      </c>
      <c r="I1409" s="21">
        <v>3902.79</v>
      </c>
      <c r="J1409" s="21">
        <v>2593.6</v>
      </c>
      <c r="K1409" s="22" t="s">
        <v>46</v>
      </c>
      <c r="L1409" s="32">
        <f t="shared" si="196"/>
        <v>599936.87879999995</v>
      </c>
      <c r="M1409" s="32">
        <f t="shared" si="197"/>
        <v>43789.303800000002</v>
      </c>
      <c r="N1409" s="32">
        <f t="shared" si="199"/>
        <v>643726.18259999994</v>
      </c>
      <c r="O1409" s="32">
        <f t="shared" si="198"/>
        <v>643726.18259999994</v>
      </c>
      <c r="P1409" s="423">
        <v>153.72</v>
      </c>
      <c r="Q1409" s="418">
        <v>11.22</v>
      </c>
      <c r="R1409" s="14" t="s">
        <v>270</v>
      </c>
      <c r="S1409" s="14" t="s">
        <v>691</v>
      </c>
    </row>
    <row r="1410" spans="1:128" ht="37.5">
      <c r="A1410" s="15">
        <v>8</v>
      </c>
      <c r="B1410" s="16">
        <v>8</v>
      </c>
      <c r="C1410" s="68" t="s">
        <v>937</v>
      </c>
      <c r="D1410" s="16">
        <v>1967</v>
      </c>
      <c r="E1410" s="16" t="s">
        <v>37</v>
      </c>
      <c r="F1410" s="14" t="s">
        <v>306</v>
      </c>
      <c r="G1410" s="16" t="s">
        <v>87</v>
      </c>
      <c r="H1410" s="16">
        <v>5</v>
      </c>
      <c r="I1410" s="21">
        <v>3707.3</v>
      </c>
      <c r="J1410" s="21">
        <v>1728.3</v>
      </c>
      <c r="K1410" s="22" t="s">
        <v>46</v>
      </c>
      <c r="L1410" s="32">
        <f t="shared" si="196"/>
        <v>569886.15600000008</v>
      </c>
      <c r="M1410" s="32">
        <f t="shared" si="197"/>
        <v>41595.906000000003</v>
      </c>
      <c r="N1410" s="32">
        <f t="shared" si="199"/>
        <v>611482.06200000003</v>
      </c>
      <c r="O1410" s="32">
        <f t="shared" si="198"/>
        <v>611482.06200000003</v>
      </c>
      <c r="P1410" s="423">
        <v>153.72</v>
      </c>
      <c r="Q1410" s="418">
        <v>11.22</v>
      </c>
      <c r="R1410" s="14" t="s">
        <v>270</v>
      </c>
      <c r="S1410" s="14" t="s">
        <v>691</v>
      </c>
      <c r="T1410" s="308" t="s">
        <v>481</v>
      </c>
    </row>
    <row r="1411" spans="1:128" ht="37.5">
      <c r="A1411" s="15">
        <v>9</v>
      </c>
      <c r="B1411" s="16">
        <v>9</v>
      </c>
      <c r="C1411" s="68" t="s">
        <v>938</v>
      </c>
      <c r="D1411" s="16">
        <v>1965</v>
      </c>
      <c r="E1411" s="16" t="s">
        <v>37</v>
      </c>
      <c r="F1411" s="14" t="s">
        <v>306</v>
      </c>
      <c r="G1411" s="16" t="s">
        <v>87</v>
      </c>
      <c r="H1411" s="16">
        <v>4</v>
      </c>
      <c r="I1411" s="21">
        <f>J1411*1.8</f>
        <v>3698.4599999999996</v>
      </c>
      <c r="J1411" s="21">
        <v>2054.6999999999998</v>
      </c>
      <c r="K1411" s="22" t="s">
        <v>46</v>
      </c>
      <c r="L1411" s="32">
        <f t="shared" si="196"/>
        <v>568527.27119999996</v>
      </c>
      <c r="M1411" s="32">
        <f t="shared" ref="M1411:M1421" si="200">I1411*Q1411</f>
        <v>41496.7212</v>
      </c>
      <c r="N1411" s="32">
        <f t="shared" si="199"/>
        <v>610023.99239999999</v>
      </c>
      <c r="O1411" s="632">
        <f>N1411+N1412</f>
        <v>4795571.1743999999</v>
      </c>
      <c r="P1411" s="423">
        <v>153.72</v>
      </c>
      <c r="Q1411" s="418">
        <v>11.22</v>
      </c>
      <c r="R1411" s="14" t="s">
        <v>270</v>
      </c>
      <c r="S1411" s="14" t="s">
        <v>691</v>
      </c>
    </row>
    <row r="1412" spans="1:128" s="78" customFormat="1">
      <c r="A1412" s="15">
        <v>10</v>
      </c>
      <c r="B1412" s="16"/>
      <c r="C1412" s="68"/>
      <c r="D1412" s="16"/>
      <c r="E1412" s="16"/>
      <c r="F1412" s="14"/>
      <c r="G1412" s="16"/>
      <c r="H1412" s="16"/>
      <c r="I1412" s="426">
        <v>3698.4599999999996</v>
      </c>
      <c r="J1412" s="21"/>
      <c r="K1412" s="22" t="s">
        <v>234</v>
      </c>
      <c r="L1412" s="32">
        <f t="shared" si="196"/>
        <v>3900802.7465999997</v>
      </c>
      <c r="M1412" s="32">
        <f t="shared" si="200"/>
        <v>284744.43539999996</v>
      </c>
      <c r="N1412" s="32">
        <f>L1412+M1412</f>
        <v>4185547.1819999996</v>
      </c>
      <c r="O1412" s="633"/>
      <c r="P1412" s="423">
        <v>1054.71</v>
      </c>
      <c r="Q1412" s="416">
        <v>76.989999999999995</v>
      </c>
      <c r="R1412" s="14" t="s">
        <v>270</v>
      </c>
      <c r="S1412" s="14" t="s">
        <v>691</v>
      </c>
      <c r="T1412" s="438" t="s">
        <v>1180</v>
      </c>
      <c r="U1412" s="436"/>
      <c r="V1412" s="441"/>
      <c r="W1412" s="436"/>
      <c r="X1412" s="436"/>
      <c r="Z1412" s="436"/>
      <c r="AA1412" s="436"/>
      <c r="AB1412" s="436"/>
      <c r="AC1412" s="468"/>
    </row>
    <row r="1413" spans="1:128" ht="37.5">
      <c r="A1413" s="15">
        <v>11</v>
      </c>
      <c r="B1413" s="16">
        <v>10</v>
      </c>
      <c r="C1413" s="68" t="s">
        <v>939</v>
      </c>
      <c r="D1413" s="16">
        <v>1965</v>
      </c>
      <c r="E1413" s="16" t="s">
        <v>37</v>
      </c>
      <c r="F1413" s="14" t="s">
        <v>306</v>
      </c>
      <c r="G1413" s="16" t="s">
        <v>87</v>
      </c>
      <c r="H1413" s="16">
        <v>5</v>
      </c>
      <c r="I1413" s="21">
        <v>3902.79</v>
      </c>
      <c r="J1413" s="21">
        <v>2593.6</v>
      </c>
      <c r="K1413" s="22" t="s">
        <v>46</v>
      </c>
      <c r="L1413" s="32">
        <f t="shared" si="196"/>
        <v>599936.87879999995</v>
      </c>
      <c r="M1413" s="32">
        <f t="shared" si="200"/>
        <v>43789.303800000002</v>
      </c>
      <c r="N1413" s="32">
        <f t="shared" si="199"/>
        <v>643726.18259999994</v>
      </c>
      <c r="O1413" s="32">
        <f t="shared" ref="O1413:O1420" si="201">N1413</f>
        <v>643726.18259999994</v>
      </c>
      <c r="P1413" s="423">
        <v>153.72</v>
      </c>
      <c r="Q1413" s="418">
        <v>11.22</v>
      </c>
      <c r="R1413" s="14" t="s">
        <v>270</v>
      </c>
      <c r="S1413" s="14" t="s">
        <v>691</v>
      </c>
    </row>
    <row r="1414" spans="1:128" ht="37.5">
      <c r="A1414" s="15">
        <v>12</v>
      </c>
      <c r="B1414" s="16">
        <v>11</v>
      </c>
      <c r="C1414" s="68" t="s">
        <v>940</v>
      </c>
      <c r="D1414" s="16">
        <v>1967</v>
      </c>
      <c r="E1414" s="16" t="s">
        <v>37</v>
      </c>
      <c r="F1414" s="14" t="s">
        <v>306</v>
      </c>
      <c r="G1414" s="16" t="s">
        <v>38</v>
      </c>
      <c r="H1414" s="16">
        <v>5</v>
      </c>
      <c r="I1414" s="21">
        <f>J1414*1.8</f>
        <v>8804.7000000000007</v>
      </c>
      <c r="J1414" s="21">
        <v>4891.5</v>
      </c>
      <c r="K1414" s="22" t="s">
        <v>46</v>
      </c>
      <c r="L1414" s="32">
        <f t="shared" si="196"/>
        <v>1408752</v>
      </c>
      <c r="M1414" s="32">
        <f t="shared" si="200"/>
        <v>102838.89600000001</v>
      </c>
      <c r="N1414" s="32">
        <f t="shared" si="199"/>
        <v>1511590.8959999999</v>
      </c>
      <c r="O1414" s="32">
        <f t="shared" si="201"/>
        <v>1511590.8959999999</v>
      </c>
      <c r="P1414" s="423">
        <v>160</v>
      </c>
      <c r="Q1414" s="418">
        <v>11.68</v>
      </c>
      <c r="R1414" s="14" t="s">
        <v>270</v>
      </c>
      <c r="S1414" s="14" t="s">
        <v>691</v>
      </c>
    </row>
    <row r="1415" spans="1:128" ht="37.5">
      <c r="A1415" s="15">
        <v>13</v>
      </c>
      <c r="B1415" s="16">
        <v>12</v>
      </c>
      <c r="C1415" s="68" t="s">
        <v>941</v>
      </c>
      <c r="D1415" s="16">
        <v>1965</v>
      </c>
      <c r="E1415" s="16" t="s">
        <v>37</v>
      </c>
      <c r="F1415" s="14" t="s">
        <v>306</v>
      </c>
      <c r="G1415" s="16" t="s">
        <v>38</v>
      </c>
      <c r="H1415" s="16">
        <v>5</v>
      </c>
      <c r="I1415" s="21">
        <f>J1415*1.8</f>
        <v>5064.66</v>
      </c>
      <c r="J1415" s="21">
        <v>2813.7</v>
      </c>
      <c r="K1415" s="22" t="s">
        <v>46</v>
      </c>
      <c r="L1415" s="32">
        <f t="shared" si="196"/>
        <v>810345.6</v>
      </c>
      <c r="M1415" s="32">
        <f t="shared" si="200"/>
        <v>59155.228799999997</v>
      </c>
      <c r="N1415" s="32">
        <f t="shared" si="199"/>
        <v>869500.82880000002</v>
      </c>
      <c r="O1415" s="32">
        <f t="shared" si="201"/>
        <v>869500.82880000002</v>
      </c>
      <c r="P1415" s="423">
        <v>160</v>
      </c>
      <c r="Q1415" s="418">
        <v>11.68</v>
      </c>
      <c r="R1415" s="14" t="s">
        <v>270</v>
      </c>
      <c r="S1415" s="14" t="s">
        <v>691</v>
      </c>
    </row>
    <row r="1416" spans="1:128" ht="37.5">
      <c r="A1416" s="15">
        <v>14</v>
      </c>
      <c r="B1416" s="16">
        <v>13</v>
      </c>
      <c r="C1416" s="68" t="s">
        <v>942</v>
      </c>
      <c r="D1416" s="16">
        <v>1968</v>
      </c>
      <c r="E1416" s="16" t="s">
        <v>37</v>
      </c>
      <c r="F1416" s="14" t="s">
        <v>306</v>
      </c>
      <c r="G1416" s="16" t="s">
        <v>87</v>
      </c>
      <c r="H1416" s="16">
        <v>5</v>
      </c>
      <c r="I1416" s="21">
        <v>5692.3</v>
      </c>
      <c r="J1416" s="21">
        <v>3579.1</v>
      </c>
      <c r="K1416" s="22" t="s">
        <v>46</v>
      </c>
      <c r="L1416" s="32">
        <f t="shared" si="196"/>
        <v>875020.35600000003</v>
      </c>
      <c r="M1416" s="32">
        <f t="shared" si="200"/>
        <v>63867.606000000007</v>
      </c>
      <c r="N1416" s="32">
        <f t="shared" si="199"/>
        <v>938887.96200000006</v>
      </c>
      <c r="O1416" s="32">
        <f t="shared" si="201"/>
        <v>938887.96200000006</v>
      </c>
      <c r="P1416" s="423">
        <v>153.72</v>
      </c>
      <c r="Q1416" s="418">
        <v>11.22</v>
      </c>
      <c r="R1416" s="14" t="s">
        <v>270</v>
      </c>
      <c r="S1416" s="14" t="s">
        <v>691</v>
      </c>
    </row>
    <row r="1417" spans="1:128" ht="37.5">
      <c r="A1417" s="15">
        <v>15</v>
      </c>
      <c r="B1417" s="16">
        <v>14</v>
      </c>
      <c r="C1417" s="68" t="s">
        <v>1141</v>
      </c>
      <c r="D1417" s="16">
        <v>1967</v>
      </c>
      <c r="E1417" s="16" t="s">
        <v>37</v>
      </c>
      <c r="F1417" s="14" t="s">
        <v>306</v>
      </c>
      <c r="G1417" s="16" t="s">
        <v>38</v>
      </c>
      <c r="H1417" s="16">
        <v>5</v>
      </c>
      <c r="I1417" s="21">
        <v>5525.9</v>
      </c>
      <c r="J1417" s="21">
        <v>3348.1</v>
      </c>
      <c r="K1417" s="22" t="s">
        <v>46</v>
      </c>
      <c r="L1417" s="32">
        <f>I1417*P1417</f>
        <v>884144</v>
      </c>
      <c r="M1417" s="32">
        <f t="shared" si="200"/>
        <v>64542.511999999995</v>
      </c>
      <c r="N1417" s="32">
        <f>L1417+M1417</f>
        <v>948686.51199999999</v>
      </c>
      <c r="O1417" s="32">
        <f t="shared" si="201"/>
        <v>948686.51199999999</v>
      </c>
      <c r="P1417" s="423">
        <v>160</v>
      </c>
      <c r="Q1417" s="418">
        <v>11.68</v>
      </c>
      <c r="R1417" s="14" t="s">
        <v>270</v>
      </c>
      <c r="S1417" s="14" t="s">
        <v>691</v>
      </c>
    </row>
    <row r="1418" spans="1:128" ht="37.5">
      <c r="A1418" s="15">
        <v>16</v>
      </c>
      <c r="B1418" s="16">
        <v>15</v>
      </c>
      <c r="C1418" s="68" t="s">
        <v>943</v>
      </c>
      <c r="D1418" s="16">
        <v>1966</v>
      </c>
      <c r="E1418" s="16" t="s">
        <v>37</v>
      </c>
      <c r="F1418" s="14" t="s">
        <v>306</v>
      </c>
      <c r="G1418" s="16" t="s">
        <v>38</v>
      </c>
      <c r="H1418" s="16">
        <v>5</v>
      </c>
      <c r="I1418" s="21">
        <f>J1418*1.8</f>
        <v>5975.37</v>
      </c>
      <c r="J1418" s="21">
        <v>3319.65</v>
      </c>
      <c r="K1418" s="22" t="s">
        <v>46</v>
      </c>
      <c r="L1418" s="32">
        <f>P1418*I1418</f>
        <v>956059.2</v>
      </c>
      <c r="M1418" s="32">
        <f t="shared" si="200"/>
        <v>69792.321599999996</v>
      </c>
      <c r="N1418" s="32">
        <f t="shared" si="199"/>
        <v>1025851.5216</v>
      </c>
      <c r="O1418" s="32">
        <f t="shared" si="201"/>
        <v>1025851.5216</v>
      </c>
      <c r="P1418" s="423">
        <v>160</v>
      </c>
      <c r="Q1418" s="418">
        <v>11.68</v>
      </c>
      <c r="R1418" s="14" t="s">
        <v>270</v>
      </c>
      <c r="S1418" s="14" t="s">
        <v>691</v>
      </c>
    </row>
    <row r="1419" spans="1:128" s="29" customFormat="1" ht="37.5">
      <c r="A1419" s="15">
        <v>17</v>
      </c>
      <c r="B1419" s="16">
        <v>16</v>
      </c>
      <c r="C1419" s="22" t="s">
        <v>945</v>
      </c>
      <c r="D1419" s="16">
        <v>1987</v>
      </c>
      <c r="E1419" s="16" t="s">
        <v>37</v>
      </c>
      <c r="F1419" s="14" t="s">
        <v>474</v>
      </c>
      <c r="G1419" s="16" t="s">
        <v>87</v>
      </c>
      <c r="H1419" s="16">
        <v>9</v>
      </c>
      <c r="I1419" s="21">
        <v>9758.08</v>
      </c>
      <c r="J1419" s="21">
        <v>5950.3</v>
      </c>
      <c r="K1419" s="22" t="s">
        <v>108</v>
      </c>
      <c r="L1419" s="21">
        <f>P1419*I1419</f>
        <v>4907826.3360000001</v>
      </c>
      <c r="M1419" s="21">
        <f t="shared" si="200"/>
        <v>358316.69760000001</v>
      </c>
      <c r="N1419" s="21">
        <f t="shared" si="199"/>
        <v>5266143.0335999997</v>
      </c>
      <c r="O1419" s="32">
        <f t="shared" si="201"/>
        <v>5266143.0335999997</v>
      </c>
      <c r="P1419" s="424">
        <v>502.95</v>
      </c>
      <c r="Q1419" s="419">
        <v>36.72</v>
      </c>
      <c r="R1419" s="14" t="s">
        <v>270</v>
      </c>
      <c r="S1419" s="14" t="s">
        <v>691</v>
      </c>
      <c r="T1419" s="435"/>
      <c r="U1419" s="435"/>
      <c r="V1419" s="438"/>
      <c r="W1419" s="435"/>
      <c r="X1419" s="435"/>
      <c r="Y1419" s="11"/>
      <c r="Z1419" s="5"/>
      <c r="AA1419" s="5"/>
      <c r="AB1419" s="5"/>
      <c r="AC1419" s="372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366"/>
    </row>
    <row r="1420" spans="1:128" ht="37.5">
      <c r="A1420" s="15">
        <v>18</v>
      </c>
      <c r="B1420" s="16">
        <v>17</v>
      </c>
      <c r="C1420" s="68" t="s">
        <v>946</v>
      </c>
      <c r="D1420" s="16">
        <v>1985</v>
      </c>
      <c r="E1420" s="16" t="s">
        <v>37</v>
      </c>
      <c r="F1420" s="14" t="s">
        <v>474</v>
      </c>
      <c r="G1420" s="16" t="s">
        <v>87</v>
      </c>
      <c r="H1420" s="16">
        <v>9</v>
      </c>
      <c r="I1420" s="21">
        <v>9267.2999999999993</v>
      </c>
      <c r="J1420" s="21">
        <v>6074.7</v>
      </c>
      <c r="K1420" s="22" t="s">
        <v>234</v>
      </c>
      <c r="L1420" s="32">
        <f>I1420*P1420</f>
        <v>3524817.5549999997</v>
      </c>
      <c r="M1420" s="32">
        <f t="shared" si="200"/>
        <v>257352.92099999997</v>
      </c>
      <c r="N1420" s="32">
        <f t="shared" si="199"/>
        <v>3782170.4759999998</v>
      </c>
      <c r="O1420" s="32">
        <f t="shared" si="201"/>
        <v>3782170.4759999998</v>
      </c>
      <c r="P1420" s="423">
        <v>380.35</v>
      </c>
      <c r="Q1420" s="416">
        <v>27.77</v>
      </c>
      <c r="R1420" s="14" t="s">
        <v>270</v>
      </c>
      <c r="S1420" s="14" t="s">
        <v>691</v>
      </c>
    </row>
    <row r="1421" spans="1:128" ht="37.5">
      <c r="A1421" s="15">
        <v>19</v>
      </c>
      <c r="B1421" s="16">
        <v>18</v>
      </c>
      <c r="C1421" s="22" t="s">
        <v>947</v>
      </c>
      <c r="D1421" s="16">
        <v>1976</v>
      </c>
      <c r="E1421" s="16" t="s">
        <v>37</v>
      </c>
      <c r="F1421" s="14" t="s">
        <v>306</v>
      </c>
      <c r="G1421" s="14" t="s">
        <v>38</v>
      </c>
      <c r="H1421" s="16">
        <v>4</v>
      </c>
      <c r="I1421" s="21">
        <f>J1421*1.8</f>
        <v>3084.6600000000003</v>
      </c>
      <c r="J1421" s="21">
        <v>1713.7</v>
      </c>
      <c r="K1421" s="22" t="s">
        <v>46</v>
      </c>
      <c r="L1421" s="279">
        <f>I1421*P1421</f>
        <v>493545.60000000003</v>
      </c>
      <c r="M1421" s="32">
        <f t="shared" si="200"/>
        <v>36028.828800000003</v>
      </c>
      <c r="N1421" s="32">
        <f t="shared" si="199"/>
        <v>529574.42879999999</v>
      </c>
      <c r="O1421" s="632">
        <f>N1421+N1422+N1423+N1424+N1425</f>
        <v>2721718.9044000003</v>
      </c>
      <c r="P1421" s="423">
        <v>160</v>
      </c>
      <c r="Q1421" s="418">
        <v>11.68</v>
      </c>
      <c r="R1421" s="14" t="s">
        <v>270</v>
      </c>
      <c r="S1421" s="14" t="s">
        <v>691</v>
      </c>
      <c r="T1421" s="308"/>
    </row>
    <row r="1422" spans="1:128" ht="37.5">
      <c r="A1422" s="15">
        <v>20</v>
      </c>
      <c r="B1422" s="16"/>
      <c r="C1422" s="22"/>
      <c r="D1422" s="16"/>
      <c r="E1422" s="16"/>
      <c r="F1422" s="14"/>
      <c r="G1422" s="14"/>
      <c r="H1422" s="16"/>
      <c r="I1422" s="21"/>
      <c r="J1422" s="21"/>
      <c r="K1422" s="22" t="s">
        <v>49</v>
      </c>
      <c r="L1422" s="279">
        <f>P1422*I1421</f>
        <v>1314065.1600000001</v>
      </c>
      <c r="M1422" s="32">
        <f>I1421*Q1422</f>
        <v>95932.926000000007</v>
      </c>
      <c r="N1422" s="32">
        <f t="shared" si="199"/>
        <v>1409998.0860000001</v>
      </c>
      <c r="O1422" s="634"/>
      <c r="P1422" s="423">
        <v>426</v>
      </c>
      <c r="Q1422" s="416">
        <v>31.1</v>
      </c>
      <c r="R1422" s="14" t="s">
        <v>270</v>
      </c>
      <c r="S1422" s="14" t="s">
        <v>691</v>
      </c>
      <c r="T1422" s="308"/>
    </row>
    <row r="1423" spans="1:128" ht="56.25">
      <c r="A1423" s="15">
        <v>21</v>
      </c>
      <c r="B1423" s="16"/>
      <c r="C1423" s="22"/>
      <c r="D1423" s="16"/>
      <c r="E1423" s="16"/>
      <c r="F1423" s="14"/>
      <c r="G1423" s="14"/>
      <c r="H1423" s="16"/>
      <c r="I1423" s="21"/>
      <c r="J1423" s="21"/>
      <c r="K1423" s="22" t="s">
        <v>39</v>
      </c>
      <c r="L1423" s="279">
        <f>P1423*I1421</f>
        <v>176164.93260000003</v>
      </c>
      <c r="M1423" s="32">
        <f>I1421*Q1423</f>
        <v>12863.032200000001</v>
      </c>
      <c r="N1423" s="32">
        <f>L1423+M1423</f>
        <v>189027.96480000002</v>
      </c>
      <c r="O1423" s="634"/>
      <c r="P1423" s="423">
        <v>57.11</v>
      </c>
      <c r="Q1423" s="418">
        <v>4.17</v>
      </c>
      <c r="R1423" s="14" t="s">
        <v>270</v>
      </c>
      <c r="S1423" s="14" t="s">
        <v>691</v>
      </c>
      <c r="T1423" s="308"/>
    </row>
    <row r="1424" spans="1:128" ht="56.25">
      <c r="A1424" s="15">
        <v>22</v>
      </c>
      <c r="B1424" s="16"/>
      <c r="C1424" s="22"/>
      <c r="D1424" s="16"/>
      <c r="E1424" s="16"/>
      <c r="F1424" s="14"/>
      <c r="G1424" s="14"/>
      <c r="H1424" s="16"/>
      <c r="I1424" s="21"/>
      <c r="J1424" s="21"/>
      <c r="K1424" s="22" t="s">
        <v>42</v>
      </c>
      <c r="L1424" s="279">
        <f>I1421*P1424</f>
        <v>109597.96980000002</v>
      </c>
      <c r="M1424" s="32">
        <f>I1421*Q1424</f>
        <v>7989.2694000000001</v>
      </c>
      <c r="N1424" s="32">
        <f t="shared" si="199"/>
        <v>117587.23920000003</v>
      </c>
      <c r="O1424" s="634"/>
      <c r="P1424" s="423">
        <v>35.53</v>
      </c>
      <c r="Q1424" s="418">
        <v>2.59</v>
      </c>
      <c r="R1424" s="14" t="s">
        <v>270</v>
      </c>
      <c r="S1424" s="14" t="s">
        <v>691</v>
      </c>
      <c r="T1424" s="308"/>
    </row>
    <row r="1425" spans="1:29" ht="56.25">
      <c r="A1425" s="15">
        <v>23</v>
      </c>
      <c r="B1425" s="16"/>
      <c r="C1425" s="22"/>
      <c r="D1425" s="16"/>
      <c r="E1425" s="16"/>
      <c r="F1425" s="14"/>
      <c r="G1425" s="14"/>
      <c r="H1425" s="16"/>
      <c r="I1425" s="21"/>
      <c r="J1425" s="21"/>
      <c r="K1425" s="22" t="s">
        <v>88</v>
      </c>
      <c r="L1425" s="279">
        <f>I1421*P1425</f>
        <v>443173.10220000002</v>
      </c>
      <c r="M1425" s="32">
        <f>I1421*Q1425</f>
        <v>32358.083400000003</v>
      </c>
      <c r="N1425" s="32">
        <f t="shared" si="199"/>
        <v>475531.18560000003</v>
      </c>
      <c r="O1425" s="633"/>
      <c r="P1425" s="423">
        <v>143.66999999999999</v>
      </c>
      <c r="Q1425" s="418">
        <v>10.49</v>
      </c>
      <c r="R1425" s="14" t="s">
        <v>270</v>
      </c>
      <c r="S1425" s="14" t="s">
        <v>691</v>
      </c>
      <c r="T1425" s="308"/>
    </row>
    <row r="1426" spans="1:29" ht="37.5">
      <c r="A1426" s="15">
        <v>24</v>
      </c>
      <c r="B1426" s="16">
        <v>19</v>
      </c>
      <c r="C1426" s="22" t="s">
        <v>1177</v>
      </c>
      <c r="D1426" s="16">
        <v>2003</v>
      </c>
      <c r="E1426" s="16" t="s">
        <v>37</v>
      </c>
      <c r="F1426" s="14" t="s">
        <v>1139</v>
      </c>
      <c r="G1426" s="14" t="s">
        <v>38</v>
      </c>
      <c r="H1426" s="16" t="s">
        <v>1158</v>
      </c>
      <c r="I1426" s="21">
        <v>5608.91</v>
      </c>
      <c r="J1426" s="21">
        <v>3810.4</v>
      </c>
      <c r="K1426" s="57" t="s">
        <v>49</v>
      </c>
      <c r="L1426" s="279">
        <f>I1426*P1426</f>
        <v>2389395.66</v>
      </c>
      <c r="M1426" s="32">
        <f>I1426*Q1426</f>
        <v>174437.101</v>
      </c>
      <c r="N1426" s="32">
        <f>L1426+M1426</f>
        <v>2563832.7609999999</v>
      </c>
      <c r="O1426" s="632">
        <f>N1426+N1427+N1428</f>
        <v>9290710.7021999992</v>
      </c>
      <c r="P1426" s="32">
        <v>426</v>
      </c>
      <c r="Q1426" s="59">
        <v>31.1</v>
      </c>
      <c r="R1426" s="14" t="s">
        <v>270</v>
      </c>
      <c r="S1426" s="14" t="s">
        <v>691</v>
      </c>
      <c r="T1426" s="435" t="s">
        <v>1176</v>
      </c>
    </row>
    <row r="1427" spans="1:29" ht="56.25">
      <c r="A1427" s="15">
        <v>25</v>
      </c>
      <c r="B1427" s="16"/>
      <c r="C1427" s="22"/>
      <c r="D1427" s="16"/>
      <c r="E1427" s="16"/>
      <c r="F1427" s="14"/>
      <c r="G1427" s="14"/>
      <c r="H1427" s="16"/>
      <c r="I1427" s="21"/>
      <c r="J1427" s="21"/>
      <c r="K1427" s="22" t="s">
        <v>42</v>
      </c>
      <c r="L1427" s="279">
        <f>P1427*I1426</f>
        <v>199284.5723</v>
      </c>
      <c r="M1427" s="32">
        <f>I1426*Q1427</f>
        <v>14527.076899999998</v>
      </c>
      <c r="N1427" s="32">
        <f>L1427+M1427</f>
        <v>213811.64919999999</v>
      </c>
      <c r="O1427" s="634"/>
      <c r="P1427" s="32">
        <v>35.53</v>
      </c>
      <c r="Q1427" s="59">
        <v>2.59</v>
      </c>
      <c r="R1427" s="14" t="s">
        <v>270</v>
      </c>
      <c r="S1427" s="14" t="s">
        <v>691</v>
      </c>
    </row>
    <row r="1428" spans="1:29">
      <c r="A1428" s="15">
        <v>26</v>
      </c>
      <c r="B1428" s="16"/>
      <c r="C1428" s="22"/>
      <c r="D1428" s="16"/>
      <c r="E1428" s="16"/>
      <c r="F1428" s="14"/>
      <c r="G1428" s="14"/>
      <c r="H1428" s="16"/>
      <c r="I1428" s="21"/>
      <c r="J1428" s="21"/>
      <c r="K1428" s="22" t="s">
        <v>234</v>
      </c>
      <c r="L1428" s="279">
        <f>P1428*I1426</f>
        <v>6069962.4019999998</v>
      </c>
      <c r="M1428" s="32">
        <f>I1426*Q1428</f>
        <v>443103.89</v>
      </c>
      <c r="N1428" s="32">
        <f>L1428+M1428</f>
        <v>6513066.2919999994</v>
      </c>
      <c r="O1428" s="633"/>
      <c r="P1428" s="32">
        <v>1082.2</v>
      </c>
      <c r="Q1428" s="59">
        <v>79</v>
      </c>
      <c r="R1428" s="14" t="s">
        <v>270</v>
      </c>
      <c r="S1428" s="14" t="s">
        <v>691</v>
      </c>
    </row>
    <row r="1429" spans="1:29" s="488" customFormat="1" ht="37.5">
      <c r="A1429" s="15">
        <v>27</v>
      </c>
      <c r="B1429" s="16">
        <v>20</v>
      </c>
      <c r="C1429" s="22" t="s">
        <v>1157</v>
      </c>
      <c r="D1429" s="16">
        <v>1988</v>
      </c>
      <c r="E1429" s="16" t="s">
        <v>37</v>
      </c>
      <c r="F1429" s="14" t="s">
        <v>1139</v>
      </c>
      <c r="G1429" s="14" t="s">
        <v>38</v>
      </c>
      <c r="H1429" s="16">
        <v>3</v>
      </c>
      <c r="I1429" s="21">
        <v>1722.8</v>
      </c>
      <c r="J1429" s="21">
        <v>879.4</v>
      </c>
      <c r="K1429" s="22" t="s">
        <v>234</v>
      </c>
      <c r="L1429" s="279">
        <f>I1429*P1429</f>
        <v>1864414.16</v>
      </c>
      <c r="M1429" s="32">
        <f>I1429*Q1429</f>
        <v>136101.19999999998</v>
      </c>
      <c r="N1429" s="32">
        <f>L1429+M1429</f>
        <v>2000515.3599999999</v>
      </c>
      <c r="O1429" s="32">
        <f>N1429</f>
        <v>2000515.3599999999</v>
      </c>
      <c r="P1429" s="423">
        <v>1082.2</v>
      </c>
      <c r="Q1429" s="416">
        <v>79</v>
      </c>
      <c r="R1429" s="14" t="s">
        <v>270</v>
      </c>
      <c r="S1429" s="14" t="s">
        <v>691</v>
      </c>
      <c r="T1429" s="487" t="s">
        <v>1148</v>
      </c>
      <c r="U1429" s="487"/>
      <c r="V1429" s="483"/>
      <c r="W1429" s="487"/>
      <c r="X1429" s="487"/>
      <c r="Z1429" s="487"/>
      <c r="AA1429" s="487"/>
      <c r="AB1429" s="487"/>
      <c r="AC1429" s="489"/>
    </row>
    <row r="1430" spans="1:29" ht="37.5">
      <c r="A1430" s="15">
        <v>28</v>
      </c>
      <c r="B1430" s="16">
        <v>21</v>
      </c>
      <c r="C1430" s="22" t="s">
        <v>948</v>
      </c>
      <c r="D1430" s="16">
        <v>1987</v>
      </c>
      <c r="E1430" s="16" t="s">
        <v>37</v>
      </c>
      <c r="F1430" s="14" t="s">
        <v>306</v>
      </c>
      <c r="G1430" s="16" t="s">
        <v>491</v>
      </c>
      <c r="H1430" s="16">
        <v>5</v>
      </c>
      <c r="I1430" s="21">
        <f>J1430*1.8</f>
        <v>9668.16</v>
      </c>
      <c r="J1430" s="21">
        <v>5371.2</v>
      </c>
      <c r="K1430" s="22" t="s">
        <v>234</v>
      </c>
      <c r="L1430" s="51">
        <f>I1430*P1430</f>
        <v>10041157.612799998</v>
      </c>
      <c r="M1430" s="32">
        <f>I1430*Q1430</f>
        <v>733039.89119999995</v>
      </c>
      <c r="N1430" s="32">
        <f t="shared" si="199"/>
        <v>10774197.503999999</v>
      </c>
      <c r="O1430" s="32">
        <f>N1430</f>
        <v>10774197.503999999</v>
      </c>
      <c r="P1430" s="423">
        <v>1038.58</v>
      </c>
      <c r="Q1430" s="416">
        <v>75.819999999999993</v>
      </c>
      <c r="R1430" s="14" t="s">
        <v>270</v>
      </c>
      <c r="S1430" s="14" t="s">
        <v>691</v>
      </c>
    </row>
    <row r="1431" spans="1:29" ht="37.5">
      <c r="A1431" s="15">
        <v>29</v>
      </c>
      <c r="B1431" s="16">
        <v>22</v>
      </c>
      <c r="C1431" s="22" t="s">
        <v>950</v>
      </c>
      <c r="D1431" s="16">
        <v>1930</v>
      </c>
      <c r="E1431" s="16" t="s">
        <v>37</v>
      </c>
      <c r="F1431" s="14" t="s">
        <v>323</v>
      </c>
      <c r="G1431" s="16" t="s">
        <v>67</v>
      </c>
      <c r="H1431" s="16">
        <v>2</v>
      </c>
      <c r="I1431" s="21">
        <v>849.8</v>
      </c>
      <c r="J1431" s="21">
        <v>471.9</v>
      </c>
      <c r="K1431" s="22" t="s">
        <v>46</v>
      </c>
      <c r="L1431" s="51">
        <f>P1431*I1431</f>
        <v>207436.18</v>
      </c>
      <c r="M1431" s="32">
        <f>I1431*Q1431</f>
        <v>15143.436</v>
      </c>
      <c r="N1431" s="32">
        <f t="shared" si="199"/>
        <v>222579.61599999998</v>
      </c>
      <c r="O1431" s="632">
        <f>N1431+N1432</f>
        <v>1590332.716</v>
      </c>
      <c r="P1431" s="415">
        <v>244.1</v>
      </c>
      <c r="Q1431" s="416">
        <v>17.82</v>
      </c>
      <c r="R1431" s="14" t="s">
        <v>270</v>
      </c>
      <c r="S1431" s="14" t="s">
        <v>691</v>
      </c>
    </row>
    <row r="1432" spans="1:29">
      <c r="A1432" s="15">
        <v>30</v>
      </c>
      <c r="B1432" s="16"/>
      <c r="C1432" s="22"/>
      <c r="D1432" s="16"/>
      <c r="E1432" s="16"/>
      <c r="F1432" s="14"/>
      <c r="G1432" s="16"/>
      <c r="H1432" s="16"/>
      <c r="I1432" s="21"/>
      <c r="J1432" s="21"/>
      <c r="K1432" s="22" t="s">
        <v>234</v>
      </c>
      <c r="L1432" s="51">
        <f>I1431*P1432</f>
        <v>1274700</v>
      </c>
      <c r="M1432" s="32">
        <f>I1431*Q1432</f>
        <v>93053.099999999991</v>
      </c>
      <c r="N1432" s="32">
        <f t="shared" si="199"/>
        <v>1367753.1</v>
      </c>
      <c r="O1432" s="633"/>
      <c r="P1432" s="423">
        <v>1500</v>
      </c>
      <c r="Q1432" s="416">
        <v>109.5</v>
      </c>
      <c r="R1432" s="14" t="s">
        <v>270</v>
      </c>
      <c r="S1432" s="14" t="s">
        <v>691</v>
      </c>
    </row>
    <row r="1433" spans="1:29" ht="37.5">
      <c r="A1433" s="15">
        <v>31</v>
      </c>
      <c r="B1433" s="16">
        <v>23</v>
      </c>
      <c r="C1433" s="68" t="s">
        <v>200</v>
      </c>
      <c r="D1433" s="16">
        <v>1963</v>
      </c>
      <c r="E1433" s="16" t="s">
        <v>37</v>
      </c>
      <c r="F1433" s="14" t="s">
        <v>1139</v>
      </c>
      <c r="G1433" s="16" t="s">
        <v>38</v>
      </c>
      <c r="H1433" s="16">
        <v>5</v>
      </c>
      <c r="I1433" s="21">
        <v>4095.74</v>
      </c>
      <c r="J1433" s="21">
        <v>2482.1999999999998</v>
      </c>
      <c r="K1433" s="22" t="s">
        <v>49</v>
      </c>
      <c r="L1433" s="51">
        <f t="shared" ref="L1433:L1444" si="202">P1433*I1433</f>
        <v>1744785.24</v>
      </c>
      <c r="M1433" s="32">
        <f>I1433*Q1433</f>
        <v>127377.514</v>
      </c>
      <c r="N1433" s="32">
        <f>L1433+M1433</f>
        <v>1872162.754</v>
      </c>
      <c r="O1433" s="632">
        <f>N1433+N1434+N1435+N1436</f>
        <v>2910678.5883999998</v>
      </c>
      <c r="P1433" s="423">
        <v>426</v>
      </c>
      <c r="Q1433" s="416">
        <v>31.1</v>
      </c>
      <c r="R1433" s="14" t="s">
        <v>270</v>
      </c>
      <c r="S1433" s="14" t="s">
        <v>691</v>
      </c>
      <c r="T1433" s="438" t="s">
        <v>1179</v>
      </c>
    </row>
    <row r="1434" spans="1:29" ht="56.25">
      <c r="A1434" s="15">
        <v>32</v>
      </c>
      <c r="B1434" s="16"/>
      <c r="C1434" s="68"/>
      <c r="D1434" s="16"/>
      <c r="E1434" s="16"/>
      <c r="F1434" s="14"/>
      <c r="G1434" s="16"/>
      <c r="H1434" s="16"/>
      <c r="I1434" s="426">
        <v>4095.74</v>
      </c>
      <c r="J1434" s="21"/>
      <c r="K1434" s="22" t="s">
        <v>88</v>
      </c>
      <c r="L1434" s="51">
        <f t="shared" si="202"/>
        <v>588434.96579999989</v>
      </c>
      <c r="M1434" s="32">
        <f>I1434*Q1434</f>
        <v>42964.312599999997</v>
      </c>
      <c r="N1434" s="32">
        <f>L1434+M1434</f>
        <v>631399.27839999984</v>
      </c>
      <c r="O1434" s="634"/>
      <c r="P1434" s="423">
        <v>143.66999999999999</v>
      </c>
      <c r="Q1434" s="418">
        <v>10.49</v>
      </c>
      <c r="R1434" s="14" t="s">
        <v>270</v>
      </c>
      <c r="S1434" s="14" t="s">
        <v>691</v>
      </c>
      <c r="T1434" s="438" t="s">
        <v>1179</v>
      </c>
    </row>
    <row r="1435" spans="1:29" ht="56.25">
      <c r="A1435" s="15">
        <v>33</v>
      </c>
      <c r="B1435" s="16"/>
      <c r="C1435" s="68"/>
      <c r="D1435" s="16"/>
      <c r="E1435" s="16"/>
      <c r="F1435" s="14"/>
      <c r="G1435" s="16"/>
      <c r="H1435" s="16"/>
      <c r="I1435" s="426">
        <v>4095.74</v>
      </c>
      <c r="J1435" s="21"/>
      <c r="K1435" s="22" t="s">
        <v>39</v>
      </c>
      <c r="L1435" s="51">
        <f t="shared" si="202"/>
        <v>233907.71139999997</v>
      </c>
      <c r="M1435" s="32">
        <f>I1435*Q1435</f>
        <v>17079.235799999999</v>
      </c>
      <c r="N1435" s="32">
        <f>L1435+M1435</f>
        <v>250986.94719999997</v>
      </c>
      <c r="O1435" s="634"/>
      <c r="P1435" s="423">
        <v>57.11</v>
      </c>
      <c r="Q1435" s="418">
        <v>4.17</v>
      </c>
      <c r="R1435" s="14" t="s">
        <v>270</v>
      </c>
      <c r="S1435" s="14" t="s">
        <v>691</v>
      </c>
      <c r="T1435" s="438" t="s">
        <v>1179</v>
      </c>
    </row>
    <row r="1436" spans="1:29" ht="56.25">
      <c r="A1436" s="15">
        <v>34</v>
      </c>
      <c r="B1436" s="16"/>
      <c r="C1436" s="68"/>
      <c r="D1436" s="16"/>
      <c r="E1436" s="16"/>
      <c r="F1436" s="14"/>
      <c r="G1436" s="16"/>
      <c r="H1436" s="16"/>
      <c r="I1436" s="426">
        <v>4095.74</v>
      </c>
      <c r="J1436" s="21"/>
      <c r="K1436" s="22" t="s">
        <v>42</v>
      </c>
      <c r="L1436" s="51">
        <f t="shared" si="202"/>
        <v>145521.6422</v>
      </c>
      <c r="M1436" s="32">
        <f>I1436*Q1436</f>
        <v>10607.9666</v>
      </c>
      <c r="N1436" s="32">
        <f>L1436+M1436</f>
        <v>156129.60879999999</v>
      </c>
      <c r="O1436" s="633"/>
      <c r="P1436" s="423">
        <v>35.53</v>
      </c>
      <c r="Q1436" s="418">
        <v>2.59</v>
      </c>
      <c r="R1436" s="14" t="s">
        <v>270</v>
      </c>
      <c r="S1436" s="14" t="s">
        <v>691</v>
      </c>
      <c r="T1436" s="438" t="s">
        <v>1179</v>
      </c>
    </row>
    <row r="1437" spans="1:29" ht="37.5">
      <c r="A1437" s="15">
        <v>35</v>
      </c>
      <c r="B1437" s="16">
        <v>24</v>
      </c>
      <c r="C1437" s="68" t="s">
        <v>1169</v>
      </c>
      <c r="D1437" s="16">
        <v>2007</v>
      </c>
      <c r="E1437" s="16" t="s">
        <v>37</v>
      </c>
      <c r="F1437" s="14" t="s">
        <v>306</v>
      </c>
      <c r="G1437" s="16" t="s">
        <v>491</v>
      </c>
      <c r="H1437" s="16" t="s">
        <v>1170</v>
      </c>
      <c r="I1437" s="21">
        <v>12006</v>
      </c>
      <c r="J1437" s="21">
        <v>5041</v>
      </c>
      <c r="K1437" s="22" t="s">
        <v>49</v>
      </c>
      <c r="L1437" s="51">
        <f t="shared" si="202"/>
        <v>4901209.38</v>
      </c>
      <c r="M1437" s="32">
        <f>I1436*Q1437</f>
        <v>122053.052</v>
      </c>
      <c r="N1437" s="32">
        <f>L1437+M1437</f>
        <v>5023262.432</v>
      </c>
      <c r="O1437" s="204">
        <f t="shared" ref="O1437:O1444" si="203">N1437</f>
        <v>5023262.432</v>
      </c>
      <c r="P1437" s="32">
        <v>408.23</v>
      </c>
      <c r="Q1437" s="59">
        <v>29.8</v>
      </c>
      <c r="R1437" s="14" t="s">
        <v>270</v>
      </c>
      <c r="S1437" s="14" t="s">
        <v>691</v>
      </c>
      <c r="T1437" s="438" t="s">
        <v>1148</v>
      </c>
    </row>
    <row r="1438" spans="1:29" ht="37.5">
      <c r="A1438" s="15">
        <v>36</v>
      </c>
      <c r="B1438" s="16">
        <v>25</v>
      </c>
      <c r="C1438" s="68" t="s">
        <v>951</v>
      </c>
      <c r="D1438" s="16">
        <v>1971</v>
      </c>
      <c r="E1438" s="16" t="s">
        <v>37</v>
      </c>
      <c r="F1438" s="14" t="s">
        <v>306</v>
      </c>
      <c r="G1438" s="16" t="s">
        <v>38</v>
      </c>
      <c r="H1438" s="16">
        <v>5</v>
      </c>
      <c r="I1438" s="21">
        <f>J1438*1.8</f>
        <v>8427.348</v>
      </c>
      <c r="J1438" s="21">
        <v>4681.8599999999997</v>
      </c>
      <c r="K1438" s="22" t="s">
        <v>46</v>
      </c>
      <c r="L1438" s="32">
        <f t="shared" si="202"/>
        <v>1348375.68</v>
      </c>
      <c r="M1438" s="32">
        <f t="shared" ref="M1438:M1447" si="204">I1438*Q1438</f>
        <v>98431.424639999997</v>
      </c>
      <c r="N1438" s="32">
        <f t="shared" si="199"/>
        <v>1446807.10464</v>
      </c>
      <c r="O1438" s="32">
        <f t="shared" si="203"/>
        <v>1446807.10464</v>
      </c>
      <c r="P1438" s="423">
        <v>160</v>
      </c>
      <c r="Q1438" s="418">
        <v>11.68</v>
      </c>
      <c r="R1438" s="14" t="s">
        <v>270</v>
      </c>
      <c r="S1438" s="14" t="s">
        <v>691</v>
      </c>
    </row>
    <row r="1439" spans="1:29" ht="37.5">
      <c r="A1439" s="15">
        <v>37</v>
      </c>
      <c r="B1439" s="16">
        <v>26</v>
      </c>
      <c r="C1439" s="68" t="s">
        <v>952</v>
      </c>
      <c r="D1439" s="16">
        <v>1956</v>
      </c>
      <c r="E1439" s="16" t="s">
        <v>37</v>
      </c>
      <c r="F1439" s="14" t="s">
        <v>306</v>
      </c>
      <c r="G1439" s="16" t="s">
        <v>38</v>
      </c>
      <c r="H1439" s="16">
        <v>3</v>
      </c>
      <c r="I1439" s="21">
        <f>J1439*1.8</f>
        <v>3962.16</v>
      </c>
      <c r="J1439" s="21">
        <v>2201.1999999999998</v>
      </c>
      <c r="K1439" s="22" t="s">
        <v>46</v>
      </c>
      <c r="L1439" s="32">
        <f t="shared" si="202"/>
        <v>633945.59999999998</v>
      </c>
      <c r="M1439" s="32">
        <f t="shared" si="204"/>
        <v>46278.0288</v>
      </c>
      <c r="N1439" s="32">
        <f t="shared" si="199"/>
        <v>680223.62879999995</v>
      </c>
      <c r="O1439" s="32">
        <f t="shared" si="203"/>
        <v>680223.62879999995</v>
      </c>
      <c r="P1439" s="423">
        <v>160</v>
      </c>
      <c r="Q1439" s="418">
        <v>11.68</v>
      </c>
      <c r="R1439" s="14" t="s">
        <v>270</v>
      </c>
      <c r="S1439" s="14" t="s">
        <v>691</v>
      </c>
    </row>
    <row r="1440" spans="1:29" ht="37.5">
      <c r="A1440" s="15">
        <v>38</v>
      </c>
      <c r="B1440" s="16">
        <v>27</v>
      </c>
      <c r="C1440" s="68" t="s">
        <v>953</v>
      </c>
      <c r="D1440" s="16">
        <v>1956</v>
      </c>
      <c r="E1440" s="16" t="s">
        <v>37</v>
      </c>
      <c r="F1440" s="14" t="s">
        <v>289</v>
      </c>
      <c r="G1440" s="16" t="s">
        <v>38</v>
      </c>
      <c r="H1440" s="16">
        <v>2</v>
      </c>
      <c r="I1440" s="21">
        <v>1528.1</v>
      </c>
      <c r="J1440" s="21">
        <v>840.7</v>
      </c>
      <c r="K1440" s="22" t="s">
        <v>46</v>
      </c>
      <c r="L1440" s="32">
        <f t="shared" si="202"/>
        <v>379335.54399999999</v>
      </c>
      <c r="M1440" s="32">
        <f t="shared" si="204"/>
        <v>27689.171999999999</v>
      </c>
      <c r="N1440" s="32">
        <f t="shared" si="199"/>
        <v>407024.71600000001</v>
      </c>
      <c r="O1440" s="32">
        <f t="shared" si="203"/>
        <v>407024.71600000001</v>
      </c>
      <c r="P1440" s="415">
        <v>248.24</v>
      </c>
      <c r="Q1440" s="416">
        <v>18.12</v>
      </c>
      <c r="R1440" s="14" t="s">
        <v>270</v>
      </c>
      <c r="S1440" s="14" t="s">
        <v>691</v>
      </c>
    </row>
    <row r="1441" spans="1:29" ht="37.5">
      <c r="A1441" s="15">
        <v>39</v>
      </c>
      <c r="B1441" s="16">
        <v>28</v>
      </c>
      <c r="C1441" s="68" t="s">
        <v>954</v>
      </c>
      <c r="D1441" s="16">
        <v>1956</v>
      </c>
      <c r="E1441" s="16" t="s">
        <v>37</v>
      </c>
      <c r="F1441" s="14" t="s">
        <v>289</v>
      </c>
      <c r="G1441" s="16" t="s">
        <v>38</v>
      </c>
      <c r="H1441" s="16">
        <v>2</v>
      </c>
      <c r="I1441" s="21">
        <v>1514.9</v>
      </c>
      <c r="J1441" s="21">
        <v>826.1</v>
      </c>
      <c r="K1441" s="22" t="s">
        <v>46</v>
      </c>
      <c r="L1441" s="32">
        <f t="shared" si="202"/>
        <v>376058.77600000001</v>
      </c>
      <c r="M1441" s="32">
        <f t="shared" si="204"/>
        <v>27449.988000000005</v>
      </c>
      <c r="N1441" s="32">
        <f t="shared" si="199"/>
        <v>403508.76400000002</v>
      </c>
      <c r="O1441" s="32">
        <f t="shared" si="203"/>
        <v>403508.76400000002</v>
      </c>
      <c r="P1441" s="415">
        <v>248.24</v>
      </c>
      <c r="Q1441" s="416">
        <v>18.12</v>
      </c>
      <c r="R1441" s="14" t="s">
        <v>270</v>
      </c>
      <c r="S1441" s="14" t="s">
        <v>691</v>
      </c>
    </row>
    <row r="1442" spans="1:29" ht="37.5">
      <c r="A1442" s="15">
        <v>40</v>
      </c>
      <c r="B1442" s="16">
        <v>29</v>
      </c>
      <c r="C1442" s="68" t="s">
        <v>955</v>
      </c>
      <c r="D1442" s="16">
        <v>1972</v>
      </c>
      <c r="E1442" s="16" t="s">
        <v>37</v>
      </c>
      <c r="F1442" s="14" t="s">
        <v>287</v>
      </c>
      <c r="G1442" s="16" t="s">
        <v>38</v>
      </c>
      <c r="H1442" s="16">
        <v>4</v>
      </c>
      <c r="I1442" s="21">
        <v>3760.12</v>
      </c>
      <c r="J1442" s="21">
        <v>1477.22</v>
      </c>
      <c r="K1442" s="22" t="s">
        <v>46</v>
      </c>
      <c r="L1442" s="32">
        <f t="shared" si="202"/>
        <v>684341.84</v>
      </c>
      <c r="M1442" s="32">
        <f t="shared" si="204"/>
        <v>49971.994799999993</v>
      </c>
      <c r="N1442" s="32">
        <f t="shared" si="199"/>
        <v>734313.83479999995</v>
      </c>
      <c r="O1442" s="32">
        <f t="shared" si="203"/>
        <v>734313.83479999995</v>
      </c>
      <c r="P1442" s="423">
        <v>182</v>
      </c>
      <c r="Q1442" s="418">
        <v>13.29</v>
      </c>
      <c r="R1442" s="14" t="s">
        <v>270</v>
      </c>
      <c r="S1442" s="14" t="s">
        <v>691</v>
      </c>
    </row>
    <row r="1443" spans="1:29" ht="37.5">
      <c r="A1443" s="15">
        <v>41</v>
      </c>
      <c r="B1443" s="16">
        <v>30</v>
      </c>
      <c r="C1443" s="68" t="s">
        <v>956</v>
      </c>
      <c r="D1443" s="16">
        <v>1965</v>
      </c>
      <c r="E1443" s="16" t="s">
        <v>37</v>
      </c>
      <c r="F1443" s="14" t="s">
        <v>306</v>
      </c>
      <c r="G1443" s="16" t="s">
        <v>38</v>
      </c>
      <c r="H1443" s="16">
        <v>5</v>
      </c>
      <c r="I1443" s="21">
        <v>6454.1</v>
      </c>
      <c r="J1443" s="21">
        <v>4064.6</v>
      </c>
      <c r="K1443" s="22" t="s">
        <v>46</v>
      </c>
      <c r="L1443" s="32">
        <f t="shared" si="202"/>
        <v>1032656</v>
      </c>
      <c r="M1443" s="32">
        <f t="shared" si="204"/>
        <v>75383.888000000006</v>
      </c>
      <c r="N1443" s="32">
        <f t="shared" si="199"/>
        <v>1108039.888</v>
      </c>
      <c r="O1443" s="32">
        <f t="shared" si="203"/>
        <v>1108039.888</v>
      </c>
      <c r="P1443" s="423">
        <v>160</v>
      </c>
      <c r="Q1443" s="418">
        <v>11.68</v>
      </c>
      <c r="R1443" s="14" t="s">
        <v>270</v>
      </c>
      <c r="S1443" s="14" t="s">
        <v>691</v>
      </c>
    </row>
    <row r="1444" spans="1:29" ht="37.5">
      <c r="A1444" s="15">
        <v>42</v>
      </c>
      <c r="B1444" s="16">
        <v>31</v>
      </c>
      <c r="C1444" s="68" t="s">
        <v>957</v>
      </c>
      <c r="D1444" s="16">
        <v>1957</v>
      </c>
      <c r="E1444" s="16" t="s">
        <v>37</v>
      </c>
      <c r="F1444" s="14" t="s">
        <v>289</v>
      </c>
      <c r="G1444" s="16" t="s">
        <v>67</v>
      </c>
      <c r="H1444" s="16">
        <v>2</v>
      </c>
      <c r="I1444" s="21">
        <f>J1444*1.8</f>
        <v>735.48</v>
      </c>
      <c r="J1444" s="21">
        <v>408.6</v>
      </c>
      <c r="K1444" s="22" t="s">
        <v>46</v>
      </c>
      <c r="L1444" s="32">
        <f t="shared" si="202"/>
        <v>182575.5552</v>
      </c>
      <c r="M1444" s="32">
        <f t="shared" si="204"/>
        <v>13326.8976</v>
      </c>
      <c r="N1444" s="32">
        <f t="shared" si="199"/>
        <v>195902.4528</v>
      </c>
      <c r="O1444" s="32">
        <f t="shared" si="203"/>
        <v>195902.4528</v>
      </c>
      <c r="P1444" s="415">
        <v>248.24</v>
      </c>
      <c r="Q1444" s="416">
        <v>18.12</v>
      </c>
      <c r="R1444" s="14" t="s">
        <v>270</v>
      </c>
      <c r="S1444" s="14" t="s">
        <v>691</v>
      </c>
    </row>
    <row r="1445" spans="1:29" ht="37.5">
      <c r="A1445" s="15">
        <v>43</v>
      </c>
      <c r="B1445" s="16">
        <v>32</v>
      </c>
      <c r="C1445" s="22" t="s">
        <v>958</v>
      </c>
      <c r="D1445" s="16">
        <v>1960</v>
      </c>
      <c r="E1445" s="16" t="s">
        <v>37</v>
      </c>
      <c r="F1445" s="14" t="s">
        <v>306</v>
      </c>
      <c r="G1445" s="14" t="s">
        <v>38</v>
      </c>
      <c r="H1445" s="14">
        <v>4</v>
      </c>
      <c r="I1445" s="21">
        <v>4292</v>
      </c>
      <c r="J1445" s="21">
        <v>2408.6</v>
      </c>
      <c r="K1445" s="22" t="s">
        <v>46</v>
      </c>
      <c r="L1445" s="51">
        <f>I1445*P1445</f>
        <v>686720</v>
      </c>
      <c r="M1445" s="32">
        <f t="shared" si="204"/>
        <v>50130.559999999998</v>
      </c>
      <c r="N1445" s="32">
        <f t="shared" si="199"/>
        <v>736850.56</v>
      </c>
      <c r="O1445" s="632">
        <f>N1445+N1446</f>
        <v>5720720.9600000009</v>
      </c>
      <c r="P1445" s="423">
        <v>160</v>
      </c>
      <c r="Q1445" s="418">
        <v>11.68</v>
      </c>
      <c r="R1445" s="14" t="s">
        <v>270</v>
      </c>
      <c r="S1445" s="14" t="s">
        <v>691</v>
      </c>
    </row>
    <row r="1446" spans="1:29" s="78" customFormat="1">
      <c r="A1446" s="15">
        <v>44</v>
      </c>
      <c r="B1446" s="16"/>
      <c r="C1446" s="22"/>
      <c r="D1446" s="16"/>
      <c r="E1446" s="16"/>
      <c r="F1446" s="14"/>
      <c r="G1446" s="14"/>
      <c r="H1446" s="14"/>
      <c r="I1446" s="426">
        <v>4292</v>
      </c>
      <c r="J1446" s="21"/>
      <c r="K1446" s="22" t="s">
        <v>234</v>
      </c>
      <c r="L1446" s="32">
        <f>P1446*I1446</f>
        <v>4644802.4000000004</v>
      </c>
      <c r="M1446" s="32">
        <f t="shared" si="204"/>
        <v>339068</v>
      </c>
      <c r="N1446" s="32">
        <f t="shared" si="199"/>
        <v>4983870.4000000004</v>
      </c>
      <c r="O1446" s="633"/>
      <c r="P1446" s="423">
        <v>1082.2</v>
      </c>
      <c r="Q1446" s="416">
        <v>79</v>
      </c>
      <c r="R1446" s="14" t="s">
        <v>270</v>
      </c>
      <c r="S1446" s="14" t="s">
        <v>691</v>
      </c>
      <c r="T1446" s="438" t="s">
        <v>1179</v>
      </c>
      <c r="U1446" s="436"/>
      <c r="V1446" s="441"/>
      <c r="W1446" s="436"/>
      <c r="X1446" s="436"/>
      <c r="Z1446" s="436"/>
      <c r="AA1446" s="436"/>
      <c r="AB1446" s="436"/>
      <c r="AC1446" s="468"/>
    </row>
    <row r="1447" spans="1:29" ht="37.5">
      <c r="A1447" s="15">
        <v>45</v>
      </c>
      <c r="B1447" s="16">
        <v>33</v>
      </c>
      <c r="C1447" s="68" t="s">
        <v>959</v>
      </c>
      <c r="D1447" s="16">
        <v>1960</v>
      </c>
      <c r="E1447" s="16" t="s">
        <v>37</v>
      </c>
      <c r="F1447" s="14" t="s">
        <v>306</v>
      </c>
      <c r="G1447" s="16" t="s">
        <v>38</v>
      </c>
      <c r="H1447" s="16">
        <v>4</v>
      </c>
      <c r="I1447" s="21">
        <f>J1447*1.8</f>
        <v>2107.98</v>
      </c>
      <c r="J1447" s="21">
        <v>1171.0999999999999</v>
      </c>
      <c r="K1447" s="22" t="s">
        <v>46</v>
      </c>
      <c r="L1447" s="32">
        <f>P1447*I1447</f>
        <v>337276.8</v>
      </c>
      <c r="M1447" s="32">
        <f t="shared" si="204"/>
        <v>24621.206399999999</v>
      </c>
      <c r="N1447" s="32">
        <f t="shared" si="199"/>
        <v>361898.00640000001</v>
      </c>
      <c r="O1447" s="632">
        <f>N1447+N1448</f>
        <v>1325455.6643999999</v>
      </c>
      <c r="P1447" s="423">
        <v>160</v>
      </c>
      <c r="Q1447" s="418">
        <v>11.68</v>
      </c>
      <c r="R1447" s="14" t="s">
        <v>270</v>
      </c>
      <c r="S1447" s="14" t="s">
        <v>691</v>
      </c>
    </row>
    <row r="1448" spans="1:29" ht="37.5">
      <c r="A1448" s="15">
        <v>46</v>
      </c>
      <c r="B1448" s="16"/>
      <c r="C1448" s="68"/>
      <c r="D1448" s="16"/>
      <c r="E1448" s="16"/>
      <c r="F1448" s="14"/>
      <c r="G1448" s="16"/>
      <c r="H1448" s="16"/>
      <c r="I1448" s="21"/>
      <c r="J1448" s="21"/>
      <c r="K1448" s="22" t="s">
        <v>49</v>
      </c>
      <c r="L1448" s="32">
        <f>P1448*I1447</f>
        <v>897999.48</v>
      </c>
      <c r="M1448" s="32">
        <f>I1447*Q1448</f>
        <v>65558.178</v>
      </c>
      <c r="N1448" s="32">
        <f t="shared" si="199"/>
        <v>963557.65799999994</v>
      </c>
      <c r="O1448" s="633"/>
      <c r="P1448" s="423">
        <v>426</v>
      </c>
      <c r="Q1448" s="416">
        <v>31.1</v>
      </c>
      <c r="R1448" s="14" t="s">
        <v>270</v>
      </c>
      <c r="S1448" s="14" t="s">
        <v>691</v>
      </c>
    </row>
    <row r="1449" spans="1:29" ht="37.5">
      <c r="A1449" s="15">
        <v>47</v>
      </c>
      <c r="B1449" s="16">
        <v>34</v>
      </c>
      <c r="C1449" s="68" t="s">
        <v>960</v>
      </c>
      <c r="D1449" s="16">
        <v>1956</v>
      </c>
      <c r="E1449" s="16" t="s">
        <v>37</v>
      </c>
      <c r="F1449" s="14" t="s">
        <v>289</v>
      </c>
      <c r="G1449" s="16" t="s">
        <v>67</v>
      </c>
      <c r="H1449" s="16">
        <v>2</v>
      </c>
      <c r="I1449" s="21">
        <f>J1449*1.8</f>
        <v>741.42</v>
      </c>
      <c r="J1449" s="21">
        <v>411.9</v>
      </c>
      <c r="K1449" s="35" t="s">
        <v>46</v>
      </c>
      <c r="L1449" s="32">
        <f>P1449*I1449</f>
        <v>184050.10079999999</v>
      </c>
      <c r="M1449" s="32">
        <f>I1449*Q1449</f>
        <v>13434.5304</v>
      </c>
      <c r="N1449" s="32">
        <f t="shared" si="199"/>
        <v>197484.63119999997</v>
      </c>
      <c r="O1449" s="32">
        <f>N1449</f>
        <v>197484.63119999997</v>
      </c>
      <c r="P1449" s="415">
        <v>248.24</v>
      </c>
      <c r="Q1449" s="416">
        <v>18.12</v>
      </c>
      <c r="R1449" s="14" t="s">
        <v>270</v>
      </c>
      <c r="S1449" s="14" t="s">
        <v>691</v>
      </c>
    </row>
    <row r="1450" spans="1:29" ht="37.5">
      <c r="A1450" s="15">
        <v>48</v>
      </c>
      <c r="B1450" s="16">
        <v>35</v>
      </c>
      <c r="C1450" s="68" t="s">
        <v>961</v>
      </c>
      <c r="D1450" s="16">
        <v>1960</v>
      </c>
      <c r="E1450" s="16" t="s">
        <v>37</v>
      </c>
      <c r="F1450" s="14" t="s">
        <v>306</v>
      </c>
      <c r="G1450" s="16" t="s">
        <v>38</v>
      </c>
      <c r="H1450" s="16">
        <v>4</v>
      </c>
      <c r="I1450" s="21">
        <f>J1450*1.8</f>
        <v>2262.06</v>
      </c>
      <c r="J1450" s="21">
        <v>1256.7</v>
      </c>
      <c r="K1450" s="35" t="s">
        <v>46</v>
      </c>
      <c r="L1450" s="32">
        <f>P1450*I1450</f>
        <v>361929.6</v>
      </c>
      <c r="M1450" s="32">
        <f>I1450*Q1450</f>
        <v>26420.860799999999</v>
      </c>
      <c r="N1450" s="32">
        <f t="shared" si="199"/>
        <v>388350.4608</v>
      </c>
      <c r="O1450" s="632">
        <f>N1450+N1451</f>
        <v>1422338.0867999999</v>
      </c>
      <c r="P1450" s="423">
        <v>160</v>
      </c>
      <c r="Q1450" s="418">
        <v>11.68</v>
      </c>
      <c r="R1450" s="14" t="s">
        <v>270</v>
      </c>
      <c r="S1450" s="14" t="s">
        <v>691</v>
      </c>
    </row>
    <row r="1451" spans="1:29" ht="37.5">
      <c r="A1451" s="15">
        <v>49</v>
      </c>
      <c r="B1451" s="16"/>
      <c r="C1451" s="68"/>
      <c r="D1451" s="16"/>
      <c r="E1451" s="16"/>
      <c r="F1451" s="14"/>
      <c r="G1451" s="16"/>
      <c r="H1451" s="16"/>
      <c r="I1451" s="21"/>
      <c r="J1451" s="21"/>
      <c r="K1451" s="22" t="s">
        <v>49</v>
      </c>
      <c r="L1451" s="32">
        <f>P1451*I1450</f>
        <v>963637.55999999994</v>
      </c>
      <c r="M1451" s="32">
        <f>I1450*Q1451</f>
        <v>70350.066000000006</v>
      </c>
      <c r="N1451" s="32">
        <f t="shared" si="199"/>
        <v>1033987.6259999999</v>
      </c>
      <c r="O1451" s="633"/>
      <c r="P1451" s="423">
        <v>426</v>
      </c>
      <c r="Q1451" s="416">
        <v>31.1</v>
      </c>
      <c r="R1451" s="14" t="s">
        <v>270</v>
      </c>
      <c r="S1451" s="14" t="s">
        <v>691</v>
      </c>
    </row>
    <row r="1452" spans="1:29" ht="37.5">
      <c r="A1452" s="15">
        <v>50</v>
      </c>
      <c r="B1452" s="16">
        <v>36</v>
      </c>
      <c r="C1452" s="68" t="s">
        <v>515</v>
      </c>
      <c r="D1452" s="16">
        <v>1962</v>
      </c>
      <c r="E1452" s="16" t="s">
        <v>37</v>
      </c>
      <c r="F1452" s="14" t="s">
        <v>306</v>
      </c>
      <c r="G1452" s="16" t="s">
        <v>38</v>
      </c>
      <c r="H1452" s="16">
        <v>5</v>
      </c>
      <c r="I1452" s="21">
        <f>J1452*1.8</f>
        <v>3904.92</v>
      </c>
      <c r="J1452" s="21">
        <v>2169.4</v>
      </c>
      <c r="K1452" s="22" t="s">
        <v>49</v>
      </c>
      <c r="L1452" s="32">
        <f>P1452*I1452</f>
        <v>1663495.92</v>
      </c>
      <c r="M1452" s="32">
        <f t="shared" ref="M1452:M1457" si="205">I1452*Q1452</f>
        <v>121443.012</v>
      </c>
      <c r="N1452" s="32">
        <f t="shared" si="199"/>
        <v>1784938.932</v>
      </c>
      <c r="O1452" s="32">
        <f>N1452</f>
        <v>1784938.932</v>
      </c>
      <c r="P1452" s="423">
        <v>426</v>
      </c>
      <c r="Q1452" s="416">
        <v>31.1</v>
      </c>
      <c r="R1452" s="14" t="s">
        <v>270</v>
      </c>
      <c r="S1452" s="14" t="s">
        <v>691</v>
      </c>
    </row>
    <row r="1453" spans="1:29" ht="37.5">
      <c r="A1453" s="15">
        <v>51</v>
      </c>
      <c r="B1453" s="16">
        <v>37</v>
      </c>
      <c r="C1453" s="22" t="s">
        <v>962</v>
      </c>
      <c r="D1453" s="16">
        <v>1959</v>
      </c>
      <c r="E1453" s="16" t="s">
        <v>37</v>
      </c>
      <c r="F1453" s="14" t="s">
        <v>291</v>
      </c>
      <c r="G1453" s="14" t="s">
        <v>38</v>
      </c>
      <c r="H1453" s="14">
        <v>2</v>
      </c>
      <c r="I1453" s="21">
        <f>J1453*1.8</f>
        <v>1504.0800000000002</v>
      </c>
      <c r="J1453" s="21">
        <v>835.6</v>
      </c>
      <c r="K1453" s="35" t="s">
        <v>46</v>
      </c>
      <c r="L1453" s="51">
        <f>I1453*P1453</f>
        <v>373372.81920000003</v>
      </c>
      <c r="M1453" s="32">
        <f t="shared" si="205"/>
        <v>27253.929600000003</v>
      </c>
      <c r="N1453" s="32">
        <f t="shared" si="199"/>
        <v>400626.74880000006</v>
      </c>
      <c r="O1453" s="32">
        <f>N1453</f>
        <v>400626.74880000006</v>
      </c>
      <c r="P1453" s="415">
        <v>248.24</v>
      </c>
      <c r="Q1453" s="416">
        <v>18.12</v>
      </c>
      <c r="R1453" s="14" t="s">
        <v>270</v>
      </c>
      <c r="S1453" s="14" t="s">
        <v>691</v>
      </c>
    </row>
    <row r="1454" spans="1:29" ht="37.5">
      <c r="A1454" s="15">
        <v>52</v>
      </c>
      <c r="B1454" s="16">
        <v>38</v>
      </c>
      <c r="C1454" s="68" t="s">
        <v>517</v>
      </c>
      <c r="D1454" s="16">
        <v>1955</v>
      </c>
      <c r="E1454" s="16"/>
      <c r="F1454" s="14" t="s">
        <v>1139</v>
      </c>
      <c r="G1454" s="16" t="s">
        <v>38</v>
      </c>
      <c r="H1454" s="16">
        <v>4</v>
      </c>
      <c r="I1454" s="21">
        <v>5048.5</v>
      </c>
      <c r="J1454" s="21">
        <v>2253.9</v>
      </c>
      <c r="K1454" s="22" t="s">
        <v>49</v>
      </c>
      <c r="L1454" s="32">
        <f t="shared" ref="L1454:L1482" si="206">P1454*I1454</f>
        <v>2150661</v>
      </c>
      <c r="M1454" s="32">
        <f t="shared" si="205"/>
        <v>157008.35</v>
      </c>
      <c r="N1454" s="32">
        <f>L1454+M1454</f>
        <v>2307669.35</v>
      </c>
      <c r="O1454" s="632">
        <f>N1454+N1455+N1456+N1457</f>
        <v>3587767.01</v>
      </c>
      <c r="P1454" s="423">
        <v>426</v>
      </c>
      <c r="Q1454" s="416">
        <v>31.1</v>
      </c>
      <c r="R1454" s="14" t="s">
        <v>270</v>
      </c>
      <c r="S1454" s="14" t="s">
        <v>691</v>
      </c>
      <c r="T1454" s="438" t="s">
        <v>1180</v>
      </c>
    </row>
    <row r="1455" spans="1:29" ht="56.25">
      <c r="A1455" s="15">
        <v>53</v>
      </c>
      <c r="B1455" s="16"/>
      <c r="C1455" s="68"/>
      <c r="D1455" s="16"/>
      <c r="E1455" s="16"/>
      <c r="F1455" s="14"/>
      <c r="G1455" s="16"/>
      <c r="H1455" s="16"/>
      <c r="I1455" s="426">
        <v>5048.5</v>
      </c>
      <c r="J1455" s="21"/>
      <c r="K1455" s="22" t="s">
        <v>88</v>
      </c>
      <c r="L1455" s="32">
        <f t="shared" si="206"/>
        <v>725317.99499999988</v>
      </c>
      <c r="M1455" s="32">
        <f t="shared" si="205"/>
        <v>52958.764999999999</v>
      </c>
      <c r="N1455" s="32">
        <f>L1455+M1455</f>
        <v>778276.75999999989</v>
      </c>
      <c r="O1455" s="634"/>
      <c r="P1455" s="423">
        <v>143.66999999999999</v>
      </c>
      <c r="Q1455" s="418">
        <v>10.49</v>
      </c>
      <c r="R1455" s="14" t="s">
        <v>270</v>
      </c>
      <c r="S1455" s="14" t="s">
        <v>691</v>
      </c>
      <c r="T1455" s="438" t="s">
        <v>1180</v>
      </c>
    </row>
    <row r="1456" spans="1:29" ht="56.25">
      <c r="A1456" s="15">
        <v>54</v>
      </c>
      <c r="B1456" s="16"/>
      <c r="C1456" s="68"/>
      <c r="D1456" s="16"/>
      <c r="E1456" s="16"/>
      <c r="F1456" s="14"/>
      <c r="G1456" s="16"/>
      <c r="H1456" s="16"/>
      <c r="I1456" s="426">
        <v>5048.5</v>
      </c>
      <c r="J1456" s="21"/>
      <c r="K1456" s="22" t="s">
        <v>39</v>
      </c>
      <c r="L1456" s="32">
        <f t="shared" si="206"/>
        <v>288319.83500000002</v>
      </c>
      <c r="M1456" s="32">
        <f t="shared" si="205"/>
        <v>21052.244999999999</v>
      </c>
      <c r="N1456" s="32">
        <f>L1456+M1456</f>
        <v>309372.08</v>
      </c>
      <c r="O1456" s="634"/>
      <c r="P1456" s="423">
        <v>57.11</v>
      </c>
      <c r="Q1456" s="418">
        <v>4.17</v>
      </c>
      <c r="R1456" s="14" t="s">
        <v>270</v>
      </c>
      <c r="S1456" s="14" t="s">
        <v>691</v>
      </c>
      <c r="T1456" s="438" t="s">
        <v>1180</v>
      </c>
    </row>
    <row r="1457" spans="1:20" ht="56.25">
      <c r="A1457" s="15">
        <v>55</v>
      </c>
      <c r="B1457" s="16"/>
      <c r="C1457" s="68"/>
      <c r="D1457" s="16"/>
      <c r="E1457" s="16"/>
      <c r="F1457" s="14"/>
      <c r="G1457" s="16"/>
      <c r="H1457" s="16"/>
      <c r="I1457" s="426">
        <v>5048.5</v>
      </c>
      <c r="J1457" s="21"/>
      <c r="K1457" s="22" t="s">
        <v>42</v>
      </c>
      <c r="L1457" s="32">
        <f t="shared" si="206"/>
        <v>179373.20500000002</v>
      </c>
      <c r="M1457" s="32">
        <f t="shared" si="205"/>
        <v>13075.615</v>
      </c>
      <c r="N1457" s="32">
        <f>L1457+M1457</f>
        <v>192448.82</v>
      </c>
      <c r="O1457" s="633"/>
      <c r="P1457" s="423">
        <v>35.53</v>
      </c>
      <c r="Q1457" s="418">
        <v>2.59</v>
      </c>
      <c r="R1457" s="14" t="s">
        <v>270</v>
      </c>
      <c r="S1457" s="14" t="s">
        <v>691</v>
      </c>
      <c r="T1457" s="438" t="s">
        <v>1180</v>
      </c>
    </row>
    <row r="1458" spans="1:20" ht="37.5">
      <c r="A1458" s="15">
        <v>56</v>
      </c>
      <c r="B1458" s="16">
        <v>39</v>
      </c>
      <c r="C1458" s="68" t="s">
        <v>966</v>
      </c>
      <c r="D1458" s="16">
        <v>1964</v>
      </c>
      <c r="E1458" s="16">
        <v>2009</v>
      </c>
      <c r="F1458" s="14" t="s">
        <v>306</v>
      </c>
      <c r="G1458" s="16" t="s">
        <v>38</v>
      </c>
      <c r="H1458" s="16">
        <v>4</v>
      </c>
      <c r="I1458" s="21">
        <v>2346.3000000000002</v>
      </c>
      <c r="J1458" s="21">
        <v>1332</v>
      </c>
      <c r="K1458" s="35" t="s">
        <v>46</v>
      </c>
      <c r="L1458" s="32">
        <f t="shared" si="206"/>
        <v>375408</v>
      </c>
      <c r="M1458" s="32">
        <f t="shared" ref="M1458:M1467" si="207">I1458*Q1458</f>
        <v>27404.784</v>
      </c>
      <c r="N1458" s="32">
        <f t="shared" si="199"/>
        <v>402812.78399999999</v>
      </c>
      <c r="O1458" s="32">
        <f t="shared" ref="O1458:O1467" si="208">N1458</f>
        <v>402812.78399999999</v>
      </c>
      <c r="P1458" s="423">
        <v>160</v>
      </c>
      <c r="Q1458" s="418">
        <v>11.68</v>
      </c>
      <c r="R1458" s="14" t="s">
        <v>270</v>
      </c>
      <c r="S1458" s="14" t="s">
        <v>691</v>
      </c>
    </row>
    <row r="1459" spans="1:20" ht="37.5">
      <c r="A1459" s="15">
        <v>57</v>
      </c>
      <c r="B1459" s="16">
        <v>40</v>
      </c>
      <c r="C1459" s="68" t="s">
        <v>967</v>
      </c>
      <c r="D1459" s="16">
        <v>56</v>
      </c>
      <c r="E1459" s="16">
        <v>2009</v>
      </c>
      <c r="F1459" s="14" t="s">
        <v>306</v>
      </c>
      <c r="G1459" s="16" t="s">
        <v>38</v>
      </c>
      <c r="H1459" s="16">
        <v>4</v>
      </c>
      <c r="I1459" s="21">
        <f>J1459*1.8</f>
        <v>2465.2799999999997</v>
      </c>
      <c r="J1459" s="21">
        <v>1369.6</v>
      </c>
      <c r="K1459" s="35" t="s">
        <v>46</v>
      </c>
      <c r="L1459" s="32">
        <f t="shared" si="206"/>
        <v>394444.79999999993</v>
      </c>
      <c r="M1459" s="32">
        <f t="shared" si="207"/>
        <v>28794.470399999995</v>
      </c>
      <c r="N1459" s="32">
        <f t="shared" si="199"/>
        <v>423239.27039999992</v>
      </c>
      <c r="O1459" s="32">
        <f t="shared" si="208"/>
        <v>423239.27039999992</v>
      </c>
      <c r="P1459" s="423">
        <v>160</v>
      </c>
      <c r="Q1459" s="418">
        <v>11.68</v>
      </c>
      <c r="R1459" s="14" t="s">
        <v>270</v>
      </c>
      <c r="S1459" s="14" t="s">
        <v>691</v>
      </c>
    </row>
    <row r="1460" spans="1:20" ht="37.5">
      <c r="A1460" s="15">
        <v>58</v>
      </c>
      <c r="B1460" s="16">
        <v>41</v>
      </c>
      <c r="C1460" s="68" t="s">
        <v>968</v>
      </c>
      <c r="D1460" s="16">
        <v>1965</v>
      </c>
      <c r="E1460" s="16">
        <v>2009</v>
      </c>
      <c r="F1460" s="14" t="s">
        <v>306</v>
      </c>
      <c r="G1460" s="16" t="s">
        <v>38</v>
      </c>
      <c r="H1460" s="16">
        <v>4</v>
      </c>
      <c r="I1460" s="21">
        <v>2314.9</v>
      </c>
      <c r="J1460" s="21">
        <v>1257.2</v>
      </c>
      <c r="K1460" s="35" t="s">
        <v>46</v>
      </c>
      <c r="L1460" s="32">
        <f t="shared" si="206"/>
        <v>370384</v>
      </c>
      <c r="M1460" s="32">
        <f t="shared" si="207"/>
        <v>27038.031999999999</v>
      </c>
      <c r="N1460" s="32">
        <f t="shared" si="199"/>
        <v>397422.03200000001</v>
      </c>
      <c r="O1460" s="32">
        <f t="shared" si="208"/>
        <v>397422.03200000001</v>
      </c>
      <c r="P1460" s="423">
        <v>160</v>
      </c>
      <c r="Q1460" s="418">
        <v>11.68</v>
      </c>
      <c r="R1460" s="14" t="s">
        <v>270</v>
      </c>
      <c r="S1460" s="14" t="s">
        <v>691</v>
      </c>
    </row>
    <row r="1461" spans="1:20" ht="37.5">
      <c r="A1461" s="15">
        <v>59</v>
      </c>
      <c r="B1461" s="16">
        <v>42</v>
      </c>
      <c r="C1461" s="68" t="s">
        <v>963</v>
      </c>
      <c r="D1461" s="16">
        <v>1964</v>
      </c>
      <c r="E1461" s="16">
        <v>2009</v>
      </c>
      <c r="F1461" s="14" t="s">
        <v>306</v>
      </c>
      <c r="G1461" s="16" t="s">
        <v>38</v>
      </c>
      <c r="H1461" s="16">
        <v>4</v>
      </c>
      <c r="I1461" s="21">
        <v>3540.8</v>
      </c>
      <c r="J1461" s="21">
        <v>1982.8</v>
      </c>
      <c r="K1461" s="35" t="s">
        <v>46</v>
      </c>
      <c r="L1461" s="32">
        <f t="shared" si="206"/>
        <v>566528</v>
      </c>
      <c r="M1461" s="32">
        <f>I1461*Q1461</f>
        <v>41356.544000000002</v>
      </c>
      <c r="N1461" s="32">
        <f>L1461+M1461</f>
        <v>607884.54399999999</v>
      </c>
      <c r="O1461" s="32">
        <f t="shared" si="208"/>
        <v>607884.54399999999</v>
      </c>
      <c r="P1461" s="423">
        <v>160</v>
      </c>
      <c r="Q1461" s="418">
        <v>11.68</v>
      </c>
      <c r="R1461" s="14" t="s">
        <v>270</v>
      </c>
      <c r="S1461" s="14" t="s">
        <v>691</v>
      </c>
    </row>
    <row r="1462" spans="1:20" ht="37.5">
      <c r="A1462" s="15">
        <v>60</v>
      </c>
      <c r="B1462" s="16">
        <v>43</v>
      </c>
      <c r="C1462" s="68" t="s">
        <v>964</v>
      </c>
      <c r="D1462" s="16">
        <v>1965</v>
      </c>
      <c r="E1462" s="16">
        <v>2009</v>
      </c>
      <c r="F1462" s="14" t="s">
        <v>306</v>
      </c>
      <c r="G1462" s="16" t="s">
        <v>38</v>
      </c>
      <c r="H1462" s="16">
        <v>5</v>
      </c>
      <c r="I1462" s="21">
        <v>4094.1</v>
      </c>
      <c r="J1462" s="21">
        <v>2500.3000000000002</v>
      </c>
      <c r="K1462" s="35" t="s">
        <v>46</v>
      </c>
      <c r="L1462" s="32">
        <f t="shared" si="206"/>
        <v>655056</v>
      </c>
      <c r="M1462" s="32">
        <f>I1462*Q1462</f>
        <v>47819.087999999996</v>
      </c>
      <c r="N1462" s="32">
        <f>L1462+M1462</f>
        <v>702875.08799999999</v>
      </c>
      <c r="O1462" s="32">
        <f t="shared" si="208"/>
        <v>702875.08799999999</v>
      </c>
      <c r="P1462" s="423">
        <v>160</v>
      </c>
      <c r="Q1462" s="418">
        <v>11.68</v>
      </c>
      <c r="R1462" s="14" t="s">
        <v>270</v>
      </c>
      <c r="S1462" s="14" t="s">
        <v>691</v>
      </c>
    </row>
    <row r="1463" spans="1:20" ht="37.5">
      <c r="A1463" s="15">
        <v>61</v>
      </c>
      <c r="B1463" s="16">
        <v>44</v>
      </c>
      <c r="C1463" s="68" t="s">
        <v>965</v>
      </c>
      <c r="D1463" s="16">
        <v>1969</v>
      </c>
      <c r="E1463" s="16">
        <v>1999</v>
      </c>
      <c r="F1463" s="14" t="s">
        <v>289</v>
      </c>
      <c r="G1463" s="16" t="s">
        <v>38</v>
      </c>
      <c r="H1463" s="16">
        <v>2</v>
      </c>
      <c r="I1463" s="21">
        <f>J1463*1.8</f>
        <v>1928.16</v>
      </c>
      <c r="J1463" s="21">
        <v>1071.2</v>
      </c>
      <c r="K1463" s="35" t="s">
        <v>46</v>
      </c>
      <c r="L1463" s="32">
        <f t="shared" si="206"/>
        <v>478646.43840000004</v>
      </c>
      <c r="M1463" s="32">
        <f>I1463*Q1463</f>
        <v>34938.2592</v>
      </c>
      <c r="N1463" s="32">
        <f>L1463+M1463</f>
        <v>513584.69760000007</v>
      </c>
      <c r="O1463" s="32">
        <f t="shared" si="208"/>
        <v>513584.69760000007</v>
      </c>
      <c r="P1463" s="415">
        <v>248.24</v>
      </c>
      <c r="Q1463" s="416">
        <v>18.12</v>
      </c>
      <c r="R1463" s="14" t="s">
        <v>270</v>
      </c>
      <c r="S1463" s="14" t="s">
        <v>691</v>
      </c>
    </row>
    <row r="1464" spans="1:20" ht="37.5">
      <c r="A1464" s="15">
        <v>62</v>
      </c>
      <c r="B1464" s="16">
        <v>45</v>
      </c>
      <c r="C1464" s="68" t="s">
        <v>969</v>
      </c>
      <c r="D1464" s="16">
        <v>1965</v>
      </c>
      <c r="E1464" s="16" t="s">
        <v>37</v>
      </c>
      <c r="F1464" s="14" t="s">
        <v>306</v>
      </c>
      <c r="G1464" s="16" t="s">
        <v>491</v>
      </c>
      <c r="H1464" s="16">
        <v>4</v>
      </c>
      <c r="I1464" s="21">
        <v>2326.77</v>
      </c>
      <c r="J1464" s="21">
        <v>1086.47</v>
      </c>
      <c r="K1464" s="35" t="s">
        <v>46</v>
      </c>
      <c r="L1464" s="32">
        <f t="shared" si="206"/>
        <v>360649.35</v>
      </c>
      <c r="M1464" s="32">
        <f t="shared" si="207"/>
        <v>26339.036400000001</v>
      </c>
      <c r="N1464" s="32">
        <f t="shared" si="199"/>
        <v>386988.38639999996</v>
      </c>
      <c r="O1464" s="32">
        <f t="shared" si="208"/>
        <v>386988.38639999996</v>
      </c>
      <c r="P1464" s="423">
        <v>155</v>
      </c>
      <c r="Q1464" s="418">
        <v>11.32</v>
      </c>
      <c r="R1464" s="14" t="s">
        <v>270</v>
      </c>
      <c r="S1464" s="14" t="s">
        <v>691</v>
      </c>
    </row>
    <row r="1465" spans="1:20" ht="37.5">
      <c r="A1465" s="15">
        <v>63</v>
      </c>
      <c r="B1465" s="16">
        <v>46</v>
      </c>
      <c r="C1465" s="68" t="s">
        <v>970</v>
      </c>
      <c r="D1465" s="16">
        <v>1970</v>
      </c>
      <c r="E1465" s="16" t="s">
        <v>37</v>
      </c>
      <c r="F1465" s="14" t="s">
        <v>306</v>
      </c>
      <c r="G1465" s="16" t="s">
        <v>38</v>
      </c>
      <c r="H1465" s="16">
        <v>5</v>
      </c>
      <c r="I1465" s="21">
        <f>J1465*1.8</f>
        <v>10453.5</v>
      </c>
      <c r="J1465" s="21">
        <v>5807.5</v>
      </c>
      <c r="K1465" s="35" t="s">
        <v>46</v>
      </c>
      <c r="L1465" s="32">
        <f t="shared" si="206"/>
        <v>1672560</v>
      </c>
      <c r="M1465" s="32">
        <f t="shared" si="207"/>
        <v>122096.87999999999</v>
      </c>
      <c r="N1465" s="32">
        <f t="shared" si="199"/>
        <v>1794656.88</v>
      </c>
      <c r="O1465" s="32">
        <f t="shared" si="208"/>
        <v>1794656.88</v>
      </c>
      <c r="P1465" s="423">
        <v>160</v>
      </c>
      <c r="Q1465" s="418">
        <v>11.68</v>
      </c>
      <c r="R1465" s="14" t="s">
        <v>270</v>
      </c>
      <c r="S1465" s="14" t="s">
        <v>691</v>
      </c>
      <c r="T1465" s="438" t="s">
        <v>481</v>
      </c>
    </row>
    <row r="1466" spans="1:20" ht="37.5">
      <c r="A1466" s="15">
        <v>64</v>
      </c>
      <c r="B1466" s="16">
        <v>47</v>
      </c>
      <c r="C1466" s="68" t="s">
        <v>971</v>
      </c>
      <c r="D1466" s="16">
        <v>1964</v>
      </c>
      <c r="E1466" s="16" t="s">
        <v>37</v>
      </c>
      <c r="F1466" s="14" t="s">
        <v>306</v>
      </c>
      <c r="G1466" s="16" t="s">
        <v>491</v>
      </c>
      <c r="H1466" s="16">
        <v>5</v>
      </c>
      <c r="I1466" s="21">
        <f>J1466*1.8</f>
        <v>4440.5640000000003</v>
      </c>
      <c r="J1466" s="21">
        <v>2466.98</v>
      </c>
      <c r="K1466" s="35" t="s">
        <v>46</v>
      </c>
      <c r="L1466" s="32">
        <f t="shared" si="206"/>
        <v>688287.42</v>
      </c>
      <c r="M1466" s="32">
        <f t="shared" si="207"/>
        <v>50267.184480000004</v>
      </c>
      <c r="N1466" s="32">
        <f t="shared" si="199"/>
        <v>738554.6044800001</v>
      </c>
      <c r="O1466" s="32">
        <f t="shared" si="208"/>
        <v>738554.6044800001</v>
      </c>
      <c r="P1466" s="423">
        <v>155</v>
      </c>
      <c r="Q1466" s="418">
        <v>11.32</v>
      </c>
      <c r="R1466" s="14" t="s">
        <v>270</v>
      </c>
      <c r="S1466" s="14" t="s">
        <v>691</v>
      </c>
    </row>
    <row r="1467" spans="1:20" ht="37.5">
      <c r="A1467" s="15">
        <v>65</v>
      </c>
      <c r="B1467" s="16">
        <v>48</v>
      </c>
      <c r="C1467" s="68" t="s">
        <v>972</v>
      </c>
      <c r="D1467" s="16">
        <v>1969</v>
      </c>
      <c r="E1467" s="16" t="s">
        <v>37</v>
      </c>
      <c r="F1467" s="14" t="s">
        <v>306</v>
      </c>
      <c r="G1467" s="16" t="s">
        <v>38</v>
      </c>
      <c r="H1467" s="16">
        <v>5</v>
      </c>
      <c r="I1467" s="21">
        <v>6510.4</v>
      </c>
      <c r="J1467" s="21">
        <v>3913</v>
      </c>
      <c r="K1467" s="35" t="s">
        <v>46</v>
      </c>
      <c r="L1467" s="32">
        <f t="shared" si="206"/>
        <v>1041664</v>
      </c>
      <c r="M1467" s="32">
        <f t="shared" si="207"/>
        <v>76041.471999999994</v>
      </c>
      <c r="N1467" s="32">
        <f t="shared" si="199"/>
        <v>1117705.4720000001</v>
      </c>
      <c r="O1467" s="32">
        <f t="shared" si="208"/>
        <v>1117705.4720000001</v>
      </c>
      <c r="P1467" s="423">
        <v>160</v>
      </c>
      <c r="Q1467" s="418">
        <v>11.68</v>
      </c>
      <c r="R1467" s="14" t="s">
        <v>270</v>
      </c>
      <c r="S1467" s="14" t="s">
        <v>691</v>
      </c>
    </row>
    <row r="1468" spans="1:20" ht="37.5">
      <c r="A1468" s="15">
        <v>66</v>
      </c>
      <c r="B1468" s="16">
        <v>49</v>
      </c>
      <c r="C1468" s="68" t="s">
        <v>1110</v>
      </c>
      <c r="D1468" s="16">
        <v>1964</v>
      </c>
      <c r="E1468" s="16" t="s">
        <v>37</v>
      </c>
      <c r="F1468" s="14" t="s">
        <v>1143</v>
      </c>
      <c r="G1468" s="16" t="s">
        <v>491</v>
      </c>
      <c r="H1468" s="16" t="s">
        <v>587</v>
      </c>
      <c r="I1468" s="21">
        <v>992.5</v>
      </c>
      <c r="J1468" s="21">
        <v>559.20000000000005</v>
      </c>
      <c r="K1468" s="35" t="s">
        <v>46</v>
      </c>
      <c r="L1468" s="32">
        <f t="shared" si="206"/>
        <v>246378.2</v>
      </c>
      <c r="M1468" s="32">
        <f t="shared" ref="M1468:M1474" si="209">I1468*Q1468</f>
        <v>17984.100000000002</v>
      </c>
      <c r="N1468" s="32">
        <f t="shared" ref="N1468:N1474" si="210">L1468+M1468</f>
        <v>264362.3</v>
      </c>
      <c r="O1468" s="632">
        <f>N1468+N1469+N1470+N1471+N1472+N1473+N1474</f>
        <v>2754912.0249999999</v>
      </c>
      <c r="P1468" s="415">
        <v>248.24</v>
      </c>
      <c r="Q1468" s="416">
        <v>18.12</v>
      </c>
      <c r="R1468" s="14" t="s">
        <v>270</v>
      </c>
      <c r="S1468" s="14" t="s">
        <v>691</v>
      </c>
      <c r="T1468" s="438" t="s">
        <v>1179</v>
      </c>
    </row>
    <row r="1469" spans="1:20" ht="56.25">
      <c r="A1469" s="15">
        <v>67</v>
      </c>
      <c r="B1469" s="16"/>
      <c r="C1469" s="68"/>
      <c r="D1469" s="16"/>
      <c r="E1469" s="16"/>
      <c r="F1469" s="14"/>
      <c r="G1469" s="16"/>
      <c r="H1469" s="16"/>
      <c r="I1469" s="426">
        <v>992.5</v>
      </c>
      <c r="J1469" s="21"/>
      <c r="K1469" s="22" t="s">
        <v>88</v>
      </c>
      <c r="L1469" s="32">
        <f t="shared" si="206"/>
        <v>148368.82500000001</v>
      </c>
      <c r="M1469" s="32">
        <f t="shared" si="209"/>
        <v>10828.174999999999</v>
      </c>
      <c r="N1469" s="32">
        <f t="shared" si="210"/>
        <v>159197</v>
      </c>
      <c r="O1469" s="634"/>
      <c r="P1469" s="415">
        <v>149.49</v>
      </c>
      <c r="Q1469" s="418">
        <v>10.91</v>
      </c>
      <c r="R1469" s="14" t="s">
        <v>270</v>
      </c>
      <c r="S1469" s="14" t="s">
        <v>691</v>
      </c>
      <c r="T1469" s="438" t="s">
        <v>1179</v>
      </c>
    </row>
    <row r="1470" spans="1:20" ht="56.25">
      <c r="A1470" s="15">
        <v>68</v>
      </c>
      <c r="B1470" s="16"/>
      <c r="C1470" s="68"/>
      <c r="D1470" s="16"/>
      <c r="E1470" s="16"/>
      <c r="F1470" s="14"/>
      <c r="G1470" s="16"/>
      <c r="H1470" s="16"/>
      <c r="I1470" s="426">
        <v>992.5</v>
      </c>
      <c r="J1470" s="21"/>
      <c r="K1470" s="22" t="s">
        <v>39</v>
      </c>
      <c r="L1470" s="32">
        <f t="shared" si="206"/>
        <v>75162.025000000009</v>
      </c>
      <c r="M1470" s="32">
        <f t="shared" si="209"/>
        <v>14748.55</v>
      </c>
      <c r="N1470" s="32">
        <f t="shared" si="210"/>
        <v>89910.575000000012</v>
      </c>
      <c r="O1470" s="634"/>
      <c r="P1470" s="415">
        <v>75.73</v>
      </c>
      <c r="Q1470" s="416">
        <v>14.86</v>
      </c>
      <c r="R1470" s="14" t="s">
        <v>270</v>
      </c>
      <c r="S1470" s="14" t="s">
        <v>691</v>
      </c>
      <c r="T1470" s="438" t="s">
        <v>1179</v>
      </c>
    </row>
    <row r="1471" spans="1:20" ht="56.25">
      <c r="A1471" s="15">
        <v>69</v>
      </c>
      <c r="B1471" s="16"/>
      <c r="C1471" s="68"/>
      <c r="D1471" s="16"/>
      <c r="E1471" s="16"/>
      <c r="F1471" s="14"/>
      <c r="G1471" s="16"/>
      <c r="H1471" s="16"/>
      <c r="I1471" s="426">
        <v>992.5</v>
      </c>
      <c r="J1471" s="21"/>
      <c r="K1471" s="22" t="s">
        <v>42</v>
      </c>
      <c r="L1471" s="32">
        <f t="shared" si="206"/>
        <v>54964.65</v>
      </c>
      <c r="M1471" s="32">
        <f t="shared" si="209"/>
        <v>4009.7</v>
      </c>
      <c r="N1471" s="32">
        <f t="shared" si="210"/>
        <v>58974.35</v>
      </c>
      <c r="O1471" s="634"/>
      <c r="P1471" s="415">
        <v>55.38</v>
      </c>
      <c r="Q1471" s="418">
        <v>4.04</v>
      </c>
      <c r="R1471" s="14" t="s">
        <v>270</v>
      </c>
      <c r="S1471" s="14" t="s">
        <v>691</v>
      </c>
      <c r="T1471" s="438" t="s">
        <v>1179</v>
      </c>
    </row>
    <row r="1472" spans="1:20" ht="37.5">
      <c r="A1472" s="15">
        <v>70</v>
      </c>
      <c r="B1472" s="16"/>
      <c r="C1472" s="68"/>
      <c r="D1472" s="16"/>
      <c r="E1472" s="16"/>
      <c r="F1472" s="14"/>
      <c r="G1472" s="16"/>
      <c r="H1472" s="16"/>
      <c r="I1472" s="426">
        <v>992.5</v>
      </c>
      <c r="J1472" s="21"/>
      <c r="K1472" s="22" t="s">
        <v>49</v>
      </c>
      <c r="L1472" s="32">
        <f t="shared" si="206"/>
        <v>460678.80000000005</v>
      </c>
      <c r="M1472" s="32">
        <f t="shared" si="209"/>
        <v>33625.9</v>
      </c>
      <c r="N1472" s="32">
        <f t="shared" si="210"/>
        <v>494304.70000000007</v>
      </c>
      <c r="O1472" s="634"/>
      <c r="P1472" s="415">
        <v>464.16</v>
      </c>
      <c r="Q1472" s="416">
        <v>33.880000000000003</v>
      </c>
      <c r="R1472" s="14" t="s">
        <v>270</v>
      </c>
      <c r="S1472" s="14" t="s">
        <v>691</v>
      </c>
      <c r="T1472" s="438" t="s">
        <v>1179</v>
      </c>
    </row>
    <row r="1473" spans="1:128">
      <c r="A1473" s="15">
        <v>71</v>
      </c>
      <c r="B1473" s="16"/>
      <c r="C1473" s="68"/>
      <c r="D1473" s="16"/>
      <c r="E1473" s="16"/>
      <c r="F1473" s="14"/>
      <c r="G1473" s="16"/>
      <c r="H1473" s="16"/>
      <c r="I1473" s="426">
        <v>992.5</v>
      </c>
      <c r="J1473" s="21"/>
      <c r="K1473" s="22" t="s">
        <v>234</v>
      </c>
      <c r="L1473" s="32">
        <f t="shared" si="206"/>
        <v>1488750</v>
      </c>
      <c r="M1473" s="32">
        <f t="shared" si="209"/>
        <v>108678.75</v>
      </c>
      <c r="N1473" s="32">
        <f t="shared" si="210"/>
        <v>1597428.75</v>
      </c>
      <c r="O1473" s="634"/>
      <c r="P1473" s="423">
        <v>1500</v>
      </c>
      <c r="Q1473" s="416">
        <v>109.5</v>
      </c>
      <c r="R1473" s="14" t="s">
        <v>270</v>
      </c>
      <c r="S1473" s="14" t="s">
        <v>691</v>
      </c>
      <c r="T1473" s="438" t="s">
        <v>1179</v>
      </c>
    </row>
    <row r="1474" spans="1:128">
      <c r="A1474" s="15">
        <v>72</v>
      </c>
      <c r="B1474" s="16"/>
      <c r="C1474" s="68"/>
      <c r="D1474" s="16"/>
      <c r="E1474" s="16"/>
      <c r="F1474" s="14"/>
      <c r="G1474" s="16"/>
      <c r="H1474" s="16"/>
      <c r="I1474" s="426">
        <v>992.5</v>
      </c>
      <c r="J1474" s="21"/>
      <c r="K1474" s="35" t="s">
        <v>109</v>
      </c>
      <c r="L1474" s="32">
        <f t="shared" si="206"/>
        <v>84561</v>
      </c>
      <c r="M1474" s="32">
        <f t="shared" si="209"/>
        <v>6173.3499999999995</v>
      </c>
      <c r="N1474" s="32">
        <f t="shared" si="210"/>
        <v>90734.35</v>
      </c>
      <c r="O1474" s="633"/>
      <c r="P1474" s="415">
        <v>85.2</v>
      </c>
      <c r="Q1474" s="416">
        <v>6.22</v>
      </c>
      <c r="R1474" s="14" t="s">
        <v>270</v>
      </c>
      <c r="S1474" s="14" t="s">
        <v>691</v>
      </c>
      <c r="T1474" s="438" t="s">
        <v>1179</v>
      </c>
    </row>
    <row r="1475" spans="1:128" ht="37.5">
      <c r="A1475" s="15">
        <v>73</v>
      </c>
      <c r="B1475" s="16">
        <v>50</v>
      </c>
      <c r="C1475" s="22" t="s">
        <v>974</v>
      </c>
      <c r="D1475" s="16">
        <v>1950</v>
      </c>
      <c r="E1475" s="16" t="s">
        <v>37</v>
      </c>
      <c r="F1475" s="14" t="s">
        <v>323</v>
      </c>
      <c r="G1475" s="16" t="s">
        <v>38</v>
      </c>
      <c r="H1475" s="16">
        <v>2</v>
      </c>
      <c r="I1475" s="21">
        <f>J1475*1.8</f>
        <v>850.68000000000006</v>
      </c>
      <c r="J1475" s="21">
        <v>472.6</v>
      </c>
      <c r="K1475" s="35" t="s">
        <v>46</v>
      </c>
      <c r="L1475" s="51">
        <f t="shared" si="206"/>
        <v>207650.98800000001</v>
      </c>
      <c r="M1475" s="32">
        <f t="shared" ref="M1475:M1480" si="211">I1475*Q1475</f>
        <v>15159.117600000001</v>
      </c>
      <c r="N1475" s="32">
        <f t="shared" si="199"/>
        <v>222810.10560000001</v>
      </c>
      <c r="O1475" s="632">
        <f>N1475+N1476+N1477</f>
        <v>2005980.0011999998</v>
      </c>
      <c r="P1475" s="415">
        <v>244.1</v>
      </c>
      <c r="Q1475" s="416">
        <v>17.82</v>
      </c>
      <c r="R1475" s="14" t="s">
        <v>270</v>
      </c>
      <c r="S1475" s="14" t="s">
        <v>691</v>
      </c>
    </row>
    <row r="1476" spans="1:128" s="78" customFormat="1">
      <c r="A1476" s="15">
        <v>74</v>
      </c>
      <c r="B1476" s="16"/>
      <c r="C1476" s="22"/>
      <c r="D1476" s="16"/>
      <c r="E1476" s="16"/>
      <c r="F1476" s="14"/>
      <c r="G1476" s="16"/>
      <c r="H1476" s="16"/>
      <c r="I1476" s="426">
        <v>850.68000000000006</v>
      </c>
      <c r="J1476" s="21"/>
      <c r="K1476" s="68" t="s">
        <v>234</v>
      </c>
      <c r="L1476" s="51">
        <f t="shared" si="206"/>
        <v>1276020</v>
      </c>
      <c r="M1476" s="32">
        <f t="shared" si="211"/>
        <v>93149.46</v>
      </c>
      <c r="N1476" s="32">
        <f>L1476+M1476</f>
        <v>1369169.46</v>
      </c>
      <c r="O1476" s="634"/>
      <c r="P1476" s="423">
        <v>1500</v>
      </c>
      <c r="Q1476" s="416">
        <v>109.5</v>
      </c>
      <c r="R1476" s="14" t="s">
        <v>270</v>
      </c>
      <c r="S1476" s="14" t="s">
        <v>691</v>
      </c>
      <c r="T1476" s="438" t="s">
        <v>1179</v>
      </c>
      <c r="U1476" s="436"/>
      <c r="V1476" s="441"/>
      <c r="W1476" s="436"/>
      <c r="X1476" s="436"/>
      <c r="Z1476" s="436"/>
      <c r="AA1476" s="436"/>
      <c r="AB1476" s="436"/>
      <c r="AC1476" s="468"/>
    </row>
    <row r="1477" spans="1:128" s="78" customFormat="1">
      <c r="A1477" s="15">
        <v>75</v>
      </c>
      <c r="B1477" s="16"/>
      <c r="C1477" s="22"/>
      <c r="D1477" s="16"/>
      <c r="E1477" s="16"/>
      <c r="F1477" s="14"/>
      <c r="G1477" s="16"/>
      <c r="H1477" s="16"/>
      <c r="I1477" s="426">
        <v>850.68000000000006</v>
      </c>
      <c r="J1477" s="21"/>
      <c r="K1477" s="68" t="s">
        <v>108</v>
      </c>
      <c r="L1477" s="51">
        <f t="shared" si="206"/>
        <v>385834.42080000002</v>
      </c>
      <c r="M1477" s="32">
        <f t="shared" si="211"/>
        <v>28166.014800000001</v>
      </c>
      <c r="N1477" s="32">
        <f>L1477+M1477</f>
        <v>414000.43560000003</v>
      </c>
      <c r="O1477" s="633"/>
      <c r="P1477" s="415">
        <v>453.56</v>
      </c>
      <c r="Q1477" s="416">
        <v>33.11</v>
      </c>
      <c r="R1477" s="14" t="s">
        <v>270</v>
      </c>
      <c r="S1477" s="14" t="s">
        <v>691</v>
      </c>
      <c r="T1477" s="438" t="s">
        <v>1179</v>
      </c>
      <c r="U1477" s="436"/>
      <c r="V1477" s="441"/>
      <c r="W1477" s="436"/>
      <c r="X1477" s="436"/>
      <c r="Z1477" s="436"/>
      <c r="AA1477" s="436"/>
      <c r="AB1477" s="436"/>
      <c r="AC1477" s="468"/>
    </row>
    <row r="1478" spans="1:128" ht="37.5">
      <c r="A1478" s="15">
        <v>76</v>
      </c>
      <c r="B1478" s="16">
        <v>51</v>
      </c>
      <c r="C1478" s="22" t="s">
        <v>975</v>
      </c>
      <c r="D1478" s="16">
        <v>1972</v>
      </c>
      <c r="E1478" s="16" t="s">
        <v>37</v>
      </c>
      <c r="F1478" s="14" t="s">
        <v>323</v>
      </c>
      <c r="G1478" s="16" t="s">
        <v>38</v>
      </c>
      <c r="H1478" s="16">
        <v>2</v>
      </c>
      <c r="I1478" s="21">
        <f>J1478*1.8</f>
        <v>838.80000000000007</v>
      </c>
      <c r="J1478" s="21">
        <v>466</v>
      </c>
      <c r="K1478" s="35" t="s">
        <v>46</v>
      </c>
      <c r="L1478" s="51">
        <f t="shared" si="206"/>
        <v>204751.08000000002</v>
      </c>
      <c r="M1478" s="32">
        <f t="shared" si="211"/>
        <v>14947.416000000001</v>
      </c>
      <c r="N1478" s="32">
        <f t="shared" si="199"/>
        <v>219698.49600000001</v>
      </c>
      <c r="O1478" s="632">
        <f>N1478+N1479+N1480</f>
        <v>1977965.8920000002</v>
      </c>
      <c r="P1478" s="415">
        <v>244.1</v>
      </c>
      <c r="Q1478" s="416">
        <v>17.82</v>
      </c>
      <c r="R1478" s="14" t="s">
        <v>270</v>
      </c>
      <c r="S1478" s="14" t="s">
        <v>691</v>
      </c>
    </row>
    <row r="1479" spans="1:128" s="78" customFormat="1">
      <c r="A1479" s="15">
        <v>77</v>
      </c>
      <c r="B1479" s="16"/>
      <c r="C1479" s="22"/>
      <c r="D1479" s="16"/>
      <c r="E1479" s="16"/>
      <c r="F1479" s="14"/>
      <c r="G1479" s="16"/>
      <c r="H1479" s="16"/>
      <c r="I1479" s="426">
        <v>838.80000000000007</v>
      </c>
      <c r="J1479" s="21"/>
      <c r="K1479" s="68" t="s">
        <v>234</v>
      </c>
      <c r="L1479" s="51">
        <f t="shared" si="206"/>
        <v>1258200</v>
      </c>
      <c r="M1479" s="32">
        <f t="shared" si="211"/>
        <v>91848.6</v>
      </c>
      <c r="N1479" s="32">
        <f>L1479+M1479</f>
        <v>1350048.6</v>
      </c>
      <c r="O1479" s="634"/>
      <c r="P1479" s="423">
        <v>1500</v>
      </c>
      <c r="Q1479" s="416">
        <v>109.5</v>
      </c>
      <c r="R1479" s="14" t="s">
        <v>270</v>
      </c>
      <c r="S1479" s="14" t="s">
        <v>691</v>
      </c>
      <c r="T1479" s="438" t="s">
        <v>1179</v>
      </c>
      <c r="U1479" s="436"/>
      <c r="V1479" s="441"/>
      <c r="W1479" s="436"/>
      <c r="X1479" s="436"/>
      <c r="Z1479" s="436"/>
      <c r="AA1479" s="436"/>
      <c r="AB1479" s="436"/>
      <c r="AC1479" s="468"/>
    </row>
    <row r="1480" spans="1:128" s="78" customFormat="1">
      <c r="A1480" s="15">
        <v>78</v>
      </c>
      <c r="B1480" s="16"/>
      <c r="C1480" s="22"/>
      <c r="D1480" s="16"/>
      <c r="E1480" s="16"/>
      <c r="F1480" s="14"/>
      <c r="G1480" s="16"/>
      <c r="H1480" s="16"/>
      <c r="I1480" s="426">
        <v>838.80000000000007</v>
      </c>
      <c r="J1480" s="21"/>
      <c r="K1480" s="1" t="s">
        <v>108</v>
      </c>
      <c r="L1480" s="51">
        <f t="shared" si="206"/>
        <v>380446.12800000003</v>
      </c>
      <c r="M1480" s="32">
        <f t="shared" si="211"/>
        <v>27772.668000000001</v>
      </c>
      <c r="N1480" s="32">
        <f>L1480+M1480</f>
        <v>408218.79600000003</v>
      </c>
      <c r="O1480" s="633"/>
      <c r="P1480" s="415">
        <v>453.56</v>
      </c>
      <c r="Q1480" s="416">
        <v>33.11</v>
      </c>
      <c r="R1480" s="14" t="s">
        <v>270</v>
      </c>
      <c r="S1480" s="14" t="s">
        <v>691</v>
      </c>
      <c r="T1480" s="438" t="s">
        <v>1179</v>
      </c>
      <c r="U1480" s="436"/>
      <c r="V1480" s="441"/>
      <c r="W1480" s="436"/>
      <c r="X1480" s="436"/>
      <c r="Z1480" s="436"/>
      <c r="AA1480" s="436"/>
      <c r="AB1480" s="436"/>
      <c r="AC1480" s="468"/>
    </row>
    <row r="1481" spans="1:128" ht="37.5">
      <c r="A1481" s="15">
        <v>79</v>
      </c>
      <c r="B1481" s="16">
        <v>52</v>
      </c>
      <c r="C1481" s="68" t="s">
        <v>976</v>
      </c>
      <c r="D1481" s="16">
        <v>1947</v>
      </c>
      <c r="E1481" s="16" t="s">
        <v>37</v>
      </c>
      <c r="F1481" s="14" t="s">
        <v>323</v>
      </c>
      <c r="G1481" s="16" t="s">
        <v>67</v>
      </c>
      <c r="H1481" s="16">
        <v>2</v>
      </c>
      <c r="I1481" s="21">
        <f>J1481*1.8</f>
        <v>902.88000000000011</v>
      </c>
      <c r="J1481" s="21">
        <v>501.6</v>
      </c>
      <c r="K1481" s="35" t="s">
        <v>46</v>
      </c>
      <c r="L1481" s="51">
        <f t="shared" si="206"/>
        <v>220393.00800000003</v>
      </c>
      <c r="M1481" s="32">
        <f>Q1481*I1481</f>
        <v>16089.321600000003</v>
      </c>
      <c r="N1481" s="32">
        <f t="shared" si="199"/>
        <v>236482.32960000003</v>
      </c>
      <c r="O1481" s="32">
        <f>N1481</f>
        <v>236482.32960000003</v>
      </c>
      <c r="P1481" s="415">
        <v>244.1</v>
      </c>
      <c r="Q1481" s="416">
        <v>17.82</v>
      </c>
      <c r="R1481" s="14" t="s">
        <v>270</v>
      </c>
      <c r="S1481" s="14" t="s">
        <v>691</v>
      </c>
    </row>
    <row r="1482" spans="1:128" ht="37.5">
      <c r="A1482" s="15">
        <v>80</v>
      </c>
      <c r="B1482" s="16">
        <v>53</v>
      </c>
      <c r="C1482" s="22" t="s">
        <v>977</v>
      </c>
      <c r="D1482" s="16">
        <v>1950</v>
      </c>
      <c r="E1482" s="16" t="s">
        <v>37</v>
      </c>
      <c r="F1482" s="14" t="s">
        <v>323</v>
      </c>
      <c r="G1482" s="16" t="s">
        <v>67</v>
      </c>
      <c r="H1482" s="16">
        <v>2</v>
      </c>
      <c r="I1482" s="21">
        <f>J1482*1.8</f>
        <v>889.56</v>
      </c>
      <c r="J1482" s="21">
        <v>494.2</v>
      </c>
      <c r="K1482" s="35" t="s">
        <v>46</v>
      </c>
      <c r="L1482" s="51">
        <f t="shared" si="206"/>
        <v>217141.59599999999</v>
      </c>
      <c r="M1482" s="32">
        <f>I1482*Q1482</f>
        <v>15851.959199999999</v>
      </c>
      <c r="N1482" s="32">
        <f t="shared" si="199"/>
        <v>232993.5552</v>
      </c>
      <c r="O1482" s="32">
        <f>N1482</f>
        <v>232993.5552</v>
      </c>
      <c r="P1482" s="415">
        <v>244.1</v>
      </c>
      <c r="Q1482" s="416">
        <v>17.82</v>
      </c>
      <c r="R1482" s="14" t="s">
        <v>270</v>
      </c>
      <c r="S1482" s="14" t="s">
        <v>691</v>
      </c>
    </row>
    <row r="1483" spans="1:128" ht="37.5">
      <c r="A1483" s="15">
        <v>81</v>
      </c>
      <c r="B1483" s="16">
        <v>54</v>
      </c>
      <c r="C1483" s="22" t="s">
        <v>979</v>
      </c>
      <c r="D1483" s="16" t="s">
        <v>37</v>
      </c>
      <c r="E1483" s="16" t="s">
        <v>37</v>
      </c>
      <c r="F1483" s="14" t="s">
        <v>323</v>
      </c>
      <c r="G1483" s="16" t="s">
        <v>67</v>
      </c>
      <c r="H1483" s="16">
        <v>2</v>
      </c>
      <c r="I1483" s="21">
        <v>397.4</v>
      </c>
      <c r="J1483" s="21">
        <v>181.4</v>
      </c>
      <c r="K1483" s="35" t="s">
        <v>46</v>
      </c>
      <c r="L1483" s="51">
        <f>I1483*P1483</f>
        <v>97005.34</v>
      </c>
      <c r="M1483" s="32">
        <f>I1483*Q1483</f>
        <v>7081.6679999999997</v>
      </c>
      <c r="N1483" s="32">
        <f t="shared" si="199"/>
        <v>104087.008</v>
      </c>
      <c r="O1483" s="32">
        <f>N1483</f>
        <v>104087.008</v>
      </c>
      <c r="P1483" s="415">
        <v>244.1</v>
      </c>
      <c r="Q1483" s="416">
        <v>17.82</v>
      </c>
      <c r="R1483" s="14" t="s">
        <v>270</v>
      </c>
      <c r="S1483" s="14" t="s">
        <v>691</v>
      </c>
    </row>
    <row r="1484" spans="1:128" s="29" customFormat="1" ht="37.5">
      <c r="A1484" s="15">
        <v>82</v>
      </c>
      <c r="B1484" s="16">
        <v>55</v>
      </c>
      <c r="C1484" s="68" t="s">
        <v>980</v>
      </c>
      <c r="D1484" s="16">
        <v>1967</v>
      </c>
      <c r="E1484" s="16" t="s">
        <v>37</v>
      </c>
      <c r="F1484" s="14" t="s">
        <v>306</v>
      </c>
      <c r="G1484" s="16" t="s">
        <v>87</v>
      </c>
      <c r="H1484" s="16">
        <v>5</v>
      </c>
      <c r="I1484" s="21">
        <v>5524.4</v>
      </c>
      <c r="J1484" s="21">
        <v>3563.7</v>
      </c>
      <c r="K1484" s="68" t="s">
        <v>234</v>
      </c>
      <c r="L1484" s="21">
        <f t="shared" ref="L1484:L1494" si="212">P1484*I1484</f>
        <v>5826639.9239999996</v>
      </c>
      <c r="M1484" s="21">
        <f>I1484*Q1484</f>
        <v>425323.55599999992</v>
      </c>
      <c r="N1484" s="21">
        <f t="shared" si="199"/>
        <v>6251963.4799999995</v>
      </c>
      <c r="O1484" s="32">
        <f>N1484</f>
        <v>6251963.4799999995</v>
      </c>
      <c r="P1484" s="423">
        <v>1054.71</v>
      </c>
      <c r="Q1484" s="416">
        <v>76.989999999999995</v>
      </c>
      <c r="R1484" s="14" t="s">
        <v>270</v>
      </c>
      <c r="S1484" s="14" t="s">
        <v>691</v>
      </c>
      <c r="T1484" s="435"/>
      <c r="U1484" s="435"/>
      <c r="V1484" s="438"/>
      <c r="W1484" s="435"/>
      <c r="X1484" s="435"/>
      <c r="Y1484" s="11"/>
      <c r="Z1484" s="5"/>
      <c r="AA1484" s="5"/>
      <c r="AB1484" s="5"/>
      <c r="AC1484" s="372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366"/>
    </row>
    <row r="1485" spans="1:128" s="490" customFormat="1" ht="37.5">
      <c r="A1485" s="15">
        <v>83</v>
      </c>
      <c r="B1485" s="16">
        <v>56</v>
      </c>
      <c r="C1485" s="68" t="s">
        <v>1152</v>
      </c>
      <c r="D1485" s="16">
        <v>1986</v>
      </c>
      <c r="E1485" s="16" t="s">
        <v>37</v>
      </c>
      <c r="F1485" s="14" t="s">
        <v>1153</v>
      </c>
      <c r="G1485" s="16" t="s">
        <v>38</v>
      </c>
      <c r="H1485" s="16">
        <v>4</v>
      </c>
      <c r="I1485" s="21">
        <v>4601.2</v>
      </c>
      <c r="J1485" s="21">
        <v>2647.1</v>
      </c>
      <c r="K1485" s="68" t="s">
        <v>49</v>
      </c>
      <c r="L1485" s="21">
        <f t="shared" si="212"/>
        <v>1960111.2</v>
      </c>
      <c r="M1485" s="21">
        <f t="shared" ref="M1485:M1492" si="213">I1485*Q1485</f>
        <v>143097.32</v>
      </c>
      <c r="N1485" s="21">
        <f t="shared" ref="N1485:N1492" si="214">L1485+M1485</f>
        <v>2103208.52</v>
      </c>
      <c r="O1485" s="632">
        <f>N1485+N1486</f>
        <v>2278606.264</v>
      </c>
      <c r="P1485" s="415">
        <v>426</v>
      </c>
      <c r="Q1485" s="416">
        <v>31.1</v>
      </c>
      <c r="R1485" s="14" t="s">
        <v>270</v>
      </c>
      <c r="S1485" s="14" t="s">
        <v>691</v>
      </c>
      <c r="T1485" s="487" t="s">
        <v>1148</v>
      </c>
      <c r="U1485" s="487"/>
      <c r="V1485" s="483"/>
      <c r="W1485" s="487"/>
      <c r="X1485" s="487"/>
      <c r="Z1485" s="491"/>
      <c r="AA1485" s="491"/>
      <c r="AB1485" s="491"/>
      <c r="AC1485" s="492"/>
    </row>
    <row r="1486" spans="1:128" s="490" customFormat="1" ht="37.5">
      <c r="A1486" s="15">
        <v>84</v>
      </c>
      <c r="B1486" s="16"/>
      <c r="C1486" s="68"/>
      <c r="D1486" s="16"/>
      <c r="E1486" s="16"/>
      <c r="F1486" s="14"/>
      <c r="G1486" s="16"/>
      <c r="H1486" s="16"/>
      <c r="I1486" s="426">
        <v>4601.2</v>
      </c>
      <c r="J1486" s="21"/>
      <c r="K1486" s="68" t="s">
        <v>57</v>
      </c>
      <c r="L1486" s="21">
        <f t="shared" si="212"/>
        <v>163480.636</v>
      </c>
      <c r="M1486" s="21">
        <f t="shared" si="213"/>
        <v>11917.107999999998</v>
      </c>
      <c r="N1486" s="21">
        <f t="shared" si="214"/>
        <v>175397.74400000001</v>
      </c>
      <c r="O1486" s="633"/>
      <c r="P1486" s="415">
        <v>35.53</v>
      </c>
      <c r="Q1486" s="418">
        <v>2.59</v>
      </c>
      <c r="R1486" s="14" t="s">
        <v>270</v>
      </c>
      <c r="S1486" s="14" t="s">
        <v>691</v>
      </c>
      <c r="T1486" s="487" t="s">
        <v>1148</v>
      </c>
      <c r="U1486" s="487"/>
      <c r="V1486" s="483"/>
      <c r="W1486" s="487"/>
      <c r="X1486" s="487"/>
      <c r="Z1486" s="491"/>
      <c r="AA1486" s="491"/>
      <c r="AB1486" s="491"/>
      <c r="AC1486" s="492"/>
    </row>
    <row r="1487" spans="1:128" s="490" customFormat="1" ht="37.5">
      <c r="A1487" s="15">
        <v>85</v>
      </c>
      <c r="B1487" s="16">
        <v>57</v>
      </c>
      <c r="C1487" s="68" t="s">
        <v>1154</v>
      </c>
      <c r="D1487" s="16">
        <v>1986</v>
      </c>
      <c r="E1487" s="16" t="s">
        <v>37</v>
      </c>
      <c r="F1487" s="14" t="s">
        <v>1153</v>
      </c>
      <c r="G1487" s="16" t="s">
        <v>87</v>
      </c>
      <c r="H1487" s="16">
        <v>3</v>
      </c>
      <c r="I1487" s="21">
        <v>2587.6</v>
      </c>
      <c r="J1487" s="21">
        <v>1345.6</v>
      </c>
      <c r="K1487" s="68" t="s">
        <v>49</v>
      </c>
      <c r="L1487" s="21">
        <f t="shared" si="212"/>
        <v>1102317.5999999999</v>
      </c>
      <c r="M1487" s="21">
        <f t="shared" si="213"/>
        <v>80474.36</v>
      </c>
      <c r="N1487" s="21">
        <f t="shared" si="214"/>
        <v>1182791.96</v>
      </c>
      <c r="O1487" s="632">
        <f>N1487+N1488</f>
        <v>1281431.2719999999</v>
      </c>
      <c r="P1487" s="415">
        <v>426</v>
      </c>
      <c r="Q1487" s="416">
        <v>31.1</v>
      </c>
      <c r="R1487" s="14" t="s">
        <v>270</v>
      </c>
      <c r="S1487" s="14" t="s">
        <v>691</v>
      </c>
      <c r="T1487" s="487" t="s">
        <v>1148</v>
      </c>
      <c r="U1487" s="487"/>
      <c r="V1487" s="483"/>
      <c r="W1487" s="487"/>
      <c r="X1487" s="487"/>
      <c r="Z1487" s="491"/>
      <c r="AA1487" s="491"/>
      <c r="AB1487" s="491"/>
      <c r="AC1487" s="492"/>
    </row>
    <row r="1488" spans="1:128" s="490" customFormat="1" ht="37.5">
      <c r="A1488" s="15">
        <v>86</v>
      </c>
      <c r="B1488" s="16"/>
      <c r="C1488" s="68"/>
      <c r="D1488" s="16"/>
      <c r="E1488" s="16"/>
      <c r="F1488" s="14"/>
      <c r="G1488" s="16"/>
      <c r="H1488" s="16"/>
      <c r="I1488" s="426">
        <v>2587.6</v>
      </c>
      <c r="J1488" s="21"/>
      <c r="K1488" s="68" t="s">
        <v>57</v>
      </c>
      <c r="L1488" s="21">
        <f t="shared" si="212"/>
        <v>91937.428</v>
      </c>
      <c r="M1488" s="21">
        <f t="shared" si="213"/>
        <v>6701.8839999999991</v>
      </c>
      <c r="N1488" s="21">
        <f t="shared" si="214"/>
        <v>98639.312000000005</v>
      </c>
      <c r="O1488" s="633"/>
      <c r="P1488" s="415">
        <v>35.53</v>
      </c>
      <c r="Q1488" s="418">
        <v>2.59</v>
      </c>
      <c r="R1488" s="14" t="s">
        <v>270</v>
      </c>
      <c r="S1488" s="14" t="s">
        <v>691</v>
      </c>
      <c r="T1488" s="487" t="s">
        <v>1148</v>
      </c>
      <c r="U1488" s="487"/>
      <c r="V1488" s="483"/>
      <c r="W1488" s="487"/>
      <c r="X1488" s="487"/>
      <c r="Z1488" s="491"/>
      <c r="AA1488" s="491"/>
      <c r="AB1488" s="491"/>
      <c r="AC1488" s="492"/>
    </row>
    <row r="1489" spans="1:41" s="490" customFormat="1" ht="37.5">
      <c r="A1489" s="15">
        <v>87</v>
      </c>
      <c r="B1489" s="16">
        <v>58</v>
      </c>
      <c r="C1489" s="68" t="s">
        <v>1155</v>
      </c>
      <c r="D1489" s="16">
        <v>1986</v>
      </c>
      <c r="E1489" s="16" t="s">
        <v>37</v>
      </c>
      <c r="F1489" s="14" t="s">
        <v>1153</v>
      </c>
      <c r="G1489" s="16" t="s">
        <v>38</v>
      </c>
      <c r="H1489" s="16">
        <v>3</v>
      </c>
      <c r="I1489" s="21">
        <v>4939.8</v>
      </c>
      <c r="J1489" s="21">
        <v>2680.8</v>
      </c>
      <c r="K1489" s="68" t="s">
        <v>49</v>
      </c>
      <c r="L1489" s="21">
        <f t="shared" si="212"/>
        <v>2104354.8000000003</v>
      </c>
      <c r="M1489" s="21">
        <f t="shared" si="213"/>
        <v>153627.78</v>
      </c>
      <c r="N1489" s="21">
        <f t="shared" si="214"/>
        <v>2257982.58</v>
      </c>
      <c r="O1489" s="632">
        <f>N1489+N1490</f>
        <v>2446287.7560000001</v>
      </c>
      <c r="P1489" s="415">
        <v>426</v>
      </c>
      <c r="Q1489" s="416">
        <v>31.1</v>
      </c>
      <c r="R1489" s="14" t="s">
        <v>270</v>
      </c>
      <c r="S1489" s="14" t="s">
        <v>691</v>
      </c>
      <c r="T1489" s="487" t="s">
        <v>1148</v>
      </c>
      <c r="U1489" s="487"/>
      <c r="V1489" s="483"/>
      <c r="W1489" s="487"/>
      <c r="X1489" s="487"/>
      <c r="Z1489" s="491"/>
      <c r="AA1489" s="491"/>
      <c r="AB1489" s="491"/>
      <c r="AC1489" s="492"/>
    </row>
    <row r="1490" spans="1:41" s="490" customFormat="1" ht="37.5">
      <c r="A1490" s="15">
        <v>88</v>
      </c>
      <c r="B1490" s="16"/>
      <c r="C1490" s="68"/>
      <c r="D1490" s="16"/>
      <c r="E1490" s="16"/>
      <c r="F1490" s="14"/>
      <c r="G1490" s="16"/>
      <c r="H1490" s="16"/>
      <c r="I1490" s="426">
        <v>4939.8</v>
      </c>
      <c r="J1490" s="21"/>
      <c r="K1490" s="68" t="s">
        <v>57</v>
      </c>
      <c r="L1490" s="21">
        <f t="shared" si="212"/>
        <v>175511.09400000001</v>
      </c>
      <c r="M1490" s="21">
        <f t="shared" si="213"/>
        <v>12794.082</v>
      </c>
      <c r="N1490" s="21">
        <f t="shared" si="214"/>
        <v>188305.17600000001</v>
      </c>
      <c r="O1490" s="633"/>
      <c r="P1490" s="415">
        <v>35.53</v>
      </c>
      <c r="Q1490" s="418">
        <v>2.59</v>
      </c>
      <c r="R1490" s="14" t="s">
        <v>270</v>
      </c>
      <c r="S1490" s="14" t="s">
        <v>691</v>
      </c>
      <c r="T1490" s="487" t="s">
        <v>1148</v>
      </c>
      <c r="U1490" s="487"/>
      <c r="V1490" s="483"/>
      <c r="W1490" s="487"/>
      <c r="X1490" s="487"/>
      <c r="Z1490" s="491"/>
      <c r="AA1490" s="491"/>
      <c r="AB1490" s="491"/>
      <c r="AC1490" s="492"/>
    </row>
    <row r="1491" spans="1:41" s="490" customFormat="1" ht="37.5">
      <c r="A1491" s="15">
        <v>89</v>
      </c>
      <c r="B1491" s="16">
        <v>59</v>
      </c>
      <c r="C1491" s="68" t="s">
        <v>1156</v>
      </c>
      <c r="D1491" s="16">
        <v>1986</v>
      </c>
      <c r="E1491" s="16" t="s">
        <v>37</v>
      </c>
      <c r="F1491" s="14" t="s">
        <v>1153</v>
      </c>
      <c r="G1491" s="16" t="s">
        <v>38</v>
      </c>
      <c r="H1491" s="16">
        <v>3</v>
      </c>
      <c r="I1491" s="21">
        <v>2587.6</v>
      </c>
      <c r="J1491" s="21">
        <v>1345.6</v>
      </c>
      <c r="K1491" s="68" t="s">
        <v>49</v>
      </c>
      <c r="L1491" s="21">
        <f t="shared" si="212"/>
        <v>1102317.5999999999</v>
      </c>
      <c r="M1491" s="21">
        <f t="shared" si="213"/>
        <v>80474.36</v>
      </c>
      <c r="N1491" s="21">
        <f t="shared" si="214"/>
        <v>1182791.96</v>
      </c>
      <c r="O1491" s="632">
        <f>N1491+N1492</f>
        <v>1281431.2719999999</v>
      </c>
      <c r="P1491" s="415">
        <v>426</v>
      </c>
      <c r="Q1491" s="416">
        <v>31.1</v>
      </c>
      <c r="R1491" s="14" t="s">
        <v>270</v>
      </c>
      <c r="S1491" s="14" t="s">
        <v>691</v>
      </c>
      <c r="T1491" s="487" t="s">
        <v>1148</v>
      </c>
      <c r="U1491" s="487"/>
      <c r="V1491" s="483"/>
      <c r="W1491" s="487"/>
      <c r="X1491" s="487"/>
      <c r="Z1491" s="491"/>
      <c r="AA1491" s="491"/>
      <c r="AB1491" s="491"/>
      <c r="AC1491" s="492"/>
    </row>
    <row r="1492" spans="1:41" s="490" customFormat="1" ht="37.5">
      <c r="A1492" s="15">
        <v>90</v>
      </c>
      <c r="B1492" s="16"/>
      <c r="C1492" s="68"/>
      <c r="D1492" s="16"/>
      <c r="E1492" s="16"/>
      <c r="F1492" s="14"/>
      <c r="G1492" s="16"/>
      <c r="H1492" s="16"/>
      <c r="I1492" s="426">
        <v>2587.6</v>
      </c>
      <c r="J1492" s="21"/>
      <c r="K1492" s="68" t="s">
        <v>57</v>
      </c>
      <c r="L1492" s="21">
        <f t="shared" si="212"/>
        <v>91937.428</v>
      </c>
      <c r="M1492" s="21">
        <f t="shared" si="213"/>
        <v>6701.8839999999991</v>
      </c>
      <c r="N1492" s="21">
        <f t="shared" si="214"/>
        <v>98639.312000000005</v>
      </c>
      <c r="O1492" s="633"/>
      <c r="P1492" s="415">
        <v>35.53</v>
      </c>
      <c r="Q1492" s="418">
        <v>2.59</v>
      </c>
      <c r="R1492" s="14" t="s">
        <v>270</v>
      </c>
      <c r="S1492" s="14" t="s">
        <v>691</v>
      </c>
      <c r="T1492" s="487" t="s">
        <v>1148</v>
      </c>
      <c r="U1492" s="487"/>
      <c r="V1492" s="483"/>
      <c r="W1492" s="487"/>
      <c r="X1492" s="487"/>
      <c r="Z1492" s="491"/>
      <c r="AA1492" s="491"/>
      <c r="AB1492" s="491"/>
      <c r="AC1492" s="492"/>
    </row>
    <row r="1493" spans="1:41" ht="37.5">
      <c r="A1493" s="15">
        <v>91</v>
      </c>
      <c r="B1493" s="16">
        <v>60</v>
      </c>
      <c r="C1493" s="68" t="s">
        <v>981</v>
      </c>
      <c r="D1493" s="16" t="s">
        <v>37</v>
      </c>
      <c r="E1493" s="16" t="s">
        <v>37</v>
      </c>
      <c r="F1493" s="14" t="s">
        <v>323</v>
      </c>
      <c r="G1493" s="16" t="s">
        <v>38</v>
      </c>
      <c r="H1493" s="16">
        <v>2</v>
      </c>
      <c r="I1493" s="21">
        <f>J1493*1.8</f>
        <v>216.72000000000003</v>
      </c>
      <c r="J1493" s="21">
        <v>120.4</v>
      </c>
      <c r="K1493" s="35" t="s">
        <v>46</v>
      </c>
      <c r="L1493" s="32">
        <f t="shared" si="212"/>
        <v>52901.352000000006</v>
      </c>
      <c r="M1493" s="32">
        <f>I1493*Q1493</f>
        <v>3861.9504000000006</v>
      </c>
      <c r="N1493" s="32">
        <f t="shared" si="199"/>
        <v>56763.302400000008</v>
      </c>
      <c r="O1493" s="32">
        <f>N1493</f>
        <v>56763.302400000008</v>
      </c>
      <c r="P1493" s="415">
        <v>244.1</v>
      </c>
      <c r="Q1493" s="416">
        <v>17.82</v>
      </c>
      <c r="R1493" s="14" t="s">
        <v>270</v>
      </c>
      <c r="S1493" s="14" t="s">
        <v>691</v>
      </c>
    </row>
    <row r="1494" spans="1:41" s="488" customFormat="1" ht="37.5">
      <c r="A1494" s="15">
        <v>92</v>
      </c>
      <c r="B1494" s="16">
        <v>61</v>
      </c>
      <c r="C1494" s="68" t="s">
        <v>221</v>
      </c>
      <c r="D1494" s="16">
        <v>1986</v>
      </c>
      <c r="E1494" s="16" t="s">
        <v>37</v>
      </c>
      <c r="F1494" s="14" t="s">
        <v>1139</v>
      </c>
      <c r="G1494" s="16" t="s">
        <v>38</v>
      </c>
      <c r="H1494" s="16">
        <v>5</v>
      </c>
      <c r="I1494" s="21">
        <v>7990.2</v>
      </c>
      <c r="J1494" s="21">
        <v>5798.5</v>
      </c>
      <c r="K1494" s="35" t="s">
        <v>49</v>
      </c>
      <c r="L1494" s="32">
        <f t="shared" si="212"/>
        <v>3403825.1999999997</v>
      </c>
      <c r="M1494" s="32">
        <f>I1494*Q1494</f>
        <v>248495.22</v>
      </c>
      <c r="N1494" s="32">
        <f>L1494+M1494</f>
        <v>3652320.42</v>
      </c>
      <c r="O1494" s="32">
        <f>N1494</f>
        <v>3652320.42</v>
      </c>
      <c r="P1494" s="423">
        <v>426</v>
      </c>
      <c r="Q1494" s="416">
        <v>31.1</v>
      </c>
      <c r="R1494" s="14" t="s">
        <v>270</v>
      </c>
      <c r="S1494" s="14" t="s">
        <v>691</v>
      </c>
      <c r="T1494" s="487" t="s">
        <v>1148</v>
      </c>
      <c r="U1494" s="487"/>
      <c r="V1494" s="483"/>
      <c r="W1494" s="487"/>
      <c r="X1494" s="487"/>
      <c r="Z1494" s="487"/>
      <c r="AA1494" s="487"/>
      <c r="AB1494" s="487"/>
      <c r="AC1494" s="489"/>
    </row>
    <row r="1495" spans="1:41" ht="37.5">
      <c r="A1495" s="15">
        <v>93</v>
      </c>
      <c r="B1495" s="16">
        <v>62</v>
      </c>
      <c r="C1495" s="22" t="s">
        <v>982</v>
      </c>
      <c r="D1495" s="16">
        <v>1970</v>
      </c>
      <c r="E1495" s="16" t="s">
        <v>37</v>
      </c>
      <c r="F1495" s="14" t="s">
        <v>306</v>
      </c>
      <c r="G1495" s="62" t="s">
        <v>38</v>
      </c>
      <c r="H1495" s="60">
        <v>3</v>
      </c>
      <c r="I1495" s="21">
        <v>955.8</v>
      </c>
      <c r="J1495" s="21">
        <v>401.2</v>
      </c>
      <c r="K1495" s="22" t="s">
        <v>49</v>
      </c>
      <c r="L1495" s="51">
        <f>I1495*P1495</f>
        <v>407170.8</v>
      </c>
      <c r="M1495" s="32">
        <f>I1495*Q1495</f>
        <v>29725.38</v>
      </c>
      <c r="N1495" s="32">
        <f t="shared" si="199"/>
        <v>436896.18</v>
      </c>
      <c r="O1495" s="632">
        <f>N1495+N1496+N1497</f>
        <v>620677.40399999998</v>
      </c>
      <c r="P1495" s="423">
        <v>426</v>
      </c>
      <c r="Q1495" s="416">
        <v>31.1</v>
      </c>
      <c r="R1495" s="14" t="s">
        <v>270</v>
      </c>
      <c r="S1495" s="14" t="s">
        <v>691</v>
      </c>
    </row>
    <row r="1496" spans="1:41" ht="56.25">
      <c r="A1496" s="15">
        <v>94</v>
      </c>
      <c r="B1496" s="16"/>
      <c r="C1496" s="22"/>
      <c r="D1496" s="16"/>
      <c r="E1496" s="16"/>
      <c r="F1496" s="14"/>
      <c r="G1496" s="62"/>
      <c r="H1496" s="60"/>
      <c r="I1496" s="21"/>
      <c r="J1496" s="21"/>
      <c r="K1496" s="22" t="s">
        <v>88</v>
      </c>
      <c r="L1496" s="51">
        <f>I1495*P1496</f>
        <v>137319.78599999999</v>
      </c>
      <c r="M1496" s="32">
        <f>I1495*Q1496</f>
        <v>10026.342000000001</v>
      </c>
      <c r="N1496" s="32">
        <f t="shared" si="199"/>
        <v>147346.128</v>
      </c>
      <c r="O1496" s="634"/>
      <c r="P1496" s="423">
        <v>143.66999999999999</v>
      </c>
      <c r="Q1496" s="418">
        <v>10.49</v>
      </c>
      <c r="R1496" s="14" t="s">
        <v>270</v>
      </c>
      <c r="S1496" s="14" t="s">
        <v>691</v>
      </c>
    </row>
    <row r="1497" spans="1:41" ht="56.25">
      <c r="A1497" s="15">
        <v>95</v>
      </c>
      <c r="B1497" s="16"/>
      <c r="C1497" s="22"/>
      <c r="D1497" s="16"/>
      <c r="E1497" s="16"/>
      <c r="F1497" s="14"/>
      <c r="G1497" s="62"/>
      <c r="H1497" s="60"/>
      <c r="I1497" s="21"/>
      <c r="J1497" s="21"/>
      <c r="K1497" s="22" t="s">
        <v>42</v>
      </c>
      <c r="L1497" s="51">
        <f>I1495*P1497</f>
        <v>33959.574000000001</v>
      </c>
      <c r="M1497" s="32">
        <f>I1495*Q1497</f>
        <v>2475.5219999999999</v>
      </c>
      <c r="N1497" s="32">
        <f t="shared" si="199"/>
        <v>36435.095999999998</v>
      </c>
      <c r="O1497" s="633"/>
      <c r="P1497" s="423">
        <v>35.53</v>
      </c>
      <c r="Q1497" s="418">
        <v>2.59</v>
      </c>
      <c r="R1497" s="14" t="s">
        <v>270</v>
      </c>
      <c r="S1497" s="14" t="s">
        <v>691</v>
      </c>
    </row>
    <row r="1498" spans="1:41" ht="37.5">
      <c r="A1498" s="15">
        <v>96</v>
      </c>
      <c r="B1498" s="16">
        <v>63</v>
      </c>
      <c r="C1498" s="22" t="s">
        <v>983</v>
      </c>
      <c r="D1498" s="16">
        <v>1940</v>
      </c>
      <c r="E1498" s="16" t="s">
        <v>37</v>
      </c>
      <c r="F1498" s="14" t="s">
        <v>323</v>
      </c>
      <c r="G1498" s="16" t="s">
        <v>67</v>
      </c>
      <c r="H1498" s="16">
        <v>2</v>
      </c>
      <c r="I1498" s="21">
        <f t="shared" ref="I1498:I1510" si="215">J1498*1.8</f>
        <v>1127.5920000000001</v>
      </c>
      <c r="J1498" s="21">
        <v>626.44000000000005</v>
      </c>
      <c r="K1498" s="35" t="s">
        <v>46</v>
      </c>
      <c r="L1498" s="51">
        <f>P1498*I1498</f>
        <v>275245.2072</v>
      </c>
      <c r="M1498" s="32">
        <f t="shared" ref="M1498:M1506" si="216">I1498*Q1498</f>
        <v>20093.689440000002</v>
      </c>
      <c r="N1498" s="32">
        <f t="shared" si="199"/>
        <v>295338.89663999999</v>
      </c>
      <c r="O1498" s="32">
        <f t="shared" ref="O1498:O1515" si="217">N1498</f>
        <v>295338.89663999999</v>
      </c>
      <c r="P1498" s="415">
        <v>244.1</v>
      </c>
      <c r="Q1498" s="416">
        <v>17.82</v>
      </c>
      <c r="R1498" s="14" t="s">
        <v>270</v>
      </c>
      <c r="S1498" s="14" t="s">
        <v>691</v>
      </c>
    </row>
    <row r="1499" spans="1:41" ht="37.5">
      <c r="A1499" s="15">
        <v>97</v>
      </c>
      <c r="B1499" s="16">
        <v>64</v>
      </c>
      <c r="C1499" s="68" t="s">
        <v>984</v>
      </c>
      <c r="D1499" s="16">
        <v>1984</v>
      </c>
      <c r="E1499" s="16" t="s">
        <v>37</v>
      </c>
      <c r="F1499" s="14" t="s">
        <v>306</v>
      </c>
      <c r="G1499" s="16" t="s">
        <v>87</v>
      </c>
      <c r="H1499" s="16">
        <v>5</v>
      </c>
      <c r="I1499" s="21">
        <f t="shared" si="215"/>
        <v>9266.94</v>
      </c>
      <c r="J1499" s="21">
        <v>5148.3</v>
      </c>
      <c r="K1499" s="35" t="s">
        <v>46</v>
      </c>
      <c r="L1499" s="32">
        <f>P1499*I1499</f>
        <v>1424514.0168000001</v>
      </c>
      <c r="M1499" s="32">
        <f t="shared" si="216"/>
        <v>103975.06680000002</v>
      </c>
      <c r="N1499" s="32">
        <f t="shared" si="199"/>
        <v>1528489.0836</v>
      </c>
      <c r="O1499" s="32">
        <f t="shared" si="217"/>
        <v>1528489.0836</v>
      </c>
      <c r="P1499" s="423">
        <v>153.72</v>
      </c>
      <c r="Q1499" s="418">
        <v>11.22</v>
      </c>
      <c r="R1499" s="14" t="s">
        <v>270</v>
      </c>
      <c r="S1499" s="14" t="s">
        <v>691</v>
      </c>
    </row>
    <row r="1500" spans="1:41" ht="37.5">
      <c r="A1500" s="15">
        <v>98</v>
      </c>
      <c r="B1500" s="16">
        <v>65</v>
      </c>
      <c r="C1500" s="68" t="s">
        <v>537</v>
      </c>
      <c r="D1500" s="16">
        <v>1990</v>
      </c>
      <c r="E1500" s="16" t="s">
        <v>37</v>
      </c>
      <c r="F1500" s="14" t="s">
        <v>1144</v>
      </c>
      <c r="G1500" s="16" t="s">
        <v>87</v>
      </c>
      <c r="H1500" s="16">
        <v>10</v>
      </c>
      <c r="I1500" s="21">
        <v>5841.4</v>
      </c>
      <c r="J1500" s="21">
        <v>3909.6</v>
      </c>
      <c r="K1500" s="35" t="s">
        <v>108</v>
      </c>
      <c r="L1500" s="32">
        <f>P1500*I1500</f>
        <v>1615555.9979999999</v>
      </c>
      <c r="M1500" s="32">
        <f>I1500*Q1500</f>
        <v>117937.86599999999</v>
      </c>
      <c r="N1500" s="32">
        <f>L1500+M1500</f>
        <v>1733493.8639999998</v>
      </c>
      <c r="O1500" s="32">
        <f t="shared" si="217"/>
        <v>1733493.8639999998</v>
      </c>
      <c r="P1500" s="32">
        <v>276.57</v>
      </c>
      <c r="Q1500" s="59">
        <v>20.190000000000001</v>
      </c>
      <c r="R1500" s="14" t="s">
        <v>270</v>
      </c>
      <c r="S1500" s="14" t="s">
        <v>691</v>
      </c>
      <c r="T1500" s="435" t="s">
        <v>1148</v>
      </c>
    </row>
    <row r="1501" spans="1:41" ht="37.5">
      <c r="A1501" s="15">
        <v>99</v>
      </c>
      <c r="B1501" s="16">
        <v>66</v>
      </c>
      <c r="C1501" s="68" t="s">
        <v>985</v>
      </c>
      <c r="D1501" s="16">
        <v>1980</v>
      </c>
      <c r="E1501" s="16" t="s">
        <v>37</v>
      </c>
      <c r="F1501" s="14" t="s">
        <v>306</v>
      </c>
      <c r="G1501" s="16" t="s">
        <v>38</v>
      </c>
      <c r="H1501" s="16">
        <v>5</v>
      </c>
      <c r="I1501" s="21">
        <f t="shared" si="215"/>
        <v>10614.96</v>
      </c>
      <c r="J1501" s="21">
        <v>5897.2</v>
      </c>
      <c r="K1501" s="35" t="s">
        <v>46</v>
      </c>
      <c r="L1501" s="32">
        <f>P1501*I1501</f>
        <v>1698393.5999999999</v>
      </c>
      <c r="M1501" s="32">
        <f t="shared" si="216"/>
        <v>123982.73279999998</v>
      </c>
      <c r="N1501" s="32">
        <f t="shared" si="199"/>
        <v>1822376.3327999997</v>
      </c>
      <c r="O1501" s="32">
        <f t="shared" si="217"/>
        <v>1822376.3327999997</v>
      </c>
      <c r="P1501" s="423">
        <v>160</v>
      </c>
      <c r="Q1501" s="418">
        <v>11.68</v>
      </c>
      <c r="R1501" s="14" t="s">
        <v>270</v>
      </c>
      <c r="S1501" s="14" t="s">
        <v>691</v>
      </c>
    </row>
    <row r="1502" spans="1:41" ht="37.5">
      <c r="A1502" s="15">
        <v>100</v>
      </c>
      <c r="B1502" s="16">
        <v>67</v>
      </c>
      <c r="C1502" s="68" t="s">
        <v>986</v>
      </c>
      <c r="D1502" s="16">
        <v>1984</v>
      </c>
      <c r="E1502" s="16" t="s">
        <v>37</v>
      </c>
      <c r="F1502" s="14" t="s">
        <v>306</v>
      </c>
      <c r="G1502" s="16" t="s">
        <v>87</v>
      </c>
      <c r="H1502" s="16">
        <v>5</v>
      </c>
      <c r="I1502" s="21">
        <f t="shared" si="215"/>
        <v>10404</v>
      </c>
      <c r="J1502" s="21">
        <v>5780</v>
      </c>
      <c r="K1502" s="35" t="s">
        <v>46</v>
      </c>
      <c r="L1502" s="32">
        <f>P1502*I1502</f>
        <v>1599302.88</v>
      </c>
      <c r="M1502" s="32">
        <f t="shared" si="216"/>
        <v>116732.88</v>
      </c>
      <c r="N1502" s="32">
        <f t="shared" si="199"/>
        <v>1716035.7599999998</v>
      </c>
      <c r="O1502" s="32">
        <f t="shared" si="217"/>
        <v>1716035.7599999998</v>
      </c>
      <c r="P1502" s="423">
        <v>153.72</v>
      </c>
      <c r="Q1502" s="418">
        <v>11.22</v>
      </c>
      <c r="R1502" s="14" t="s">
        <v>270</v>
      </c>
      <c r="S1502" s="14" t="s">
        <v>691</v>
      </c>
    </row>
    <row r="1503" spans="1:41" s="5" customFormat="1" ht="37.5">
      <c r="A1503" s="15">
        <v>101</v>
      </c>
      <c r="B1503" s="16">
        <v>68</v>
      </c>
      <c r="C1503" s="22" t="s">
        <v>987</v>
      </c>
      <c r="D1503" s="16">
        <v>1971</v>
      </c>
      <c r="E1503" s="16" t="s">
        <v>37</v>
      </c>
      <c r="F1503" s="14" t="s">
        <v>306</v>
      </c>
      <c r="G1503" s="14" t="s">
        <v>38</v>
      </c>
      <c r="H1503" s="16">
        <v>5</v>
      </c>
      <c r="I1503" s="21">
        <f t="shared" si="215"/>
        <v>6766.92</v>
      </c>
      <c r="J1503" s="21">
        <v>3759.4</v>
      </c>
      <c r="K1503" s="35" t="s">
        <v>46</v>
      </c>
      <c r="L1503" s="51">
        <f t="shared" ref="L1503:L1508" si="218">I1503*P1503</f>
        <v>1082707.2</v>
      </c>
      <c r="M1503" s="32">
        <f t="shared" si="216"/>
        <v>79037.625599999999</v>
      </c>
      <c r="N1503" s="32">
        <f t="shared" si="199"/>
        <v>1161744.8255999999</v>
      </c>
      <c r="O1503" s="32">
        <f t="shared" si="217"/>
        <v>1161744.8255999999</v>
      </c>
      <c r="P1503" s="423">
        <v>160</v>
      </c>
      <c r="Q1503" s="418">
        <v>11.68</v>
      </c>
      <c r="R1503" s="14" t="s">
        <v>270</v>
      </c>
      <c r="S1503" s="14" t="s">
        <v>691</v>
      </c>
      <c r="T1503" s="438" t="s">
        <v>1178</v>
      </c>
      <c r="U1503" s="435"/>
      <c r="V1503" s="438"/>
      <c r="W1503" s="435"/>
      <c r="X1503" s="435"/>
      <c r="Y1503" s="1"/>
      <c r="Z1503" s="435"/>
      <c r="AA1503" s="435"/>
      <c r="AB1503" s="435"/>
      <c r="AC1503" s="440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</row>
    <row r="1504" spans="1:41" s="5" customFormat="1" ht="37.5">
      <c r="A1504" s="15">
        <v>102</v>
      </c>
      <c r="B1504" s="16">
        <v>69</v>
      </c>
      <c r="C1504" s="22" t="s">
        <v>989</v>
      </c>
      <c r="D1504" s="16">
        <v>1975</v>
      </c>
      <c r="E1504" s="16" t="s">
        <v>37</v>
      </c>
      <c r="F1504" s="14" t="s">
        <v>306</v>
      </c>
      <c r="G1504" s="14" t="s">
        <v>38</v>
      </c>
      <c r="H1504" s="16">
        <v>5</v>
      </c>
      <c r="I1504" s="21">
        <v>7098.12</v>
      </c>
      <c r="J1504" s="21">
        <v>3943.4</v>
      </c>
      <c r="K1504" s="35" t="s">
        <v>46</v>
      </c>
      <c r="L1504" s="51">
        <f t="shared" si="218"/>
        <v>1135699.2</v>
      </c>
      <c r="M1504" s="32">
        <f t="shared" si="216"/>
        <v>82906.041599999997</v>
      </c>
      <c r="N1504" s="32">
        <f>L1504+M1504</f>
        <v>1218605.2415999998</v>
      </c>
      <c r="O1504" s="32">
        <f t="shared" si="217"/>
        <v>1218605.2415999998</v>
      </c>
      <c r="P1504" s="423">
        <v>160</v>
      </c>
      <c r="Q1504" s="418">
        <v>11.68</v>
      </c>
      <c r="R1504" s="14" t="s">
        <v>270</v>
      </c>
      <c r="S1504" s="14" t="s">
        <v>691</v>
      </c>
      <c r="T1504" s="438" t="s">
        <v>1178</v>
      </c>
      <c r="U1504" s="435"/>
      <c r="V1504" s="438"/>
      <c r="W1504" s="435"/>
      <c r="X1504" s="435"/>
      <c r="Y1504" s="1"/>
      <c r="Z1504" s="435"/>
      <c r="AA1504" s="435"/>
      <c r="AB1504" s="435"/>
      <c r="AC1504" s="440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</row>
    <row r="1505" spans="1:128" s="5" customFormat="1" ht="37.5">
      <c r="A1505" s="15">
        <v>103</v>
      </c>
      <c r="B1505" s="16">
        <v>70</v>
      </c>
      <c r="C1505" s="22" t="s">
        <v>990</v>
      </c>
      <c r="D1505" s="16">
        <v>1972</v>
      </c>
      <c r="E1505" s="16" t="s">
        <v>37</v>
      </c>
      <c r="F1505" s="14" t="s">
        <v>306</v>
      </c>
      <c r="G1505" s="14" t="s">
        <v>38</v>
      </c>
      <c r="H1505" s="16">
        <v>5</v>
      </c>
      <c r="I1505" s="21">
        <f t="shared" si="215"/>
        <v>6973.7400000000007</v>
      </c>
      <c r="J1505" s="21">
        <v>3874.3</v>
      </c>
      <c r="K1505" s="35" t="s">
        <v>46</v>
      </c>
      <c r="L1505" s="51">
        <f t="shared" si="218"/>
        <v>1115798.4000000001</v>
      </c>
      <c r="M1505" s="32">
        <f t="shared" si="216"/>
        <v>81453.283200000005</v>
      </c>
      <c r="N1505" s="32">
        <f>L1505+M1505</f>
        <v>1197251.6832000001</v>
      </c>
      <c r="O1505" s="32">
        <f t="shared" si="217"/>
        <v>1197251.6832000001</v>
      </c>
      <c r="P1505" s="423">
        <v>160</v>
      </c>
      <c r="Q1505" s="418">
        <v>11.68</v>
      </c>
      <c r="R1505" s="14" t="s">
        <v>270</v>
      </c>
      <c r="S1505" s="14" t="s">
        <v>691</v>
      </c>
      <c r="T1505" s="438" t="s">
        <v>1178</v>
      </c>
      <c r="U1505" s="435"/>
      <c r="V1505" s="438"/>
      <c r="W1505" s="435"/>
      <c r="X1505" s="435"/>
      <c r="Y1505" s="1"/>
      <c r="Z1505" s="435"/>
      <c r="AA1505" s="435"/>
      <c r="AB1505" s="435"/>
      <c r="AC1505" s="440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</row>
    <row r="1506" spans="1:128" s="7" customFormat="1" ht="37.5">
      <c r="A1506" s="15">
        <v>104</v>
      </c>
      <c r="B1506" s="16">
        <v>71</v>
      </c>
      <c r="C1506" s="22" t="s">
        <v>991</v>
      </c>
      <c r="D1506" s="16">
        <v>1973</v>
      </c>
      <c r="E1506" s="16" t="s">
        <v>37</v>
      </c>
      <c r="F1506" s="14" t="s">
        <v>306</v>
      </c>
      <c r="G1506" s="14" t="s">
        <v>38</v>
      </c>
      <c r="H1506" s="16">
        <v>5</v>
      </c>
      <c r="I1506" s="21">
        <f t="shared" si="215"/>
        <v>11281.140000000001</v>
      </c>
      <c r="J1506" s="21">
        <v>6267.3</v>
      </c>
      <c r="K1506" s="35" t="s">
        <v>46</v>
      </c>
      <c r="L1506" s="51">
        <f t="shared" si="218"/>
        <v>1804982.4000000001</v>
      </c>
      <c r="M1506" s="32">
        <f t="shared" si="216"/>
        <v>131763.71520000001</v>
      </c>
      <c r="N1506" s="32">
        <f>L1506+M1506</f>
        <v>1936746.1152000001</v>
      </c>
      <c r="O1506" s="32">
        <f t="shared" si="217"/>
        <v>1936746.1152000001</v>
      </c>
      <c r="P1506" s="423">
        <v>160</v>
      </c>
      <c r="Q1506" s="418">
        <v>11.68</v>
      </c>
      <c r="R1506" s="14" t="s">
        <v>270</v>
      </c>
      <c r="S1506" s="14" t="s">
        <v>691</v>
      </c>
      <c r="T1506" s="435"/>
      <c r="U1506" s="435"/>
      <c r="V1506" s="438"/>
      <c r="W1506" s="435"/>
      <c r="X1506" s="435"/>
      <c r="Y1506" s="1"/>
      <c r="Z1506" s="435"/>
      <c r="AA1506" s="435"/>
      <c r="AB1506" s="435"/>
      <c r="AC1506" s="440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</row>
    <row r="1507" spans="1:128" s="5" customFormat="1" ht="37.5">
      <c r="A1507" s="15">
        <v>105</v>
      </c>
      <c r="B1507" s="16">
        <v>72</v>
      </c>
      <c r="C1507" s="22" t="s">
        <v>988</v>
      </c>
      <c r="D1507" s="16">
        <v>80</v>
      </c>
      <c r="E1507" s="16" t="s">
        <v>37</v>
      </c>
      <c r="F1507" s="14" t="s">
        <v>306</v>
      </c>
      <c r="G1507" s="14" t="s">
        <v>38</v>
      </c>
      <c r="H1507" s="16">
        <v>5</v>
      </c>
      <c r="I1507" s="21">
        <v>5846.4</v>
      </c>
      <c r="J1507" s="21">
        <v>3248</v>
      </c>
      <c r="K1507" s="35" t="s">
        <v>46</v>
      </c>
      <c r="L1507" s="51">
        <f t="shared" si="218"/>
        <v>935424</v>
      </c>
      <c r="M1507" s="32">
        <f>I1507*Q1507</f>
        <v>68285.95199999999</v>
      </c>
      <c r="N1507" s="32">
        <f>L1507+M1507</f>
        <v>1003709.952</v>
      </c>
      <c r="O1507" s="32">
        <f t="shared" si="217"/>
        <v>1003709.952</v>
      </c>
      <c r="P1507" s="423">
        <v>160</v>
      </c>
      <c r="Q1507" s="418">
        <v>11.68</v>
      </c>
      <c r="R1507" s="14" t="s">
        <v>270</v>
      </c>
      <c r="S1507" s="14" t="s">
        <v>691</v>
      </c>
      <c r="T1507" s="435"/>
      <c r="U1507" s="435"/>
      <c r="V1507" s="438"/>
      <c r="W1507" s="435"/>
      <c r="X1507" s="435"/>
      <c r="Y1507" s="1"/>
      <c r="Z1507" s="435"/>
      <c r="AA1507" s="435"/>
      <c r="AB1507" s="435"/>
      <c r="AC1507" s="440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</row>
    <row r="1508" spans="1:128" s="7" customFormat="1" ht="37.5">
      <c r="A1508" s="15">
        <v>106</v>
      </c>
      <c r="B1508" s="16">
        <v>73</v>
      </c>
      <c r="C1508" s="22" t="s">
        <v>1111</v>
      </c>
      <c r="D1508" s="16">
        <v>1962</v>
      </c>
      <c r="E1508" s="16" t="s">
        <v>37</v>
      </c>
      <c r="F1508" s="14" t="s">
        <v>1139</v>
      </c>
      <c r="G1508" s="14" t="s">
        <v>38</v>
      </c>
      <c r="H1508" s="16">
        <v>4</v>
      </c>
      <c r="I1508" s="21">
        <v>3814.4</v>
      </c>
      <c r="J1508" s="21">
        <v>1934.57</v>
      </c>
      <c r="K1508" s="22" t="s">
        <v>234</v>
      </c>
      <c r="L1508" s="51">
        <f t="shared" si="218"/>
        <v>4127943.68</v>
      </c>
      <c r="M1508" s="32">
        <f>I1508*Q1508</f>
        <v>301337.60000000003</v>
      </c>
      <c r="N1508" s="32">
        <f>L1508+M1508</f>
        <v>4429281.2800000003</v>
      </c>
      <c r="O1508" s="32">
        <f t="shared" si="217"/>
        <v>4429281.2800000003</v>
      </c>
      <c r="P1508" s="423">
        <v>1082.2</v>
      </c>
      <c r="Q1508" s="416">
        <v>79</v>
      </c>
      <c r="R1508" s="14" t="s">
        <v>270</v>
      </c>
      <c r="S1508" s="14" t="s">
        <v>691</v>
      </c>
      <c r="T1508" s="438" t="s">
        <v>1180</v>
      </c>
      <c r="U1508" s="435"/>
      <c r="V1508" s="438"/>
      <c r="W1508" s="435"/>
      <c r="X1508" s="435"/>
      <c r="Y1508" s="1"/>
      <c r="Z1508" s="435"/>
      <c r="AA1508" s="435"/>
      <c r="AB1508" s="435"/>
      <c r="AC1508" s="440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</row>
    <row r="1509" spans="1:128" ht="37.5">
      <c r="A1509" s="15">
        <v>107</v>
      </c>
      <c r="B1509" s="16">
        <v>74</v>
      </c>
      <c r="C1509" s="68" t="s">
        <v>992</v>
      </c>
      <c r="D1509" s="16" t="s">
        <v>37</v>
      </c>
      <c r="E1509" s="16" t="s">
        <v>37</v>
      </c>
      <c r="F1509" s="14" t="s">
        <v>323</v>
      </c>
      <c r="G1509" s="16" t="s">
        <v>67</v>
      </c>
      <c r="H1509" s="16">
        <v>2</v>
      </c>
      <c r="I1509" s="21">
        <f t="shared" si="215"/>
        <v>513.36</v>
      </c>
      <c r="J1509" s="21">
        <v>285.2</v>
      </c>
      <c r="K1509" s="35" t="s">
        <v>46</v>
      </c>
      <c r="L1509" s="32">
        <f>P1509*I1509</f>
        <v>125311.17600000001</v>
      </c>
      <c r="M1509" s="32">
        <f t="shared" ref="M1509:M1514" si="219">I1509*Q1509</f>
        <v>9148.0752000000011</v>
      </c>
      <c r="N1509" s="32">
        <f t="shared" ref="N1509:N1621" si="220">L1509+M1509</f>
        <v>134459.2512</v>
      </c>
      <c r="O1509" s="32">
        <f t="shared" si="217"/>
        <v>134459.2512</v>
      </c>
      <c r="P1509" s="415">
        <v>244.1</v>
      </c>
      <c r="Q1509" s="416">
        <v>17.82</v>
      </c>
      <c r="R1509" s="14" t="s">
        <v>270</v>
      </c>
      <c r="S1509" s="14" t="s">
        <v>691</v>
      </c>
    </row>
    <row r="1510" spans="1:128" ht="37.5">
      <c r="A1510" s="15">
        <v>108</v>
      </c>
      <c r="B1510" s="16">
        <v>75</v>
      </c>
      <c r="C1510" s="68" t="s">
        <v>993</v>
      </c>
      <c r="D1510" s="16" t="s">
        <v>37</v>
      </c>
      <c r="E1510" s="16" t="s">
        <v>37</v>
      </c>
      <c r="F1510" s="14" t="s">
        <v>323</v>
      </c>
      <c r="G1510" s="16" t="s">
        <v>67</v>
      </c>
      <c r="H1510" s="16">
        <v>2</v>
      </c>
      <c r="I1510" s="21">
        <f t="shared" si="215"/>
        <v>497.15999999999997</v>
      </c>
      <c r="J1510" s="21">
        <v>276.2</v>
      </c>
      <c r="K1510" s="35" t="s">
        <v>46</v>
      </c>
      <c r="L1510" s="32">
        <f>P1510*I1510</f>
        <v>121356.75599999999</v>
      </c>
      <c r="M1510" s="32">
        <f t="shared" si="219"/>
        <v>8859.3912</v>
      </c>
      <c r="N1510" s="32">
        <f t="shared" si="220"/>
        <v>130216.14719999999</v>
      </c>
      <c r="O1510" s="32">
        <f t="shared" si="217"/>
        <v>130216.14719999999</v>
      </c>
      <c r="P1510" s="415">
        <v>244.1</v>
      </c>
      <c r="Q1510" s="416">
        <v>17.82</v>
      </c>
      <c r="R1510" s="14" t="s">
        <v>270</v>
      </c>
      <c r="S1510" s="14" t="s">
        <v>691</v>
      </c>
    </row>
    <row r="1511" spans="1:128" s="7" customFormat="1" ht="37.5">
      <c r="A1511" s="15">
        <v>109</v>
      </c>
      <c r="B1511" s="16">
        <v>76</v>
      </c>
      <c r="C1511" s="22" t="s">
        <v>994</v>
      </c>
      <c r="D1511" s="16">
        <v>1930</v>
      </c>
      <c r="E1511" s="16" t="s">
        <v>37</v>
      </c>
      <c r="F1511" s="21" t="s">
        <v>323</v>
      </c>
      <c r="G1511" s="21" t="s">
        <v>67</v>
      </c>
      <c r="H1511" s="16">
        <v>2</v>
      </c>
      <c r="I1511" s="21">
        <v>1030.5</v>
      </c>
      <c r="J1511" s="21">
        <v>586.6</v>
      </c>
      <c r="K1511" s="35" t="s">
        <v>46</v>
      </c>
      <c r="L1511" s="21">
        <f>I1511*P1511</f>
        <v>251545.05</v>
      </c>
      <c r="M1511" s="21">
        <f t="shared" si="219"/>
        <v>18363.510000000002</v>
      </c>
      <c r="N1511" s="32">
        <f t="shared" si="220"/>
        <v>269908.56</v>
      </c>
      <c r="O1511" s="32">
        <f t="shared" si="217"/>
        <v>269908.56</v>
      </c>
      <c r="P1511" s="415">
        <v>244.1</v>
      </c>
      <c r="Q1511" s="416">
        <v>17.82</v>
      </c>
      <c r="R1511" s="14" t="s">
        <v>270</v>
      </c>
      <c r="S1511" s="14" t="s">
        <v>691</v>
      </c>
      <c r="T1511" s="435"/>
      <c r="U1511" s="435"/>
      <c r="V1511" s="438"/>
      <c r="W1511" s="435"/>
      <c r="X1511" s="435"/>
      <c r="Y1511" s="1"/>
      <c r="Z1511" s="435"/>
      <c r="AA1511" s="435"/>
      <c r="AB1511" s="435"/>
      <c r="AC1511" s="440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</row>
    <row r="1512" spans="1:128" s="7" customFormat="1">
      <c r="A1512" s="15">
        <v>110</v>
      </c>
      <c r="B1512" s="16">
        <v>77</v>
      </c>
      <c r="C1512" s="22" t="s">
        <v>1142</v>
      </c>
      <c r="D1512" s="16">
        <v>1971</v>
      </c>
      <c r="E1512" s="16"/>
      <c r="F1512" s="21" t="s">
        <v>1139</v>
      </c>
      <c r="G1512" s="21" t="s">
        <v>38</v>
      </c>
      <c r="H1512" s="16">
        <v>5</v>
      </c>
      <c r="I1512" s="21">
        <v>7506.5</v>
      </c>
      <c r="J1512" s="21">
        <v>1482</v>
      </c>
      <c r="K1512" s="22" t="s">
        <v>234</v>
      </c>
      <c r="L1512" s="21">
        <f>I1512*P1512</f>
        <v>8123534.3000000007</v>
      </c>
      <c r="M1512" s="21">
        <f t="shared" si="219"/>
        <v>593013.5</v>
      </c>
      <c r="N1512" s="32">
        <f>L1512+M1512</f>
        <v>8716547.8000000007</v>
      </c>
      <c r="O1512" s="32">
        <f t="shared" si="217"/>
        <v>8716547.8000000007</v>
      </c>
      <c r="P1512" s="423">
        <v>1082.2</v>
      </c>
      <c r="Q1512" s="416">
        <v>79</v>
      </c>
      <c r="R1512" s="14" t="s">
        <v>270</v>
      </c>
      <c r="S1512" s="14" t="s">
        <v>691</v>
      </c>
      <c r="T1512" s="438" t="s">
        <v>1180</v>
      </c>
      <c r="U1512" s="435"/>
      <c r="V1512" s="438"/>
      <c r="W1512" s="435"/>
      <c r="X1512" s="435"/>
      <c r="Y1512" s="1"/>
      <c r="Z1512" s="435"/>
      <c r="AA1512" s="435"/>
      <c r="AB1512" s="435"/>
      <c r="AC1512" s="440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</row>
    <row r="1513" spans="1:128" s="283" customFormat="1" ht="37.5">
      <c r="A1513" s="15">
        <v>111</v>
      </c>
      <c r="B1513" s="16">
        <v>78</v>
      </c>
      <c r="C1513" s="22" t="s">
        <v>995</v>
      </c>
      <c r="D1513" s="16">
        <v>1975</v>
      </c>
      <c r="E1513" s="16" t="s">
        <v>37</v>
      </c>
      <c r="F1513" s="14" t="s">
        <v>306</v>
      </c>
      <c r="G1513" s="16" t="s">
        <v>38</v>
      </c>
      <c r="H1513" s="16">
        <v>4</v>
      </c>
      <c r="I1513" s="21">
        <v>5280.4</v>
      </c>
      <c r="J1513" s="21">
        <v>3079</v>
      </c>
      <c r="K1513" s="22" t="s">
        <v>234</v>
      </c>
      <c r="L1513" s="21">
        <f>P1513*I1513</f>
        <v>5714448.8799999999</v>
      </c>
      <c r="M1513" s="21">
        <f t="shared" si="219"/>
        <v>417151.6</v>
      </c>
      <c r="N1513" s="21">
        <f t="shared" si="220"/>
        <v>6131600.4799999995</v>
      </c>
      <c r="O1513" s="32">
        <f t="shared" si="217"/>
        <v>6131600.4799999995</v>
      </c>
      <c r="P1513" s="423">
        <v>1082.2</v>
      </c>
      <c r="Q1513" s="416">
        <v>79</v>
      </c>
      <c r="R1513" s="14" t="s">
        <v>270</v>
      </c>
      <c r="S1513" s="14" t="s">
        <v>691</v>
      </c>
      <c r="T1513" s="435"/>
      <c r="U1513" s="435"/>
      <c r="V1513" s="438"/>
      <c r="W1513" s="435"/>
      <c r="X1513" s="435"/>
      <c r="Y1513" s="11"/>
      <c r="Z1513" s="5"/>
      <c r="AA1513" s="5"/>
      <c r="AB1513" s="5"/>
      <c r="AC1513" s="372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380"/>
    </row>
    <row r="1514" spans="1:128" s="29" customFormat="1" ht="37.5">
      <c r="A1514" s="15">
        <v>112</v>
      </c>
      <c r="B1514" s="16">
        <v>79</v>
      </c>
      <c r="C1514" s="22" t="s">
        <v>996</v>
      </c>
      <c r="D1514" s="16">
        <v>1985</v>
      </c>
      <c r="E1514" s="16" t="s">
        <v>37</v>
      </c>
      <c r="F1514" s="14" t="s">
        <v>306</v>
      </c>
      <c r="G1514" s="16" t="s">
        <v>87</v>
      </c>
      <c r="H1514" s="16">
        <v>5</v>
      </c>
      <c r="I1514" s="21">
        <v>7863.3</v>
      </c>
      <c r="J1514" s="21">
        <v>5265.5</v>
      </c>
      <c r="K1514" s="22" t="s">
        <v>234</v>
      </c>
      <c r="L1514" s="21">
        <f>P1514*I1514</f>
        <v>8293501.1430000002</v>
      </c>
      <c r="M1514" s="21">
        <f t="shared" si="219"/>
        <v>605395.46699999995</v>
      </c>
      <c r="N1514" s="21">
        <f t="shared" si="220"/>
        <v>8898896.6099999994</v>
      </c>
      <c r="O1514" s="32">
        <f t="shared" si="217"/>
        <v>8898896.6099999994</v>
      </c>
      <c r="P1514" s="423">
        <v>1054.71</v>
      </c>
      <c r="Q1514" s="416">
        <v>76.989999999999995</v>
      </c>
      <c r="R1514" s="14" t="s">
        <v>270</v>
      </c>
      <c r="S1514" s="14" t="s">
        <v>691</v>
      </c>
      <c r="T1514" s="435"/>
      <c r="U1514" s="435"/>
      <c r="V1514" s="438"/>
      <c r="W1514" s="435"/>
      <c r="X1514" s="435"/>
      <c r="Y1514" s="11"/>
      <c r="Z1514" s="5"/>
      <c r="AA1514" s="5"/>
      <c r="AB1514" s="5"/>
      <c r="AC1514" s="372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366"/>
    </row>
    <row r="1515" spans="1:128" s="29" customFormat="1" ht="37.5">
      <c r="A1515" s="15">
        <v>113</v>
      </c>
      <c r="B1515" s="16">
        <v>80</v>
      </c>
      <c r="C1515" s="22" t="s">
        <v>997</v>
      </c>
      <c r="D1515" s="16">
        <v>1985</v>
      </c>
      <c r="E1515" s="16" t="s">
        <v>37</v>
      </c>
      <c r="F1515" s="14" t="s">
        <v>306</v>
      </c>
      <c r="G1515" s="16" t="s">
        <v>87</v>
      </c>
      <c r="H1515" s="16">
        <v>5</v>
      </c>
      <c r="I1515" s="21">
        <v>6919</v>
      </c>
      <c r="J1515" s="21">
        <v>4193.8999999999996</v>
      </c>
      <c r="K1515" s="22" t="s">
        <v>234</v>
      </c>
      <c r="L1515" s="21">
        <f>P1515*I1515</f>
        <v>7297538.4900000002</v>
      </c>
      <c r="M1515" s="21">
        <f>Q1515*I1515</f>
        <v>532693.80999999994</v>
      </c>
      <c r="N1515" s="21">
        <f t="shared" si="220"/>
        <v>7830232.2999999998</v>
      </c>
      <c r="O1515" s="32">
        <f t="shared" si="217"/>
        <v>7830232.2999999998</v>
      </c>
      <c r="P1515" s="423">
        <v>1054.71</v>
      </c>
      <c r="Q1515" s="416">
        <v>76.989999999999995</v>
      </c>
      <c r="R1515" s="14" t="s">
        <v>270</v>
      </c>
      <c r="S1515" s="14" t="s">
        <v>691</v>
      </c>
      <c r="T1515" s="435"/>
      <c r="U1515" s="435"/>
      <c r="V1515" s="438"/>
      <c r="W1515" s="435"/>
      <c r="X1515" s="435"/>
      <c r="Y1515" s="11"/>
      <c r="Z1515" s="5"/>
      <c r="AA1515" s="5"/>
      <c r="AB1515" s="5"/>
      <c r="AC1515" s="372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366"/>
    </row>
    <row r="1516" spans="1:128" s="11" customFormat="1" ht="37.5">
      <c r="A1516" s="15">
        <v>114</v>
      </c>
      <c r="B1516" s="16">
        <v>81</v>
      </c>
      <c r="C1516" s="22" t="s">
        <v>1058</v>
      </c>
      <c r="D1516" s="16">
        <v>1930</v>
      </c>
      <c r="E1516" s="16" t="s">
        <v>37</v>
      </c>
      <c r="F1516" s="301" t="s">
        <v>323</v>
      </c>
      <c r="G1516" s="16" t="s">
        <v>67</v>
      </c>
      <c r="H1516" s="16">
        <v>2</v>
      </c>
      <c r="I1516" s="21">
        <v>363.7</v>
      </c>
      <c r="J1516" s="21">
        <v>224.9</v>
      </c>
      <c r="K1516" s="22" t="s">
        <v>234</v>
      </c>
      <c r="L1516" s="21">
        <f>P1516*I1516</f>
        <v>545550</v>
      </c>
      <c r="M1516" s="21">
        <f>Q1516*I1516</f>
        <v>39825.15</v>
      </c>
      <c r="N1516" s="21">
        <f t="shared" ref="N1516:N1524" si="221">L1516+M1516</f>
        <v>585375.15</v>
      </c>
      <c r="O1516" s="621">
        <f>N1516+N1517+N1518+N1519</f>
        <v>978513.02800000005</v>
      </c>
      <c r="P1516" s="424">
        <v>1500</v>
      </c>
      <c r="Q1516" s="419">
        <v>109.5</v>
      </c>
      <c r="R1516" s="14" t="s">
        <v>270</v>
      </c>
      <c r="S1516" s="14" t="s">
        <v>691</v>
      </c>
      <c r="T1516" s="435"/>
      <c r="U1516" s="435"/>
      <c r="V1516" s="438"/>
      <c r="W1516" s="435"/>
      <c r="X1516" s="435"/>
      <c r="Z1516" s="5"/>
      <c r="AA1516" s="5"/>
      <c r="AB1516" s="5"/>
      <c r="AC1516" s="372"/>
    </row>
    <row r="1517" spans="1:128" s="11" customFormat="1" ht="37.5">
      <c r="A1517" s="15">
        <v>115</v>
      </c>
      <c r="B1517" s="16"/>
      <c r="C1517" s="22"/>
      <c r="D1517" s="16"/>
      <c r="E1517" s="16"/>
      <c r="F1517" s="14"/>
      <c r="G1517" s="16"/>
      <c r="H1517" s="16"/>
      <c r="I1517" s="21"/>
      <c r="J1517" s="21"/>
      <c r="K1517" s="35" t="s">
        <v>46</v>
      </c>
      <c r="L1517" s="21">
        <f>P1517*I1516</f>
        <v>88779.17</v>
      </c>
      <c r="M1517" s="21">
        <f>I1516*Q1517</f>
        <v>6481.134</v>
      </c>
      <c r="N1517" s="21">
        <f t="shared" si="221"/>
        <v>95260.304000000004</v>
      </c>
      <c r="O1517" s="628"/>
      <c r="P1517" s="415">
        <v>244.1</v>
      </c>
      <c r="Q1517" s="416">
        <v>17.82</v>
      </c>
      <c r="R1517" s="14" t="s">
        <v>270</v>
      </c>
      <c r="S1517" s="14" t="s">
        <v>691</v>
      </c>
      <c r="T1517" s="435"/>
      <c r="U1517" s="435"/>
      <c r="V1517" s="438"/>
      <c r="W1517" s="435"/>
      <c r="X1517" s="435"/>
      <c r="Z1517" s="5"/>
      <c r="AA1517" s="5"/>
      <c r="AB1517" s="5"/>
      <c r="AC1517" s="372"/>
    </row>
    <row r="1518" spans="1:128" s="11" customFormat="1">
      <c r="A1518" s="15">
        <v>116</v>
      </c>
      <c r="B1518" s="16"/>
      <c r="C1518" s="22"/>
      <c r="D1518" s="16"/>
      <c r="E1518" s="16"/>
      <c r="F1518" s="14"/>
      <c r="G1518" s="16"/>
      <c r="H1518" s="16"/>
      <c r="I1518" s="21"/>
      <c r="J1518" s="21"/>
      <c r="K1518" s="22" t="s">
        <v>108</v>
      </c>
      <c r="L1518" s="21">
        <f>P1518*I1516</f>
        <v>246624.97</v>
      </c>
      <c r="M1518" s="21">
        <f>I1516*Q1518</f>
        <v>18003.149999999998</v>
      </c>
      <c r="N1518" s="21">
        <f t="shared" si="221"/>
        <v>264628.12</v>
      </c>
      <c r="O1518" s="628"/>
      <c r="P1518" s="420">
        <v>678.1</v>
      </c>
      <c r="Q1518" s="419">
        <v>49.5</v>
      </c>
      <c r="R1518" s="14" t="s">
        <v>270</v>
      </c>
      <c r="S1518" s="14" t="s">
        <v>691</v>
      </c>
      <c r="T1518" s="435"/>
      <c r="U1518" s="435"/>
      <c r="V1518" s="438"/>
      <c r="W1518" s="435"/>
      <c r="X1518" s="435"/>
      <c r="Z1518" s="5"/>
      <c r="AA1518" s="5"/>
      <c r="AB1518" s="5"/>
      <c r="AC1518" s="372"/>
    </row>
    <row r="1519" spans="1:128" s="11" customFormat="1">
      <c r="A1519" s="15">
        <v>117</v>
      </c>
      <c r="B1519" s="16"/>
      <c r="C1519" s="22"/>
      <c r="D1519" s="16"/>
      <c r="E1519" s="16"/>
      <c r="F1519" s="14"/>
      <c r="G1519" s="16"/>
      <c r="H1519" s="16"/>
      <c r="I1519" s="21"/>
      <c r="J1519" s="21"/>
      <c r="K1519" s="22" t="s">
        <v>109</v>
      </c>
      <c r="L1519" s="21">
        <f>P1519*I1516</f>
        <v>30987.24</v>
      </c>
      <c r="M1519" s="21">
        <f>Q1519*I1516</f>
        <v>2262.2139999999999</v>
      </c>
      <c r="N1519" s="21">
        <f t="shared" si="221"/>
        <v>33249.453999999998</v>
      </c>
      <c r="O1519" s="622"/>
      <c r="P1519" s="420">
        <v>85.2</v>
      </c>
      <c r="Q1519" s="419">
        <v>6.22</v>
      </c>
      <c r="R1519" s="14" t="s">
        <v>270</v>
      </c>
      <c r="S1519" s="14" t="s">
        <v>691</v>
      </c>
      <c r="T1519" s="435"/>
      <c r="U1519" s="435"/>
      <c r="V1519" s="438"/>
      <c r="W1519" s="435"/>
      <c r="X1519" s="435"/>
      <c r="Z1519" s="5"/>
      <c r="AA1519" s="5"/>
      <c r="AB1519" s="5"/>
      <c r="AC1519" s="372"/>
    </row>
    <row r="1520" spans="1:128" s="11" customFormat="1" ht="37.5">
      <c r="A1520" s="15">
        <v>118</v>
      </c>
      <c r="B1520" s="16">
        <v>82</v>
      </c>
      <c r="C1520" s="22" t="s">
        <v>1059</v>
      </c>
      <c r="D1520" s="16">
        <v>1917</v>
      </c>
      <c r="E1520" s="16" t="s">
        <v>37</v>
      </c>
      <c r="F1520" s="14" t="s">
        <v>323</v>
      </c>
      <c r="G1520" s="16" t="s">
        <v>67</v>
      </c>
      <c r="H1520" s="16">
        <v>1</v>
      </c>
      <c r="I1520" s="21">
        <v>309.8</v>
      </c>
      <c r="J1520" s="21">
        <v>261.5</v>
      </c>
      <c r="K1520" s="22" t="s">
        <v>234</v>
      </c>
      <c r="L1520" s="21">
        <f>P1520*I1520</f>
        <v>464700</v>
      </c>
      <c r="M1520" s="21">
        <f>Q1520*I1520</f>
        <v>33923.1</v>
      </c>
      <c r="N1520" s="21">
        <f t="shared" si="221"/>
        <v>498623.1</v>
      </c>
      <c r="O1520" s="621">
        <f>N1520+N1521+N1522+N1523</f>
        <v>833498.31199999992</v>
      </c>
      <c r="P1520" s="424">
        <v>1500</v>
      </c>
      <c r="Q1520" s="419">
        <v>109.5</v>
      </c>
      <c r="R1520" s="14" t="s">
        <v>270</v>
      </c>
      <c r="S1520" s="14" t="s">
        <v>691</v>
      </c>
      <c r="T1520" s="435"/>
      <c r="U1520" s="435"/>
      <c r="V1520" s="438"/>
      <c r="W1520" s="435"/>
      <c r="X1520" s="435"/>
      <c r="Z1520" s="5"/>
      <c r="AA1520" s="5"/>
      <c r="AB1520" s="5"/>
      <c r="AC1520" s="372"/>
    </row>
    <row r="1521" spans="1:41" s="11" customFormat="1" ht="37.5">
      <c r="A1521" s="15">
        <v>119</v>
      </c>
      <c r="B1521" s="16"/>
      <c r="C1521" s="22"/>
      <c r="D1521" s="16"/>
      <c r="E1521" s="16"/>
      <c r="F1521" s="14"/>
      <c r="G1521" s="16"/>
      <c r="H1521" s="16"/>
      <c r="I1521" s="21"/>
      <c r="J1521" s="21"/>
      <c r="K1521" s="35" t="s">
        <v>46</v>
      </c>
      <c r="L1521" s="21">
        <f>P1521*I1520</f>
        <v>75622.180000000008</v>
      </c>
      <c r="M1521" s="21">
        <f>I1520*Q1521</f>
        <v>5520.6360000000004</v>
      </c>
      <c r="N1521" s="21">
        <f t="shared" si="221"/>
        <v>81142.816000000006</v>
      </c>
      <c r="O1521" s="628"/>
      <c r="P1521" s="415">
        <v>244.1</v>
      </c>
      <c r="Q1521" s="416">
        <v>17.82</v>
      </c>
      <c r="R1521" s="14" t="s">
        <v>270</v>
      </c>
      <c r="S1521" s="14" t="s">
        <v>691</v>
      </c>
      <c r="T1521" s="435"/>
      <c r="U1521" s="435"/>
      <c r="V1521" s="438"/>
      <c r="W1521" s="435"/>
      <c r="X1521" s="435"/>
      <c r="Z1521" s="5"/>
      <c r="AA1521" s="5"/>
      <c r="AB1521" s="5"/>
      <c r="AC1521" s="372"/>
    </row>
    <row r="1522" spans="1:41" s="11" customFormat="1">
      <c r="A1522" s="15">
        <v>120</v>
      </c>
      <c r="B1522" s="16"/>
      <c r="C1522" s="22"/>
      <c r="D1522" s="16"/>
      <c r="E1522" s="16"/>
      <c r="F1522" s="14"/>
      <c r="G1522" s="16"/>
      <c r="H1522" s="16"/>
      <c r="I1522" s="21"/>
      <c r="J1522" s="21"/>
      <c r="K1522" s="22" t="s">
        <v>108</v>
      </c>
      <c r="L1522" s="21">
        <f>P1522*I1520</f>
        <v>210075.38</v>
      </c>
      <c r="M1522" s="21">
        <f>I1520*Q1522</f>
        <v>15335.1</v>
      </c>
      <c r="N1522" s="21">
        <f t="shared" si="221"/>
        <v>225410.48</v>
      </c>
      <c r="O1522" s="628"/>
      <c r="P1522" s="420">
        <v>678.1</v>
      </c>
      <c r="Q1522" s="419">
        <v>49.5</v>
      </c>
      <c r="R1522" s="14" t="s">
        <v>270</v>
      </c>
      <c r="S1522" s="14" t="s">
        <v>691</v>
      </c>
      <c r="T1522" s="435"/>
      <c r="U1522" s="435"/>
      <c r="V1522" s="438"/>
      <c r="W1522" s="435"/>
      <c r="X1522" s="435"/>
      <c r="Z1522" s="5"/>
      <c r="AA1522" s="5"/>
      <c r="AB1522" s="5"/>
      <c r="AC1522" s="372"/>
    </row>
    <row r="1523" spans="1:41" s="11" customFormat="1">
      <c r="A1523" s="15">
        <v>121</v>
      </c>
      <c r="B1523" s="16"/>
      <c r="C1523" s="22"/>
      <c r="D1523" s="16"/>
      <c r="E1523" s="16"/>
      <c r="F1523" s="14"/>
      <c r="G1523" s="16"/>
      <c r="H1523" s="16"/>
      <c r="I1523" s="21"/>
      <c r="J1523" s="21"/>
      <c r="K1523" s="22" t="s">
        <v>109</v>
      </c>
      <c r="L1523" s="21">
        <f>P1523*I1520</f>
        <v>26394.960000000003</v>
      </c>
      <c r="M1523" s="21">
        <f>I1520*Q1523</f>
        <v>1926.9559999999999</v>
      </c>
      <c r="N1523" s="21">
        <f t="shared" si="221"/>
        <v>28321.916000000001</v>
      </c>
      <c r="O1523" s="622"/>
      <c r="P1523" s="420">
        <v>85.2</v>
      </c>
      <c r="Q1523" s="419">
        <v>6.22</v>
      </c>
      <c r="R1523" s="14" t="s">
        <v>270</v>
      </c>
      <c r="S1523" s="14" t="s">
        <v>691</v>
      </c>
      <c r="T1523" s="435"/>
      <c r="U1523" s="435"/>
      <c r="V1523" s="438"/>
      <c r="W1523" s="435"/>
      <c r="X1523" s="435"/>
      <c r="Z1523" s="5"/>
      <c r="AA1523" s="5"/>
      <c r="AB1523" s="5"/>
      <c r="AC1523" s="372"/>
    </row>
    <row r="1524" spans="1:41" s="11" customFormat="1" ht="37.5">
      <c r="A1524" s="15">
        <v>122</v>
      </c>
      <c r="B1524" s="16">
        <v>83</v>
      </c>
      <c r="C1524" s="22" t="s">
        <v>1112</v>
      </c>
      <c r="D1524" s="16">
        <v>1952</v>
      </c>
      <c r="E1524" s="16"/>
      <c r="F1524" s="14" t="s">
        <v>1139</v>
      </c>
      <c r="G1524" s="16" t="s">
        <v>38</v>
      </c>
      <c r="H1524" s="16">
        <v>3</v>
      </c>
      <c r="I1524" s="21">
        <v>3239.2</v>
      </c>
      <c r="J1524" s="21">
        <v>1246.5</v>
      </c>
      <c r="K1524" s="22" t="s">
        <v>234</v>
      </c>
      <c r="L1524" s="21">
        <f>P1524*I1524</f>
        <v>3505462.2399999998</v>
      </c>
      <c r="M1524" s="21">
        <f>I1524*Q1524</f>
        <v>255896.8</v>
      </c>
      <c r="N1524" s="21">
        <f t="shared" si="221"/>
        <v>3761359.0399999996</v>
      </c>
      <c r="O1524" s="32">
        <f t="shared" ref="O1524:O1530" si="222">N1524</f>
        <v>3761359.0399999996</v>
      </c>
      <c r="P1524" s="423">
        <v>1082.2</v>
      </c>
      <c r="Q1524" s="416">
        <v>79</v>
      </c>
      <c r="R1524" s="14" t="s">
        <v>270</v>
      </c>
      <c r="S1524" s="14" t="s">
        <v>691</v>
      </c>
      <c r="T1524" s="438" t="s">
        <v>1180</v>
      </c>
      <c r="U1524" s="435"/>
      <c r="V1524" s="438"/>
      <c r="W1524" s="435"/>
      <c r="X1524" s="435"/>
      <c r="Z1524" s="5"/>
      <c r="AA1524" s="5"/>
      <c r="AB1524" s="5"/>
      <c r="AC1524" s="372"/>
    </row>
    <row r="1525" spans="1:41" s="11" customFormat="1" ht="37.5">
      <c r="A1525" s="15">
        <v>123</v>
      </c>
      <c r="B1525" s="16">
        <v>84</v>
      </c>
      <c r="C1525" s="22" t="s">
        <v>998</v>
      </c>
      <c r="D1525" s="16">
        <v>1991</v>
      </c>
      <c r="E1525" s="16" t="s">
        <v>37</v>
      </c>
      <c r="F1525" s="14" t="s">
        <v>306</v>
      </c>
      <c r="G1525" s="16" t="s">
        <v>87</v>
      </c>
      <c r="H1525" s="16">
        <v>5</v>
      </c>
      <c r="I1525" s="21">
        <v>7056.7</v>
      </c>
      <c r="J1525" s="21">
        <v>4126.8999999999996</v>
      </c>
      <c r="K1525" s="22" t="s">
        <v>234</v>
      </c>
      <c r="L1525" s="21">
        <f>P1525*I1525</f>
        <v>7442772.057</v>
      </c>
      <c r="M1525" s="21">
        <f>I1525*Q1525</f>
        <v>543295.33299999998</v>
      </c>
      <c r="N1525" s="21">
        <f t="shared" si="220"/>
        <v>7986067.3899999997</v>
      </c>
      <c r="O1525" s="21">
        <f t="shared" si="222"/>
        <v>7986067.3899999997</v>
      </c>
      <c r="P1525" s="423">
        <v>1054.71</v>
      </c>
      <c r="Q1525" s="416">
        <v>76.989999999999995</v>
      </c>
      <c r="R1525" s="14" t="s">
        <v>270</v>
      </c>
      <c r="S1525" s="14" t="s">
        <v>691</v>
      </c>
      <c r="T1525" s="435"/>
      <c r="U1525" s="435"/>
      <c r="V1525" s="438"/>
      <c r="W1525" s="435"/>
      <c r="X1525" s="435"/>
      <c r="Z1525" s="5"/>
      <c r="AA1525" s="5"/>
      <c r="AB1525" s="5"/>
      <c r="AC1525" s="372"/>
    </row>
    <row r="1526" spans="1:41" s="11" customFormat="1" ht="37.5">
      <c r="A1526" s="15">
        <v>124</v>
      </c>
      <c r="B1526" s="16">
        <v>85</v>
      </c>
      <c r="C1526" s="22" t="s">
        <v>999</v>
      </c>
      <c r="D1526" s="16">
        <v>1989</v>
      </c>
      <c r="E1526" s="16" t="s">
        <v>37</v>
      </c>
      <c r="F1526" s="14" t="s">
        <v>306</v>
      </c>
      <c r="G1526" s="16" t="s">
        <v>87</v>
      </c>
      <c r="H1526" s="16">
        <v>5</v>
      </c>
      <c r="I1526" s="21">
        <v>5304.1</v>
      </c>
      <c r="J1526" s="21">
        <v>3122.4</v>
      </c>
      <c r="K1526" s="22" t="s">
        <v>234</v>
      </c>
      <c r="L1526" s="21">
        <f>P1526*I1526</f>
        <v>5594287.3110000007</v>
      </c>
      <c r="M1526" s="21">
        <f>I1526*Q1526</f>
        <v>408362.65899999999</v>
      </c>
      <c r="N1526" s="21">
        <f t="shared" si="220"/>
        <v>6002649.9700000007</v>
      </c>
      <c r="O1526" s="21">
        <f t="shared" si="222"/>
        <v>6002649.9700000007</v>
      </c>
      <c r="P1526" s="423">
        <v>1054.71</v>
      </c>
      <c r="Q1526" s="416">
        <v>76.989999999999995</v>
      </c>
      <c r="R1526" s="14" t="s">
        <v>270</v>
      </c>
      <c r="S1526" s="14" t="s">
        <v>691</v>
      </c>
      <c r="T1526" s="435"/>
      <c r="U1526" s="435"/>
      <c r="V1526" s="438"/>
      <c r="W1526" s="435"/>
      <c r="X1526" s="435"/>
      <c r="Z1526" s="5"/>
      <c r="AA1526" s="5"/>
      <c r="AB1526" s="5"/>
      <c r="AC1526" s="372"/>
    </row>
    <row r="1527" spans="1:41" s="7" customFormat="1" ht="37.5">
      <c r="A1527" s="15">
        <v>125</v>
      </c>
      <c r="B1527" s="16">
        <v>86</v>
      </c>
      <c r="C1527" s="22" t="s">
        <v>1000</v>
      </c>
      <c r="D1527" s="16">
        <v>1961</v>
      </c>
      <c r="E1527" s="16" t="s">
        <v>37</v>
      </c>
      <c r="F1527" s="21" t="s">
        <v>287</v>
      </c>
      <c r="G1527" s="21" t="s">
        <v>38</v>
      </c>
      <c r="H1527" s="16">
        <v>2</v>
      </c>
      <c r="I1527" s="21">
        <v>953.2</v>
      </c>
      <c r="J1527" s="21">
        <v>510.1</v>
      </c>
      <c r="K1527" s="35" t="s">
        <v>46</v>
      </c>
      <c r="L1527" s="21">
        <f>P1527*I1527</f>
        <v>173482.4</v>
      </c>
      <c r="M1527" s="21">
        <f>I1527*Q1527</f>
        <v>12668.028</v>
      </c>
      <c r="N1527" s="32">
        <f t="shared" si="220"/>
        <v>186150.42799999999</v>
      </c>
      <c r="O1527" s="21">
        <f t="shared" si="222"/>
        <v>186150.42799999999</v>
      </c>
      <c r="P1527" s="415">
        <v>182</v>
      </c>
      <c r="Q1527" s="418">
        <v>13.29</v>
      </c>
      <c r="R1527" s="14" t="s">
        <v>270</v>
      </c>
      <c r="S1527" s="14" t="s">
        <v>691</v>
      </c>
      <c r="T1527" s="435"/>
      <c r="U1527" s="435"/>
      <c r="V1527" s="438"/>
      <c r="W1527" s="435"/>
      <c r="X1527" s="435"/>
      <c r="Y1527" s="1"/>
      <c r="Z1527" s="435"/>
      <c r="AA1527" s="435"/>
      <c r="AB1527" s="435"/>
      <c r="AC1527" s="440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</row>
    <row r="1528" spans="1:41" s="7" customFormat="1" ht="37.5">
      <c r="A1528" s="15">
        <v>126</v>
      </c>
      <c r="B1528" s="16">
        <v>87</v>
      </c>
      <c r="C1528" s="22" t="s">
        <v>1001</v>
      </c>
      <c r="D1528" s="16">
        <v>1954</v>
      </c>
      <c r="E1528" s="16" t="s">
        <v>37</v>
      </c>
      <c r="F1528" s="21" t="s">
        <v>289</v>
      </c>
      <c r="G1528" s="16" t="s">
        <v>574</v>
      </c>
      <c r="H1528" s="16">
        <v>2</v>
      </c>
      <c r="I1528" s="21">
        <v>928.5</v>
      </c>
      <c r="J1528" s="21">
        <v>515.70000000000005</v>
      </c>
      <c r="K1528" s="35" t="s">
        <v>46</v>
      </c>
      <c r="L1528" s="52">
        <f>P1528*I1528</f>
        <v>230490.84</v>
      </c>
      <c r="M1528" s="32">
        <f>Q1528*I1528</f>
        <v>16824.420000000002</v>
      </c>
      <c r="N1528" s="32">
        <f t="shared" si="220"/>
        <v>247315.26</v>
      </c>
      <c r="O1528" s="21">
        <f t="shared" si="222"/>
        <v>247315.26</v>
      </c>
      <c r="P1528" s="415">
        <v>248.24</v>
      </c>
      <c r="Q1528" s="416">
        <v>18.12</v>
      </c>
      <c r="R1528" s="14" t="s">
        <v>270</v>
      </c>
      <c r="S1528" s="14" t="s">
        <v>691</v>
      </c>
      <c r="T1528" s="435"/>
      <c r="U1528" s="435"/>
      <c r="V1528" s="438"/>
      <c r="W1528" s="435"/>
      <c r="X1528" s="435"/>
      <c r="Y1528" s="1"/>
      <c r="Z1528" s="435"/>
      <c r="AA1528" s="435"/>
      <c r="AB1528" s="435"/>
      <c r="AC1528" s="440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</row>
    <row r="1529" spans="1:41" s="7" customFormat="1" ht="37.5">
      <c r="A1529" s="15">
        <v>127</v>
      </c>
      <c r="B1529" s="16">
        <v>88</v>
      </c>
      <c r="C1529" s="22" t="s">
        <v>1002</v>
      </c>
      <c r="D1529" s="16">
        <v>1953</v>
      </c>
      <c r="E1529" s="16" t="s">
        <v>37</v>
      </c>
      <c r="F1529" s="21" t="s">
        <v>289</v>
      </c>
      <c r="G1529" s="16" t="s">
        <v>38</v>
      </c>
      <c r="H1529" s="16">
        <v>2</v>
      </c>
      <c r="I1529" s="21">
        <v>925.4</v>
      </c>
      <c r="J1529" s="21">
        <v>505.5</v>
      </c>
      <c r="K1529" s="35" t="s">
        <v>46</v>
      </c>
      <c r="L1529" s="52">
        <f t="shared" ref="L1529:L1534" si="223">I1529*P1529</f>
        <v>229721.296</v>
      </c>
      <c r="M1529" s="32">
        <f t="shared" ref="M1529:M1534" si="224">I1529*Q1529</f>
        <v>16768.248</v>
      </c>
      <c r="N1529" s="32">
        <f t="shared" si="220"/>
        <v>246489.54399999999</v>
      </c>
      <c r="O1529" s="21">
        <f t="shared" si="222"/>
        <v>246489.54399999999</v>
      </c>
      <c r="P1529" s="415">
        <v>248.24</v>
      </c>
      <c r="Q1529" s="416">
        <v>18.12</v>
      </c>
      <c r="R1529" s="14" t="s">
        <v>270</v>
      </c>
      <c r="S1529" s="14" t="s">
        <v>691</v>
      </c>
      <c r="T1529" s="435"/>
      <c r="U1529" s="435"/>
      <c r="V1529" s="438"/>
      <c r="W1529" s="435"/>
      <c r="X1529" s="435"/>
      <c r="Y1529" s="1"/>
      <c r="Z1529" s="435"/>
      <c r="AA1529" s="435"/>
      <c r="AB1529" s="435"/>
      <c r="AC1529" s="440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1:41" s="7" customFormat="1" ht="37.5">
      <c r="A1530" s="15">
        <v>128</v>
      </c>
      <c r="B1530" s="16">
        <v>89</v>
      </c>
      <c r="C1530" s="22" t="s">
        <v>1003</v>
      </c>
      <c r="D1530" s="16">
        <v>1953</v>
      </c>
      <c r="E1530" s="16" t="s">
        <v>37</v>
      </c>
      <c r="F1530" s="21" t="s">
        <v>289</v>
      </c>
      <c r="G1530" s="16" t="s">
        <v>574</v>
      </c>
      <c r="H1530" s="16">
        <v>2</v>
      </c>
      <c r="I1530" s="21">
        <f>J1530*1.8</f>
        <v>907.29000000000008</v>
      </c>
      <c r="J1530" s="21">
        <v>504.05</v>
      </c>
      <c r="K1530" s="35" t="s">
        <v>46</v>
      </c>
      <c r="L1530" s="52">
        <f t="shared" si="223"/>
        <v>225225.66960000002</v>
      </c>
      <c r="M1530" s="32">
        <f t="shared" si="224"/>
        <v>16440.094800000003</v>
      </c>
      <c r="N1530" s="32">
        <f t="shared" si="220"/>
        <v>241665.76440000001</v>
      </c>
      <c r="O1530" s="21">
        <f t="shared" si="222"/>
        <v>241665.76440000001</v>
      </c>
      <c r="P1530" s="415">
        <v>248.24</v>
      </c>
      <c r="Q1530" s="416">
        <v>18.12</v>
      </c>
      <c r="R1530" s="14" t="s">
        <v>270</v>
      </c>
      <c r="S1530" s="14" t="s">
        <v>691</v>
      </c>
      <c r="T1530" s="435"/>
      <c r="U1530" s="435"/>
      <c r="V1530" s="438"/>
      <c r="W1530" s="435"/>
      <c r="X1530" s="435"/>
      <c r="Y1530" s="1"/>
      <c r="Z1530" s="435"/>
      <c r="AA1530" s="435"/>
      <c r="AB1530" s="435"/>
      <c r="AC1530" s="440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</row>
    <row r="1531" spans="1:41" s="7" customFormat="1" ht="37.5">
      <c r="A1531" s="15">
        <v>129</v>
      </c>
      <c r="B1531" s="16">
        <v>90</v>
      </c>
      <c r="C1531" s="22" t="s">
        <v>1113</v>
      </c>
      <c r="D1531" s="16">
        <v>1935</v>
      </c>
      <c r="E1531" s="16" t="s">
        <v>37</v>
      </c>
      <c r="F1531" s="14" t="s">
        <v>1143</v>
      </c>
      <c r="G1531" s="16" t="s">
        <v>67</v>
      </c>
      <c r="H1531" s="16">
        <v>2</v>
      </c>
      <c r="I1531" s="21">
        <v>663.5</v>
      </c>
      <c r="J1531" s="21">
        <v>307.10000000000002</v>
      </c>
      <c r="K1531" s="22" t="s">
        <v>234</v>
      </c>
      <c r="L1531" s="52">
        <f t="shared" si="223"/>
        <v>995250</v>
      </c>
      <c r="M1531" s="32">
        <f t="shared" si="224"/>
        <v>72653.25</v>
      </c>
      <c r="N1531" s="32">
        <f t="shared" ref="N1531:N1536" si="225">L1531+M1531</f>
        <v>1067903.25</v>
      </c>
      <c r="O1531" s="632">
        <f>N1531+N1532</f>
        <v>1398352.79</v>
      </c>
      <c r="P1531" s="423">
        <v>1500</v>
      </c>
      <c r="Q1531" s="416">
        <v>109.5</v>
      </c>
      <c r="R1531" s="14" t="s">
        <v>270</v>
      </c>
      <c r="S1531" s="14" t="s">
        <v>691</v>
      </c>
      <c r="T1531" s="438" t="s">
        <v>1180</v>
      </c>
      <c r="U1531" s="435"/>
      <c r="V1531" s="438"/>
      <c r="W1531" s="435"/>
      <c r="X1531" s="435"/>
      <c r="Y1531" s="1"/>
      <c r="Z1531" s="435"/>
      <c r="AA1531" s="435"/>
      <c r="AB1531" s="435"/>
      <c r="AC1531" s="440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</row>
    <row r="1532" spans="1:41" s="7" customFormat="1" ht="37.5">
      <c r="A1532" s="15">
        <v>130</v>
      </c>
      <c r="B1532" s="16"/>
      <c r="C1532" s="22"/>
      <c r="D1532" s="16"/>
      <c r="E1532" s="16"/>
      <c r="F1532" s="14"/>
      <c r="G1532" s="16"/>
      <c r="H1532" s="16"/>
      <c r="I1532" s="426">
        <v>663.5</v>
      </c>
      <c r="J1532" s="21"/>
      <c r="K1532" s="22" t="s">
        <v>49</v>
      </c>
      <c r="L1532" s="52">
        <f t="shared" si="223"/>
        <v>307970.16000000003</v>
      </c>
      <c r="M1532" s="32">
        <f t="shared" si="224"/>
        <v>22479.38</v>
      </c>
      <c r="N1532" s="32">
        <f t="shared" si="225"/>
        <v>330449.54000000004</v>
      </c>
      <c r="O1532" s="633"/>
      <c r="P1532" s="416">
        <v>464.16</v>
      </c>
      <c r="Q1532" s="416">
        <v>33.880000000000003</v>
      </c>
      <c r="R1532" s="14" t="s">
        <v>270</v>
      </c>
      <c r="S1532" s="14" t="s">
        <v>691</v>
      </c>
      <c r="T1532" s="438" t="s">
        <v>1180</v>
      </c>
      <c r="U1532" s="435"/>
      <c r="V1532" s="438"/>
      <c r="W1532" s="435"/>
      <c r="X1532" s="435"/>
      <c r="Y1532" s="1"/>
      <c r="Z1532" s="435"/>
      <c r="AA1532" s="435"/>
      <c r="AB1532" s="435"/>
      <c r="AC1532" s="440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</row>
    <row r="1533" spans="1:41" s="7" customFormat="1" ht="37.5">
      <c r="A1533" s="15">
        <v>131</v>
      </c>
      <c r="B1533" s="16">
        <v>91</v>
      </c>
      <c r="C1533" s="22" t="s">
        <v>1172</v>
      </c>
      <c r="D1533" s="16">
        <v>1987</v>
      </c>
      <c r="E1533" s="16" t="s">
        <v>37</v>
      </c>
      <c r="F1533" s="14" t="s">
        <v>1139</v>
      </c>
      <c r="G1533" s="16" t="s">
        <v>38</v>
      </c>
      <c r="H1533" s="16">
        <v>5</v>
      </c>
      <c r="I1533" s="21">
        <v>5874.6</v>
      </c>
      <c r="J1533" s="21">
        <v>3462.1</v>
      </c>
      <c r="K1533" s="22" t="s">
        <v>234</v>
      </c>
      <c r="L1533" s="52">
        <f t="shared" si="223"/>
        <v>6357492.120000001</v>
      </c>
      <c r="M1533" s="32">
        <f t="shared" si="224"/>
        <v>464093.4</v>
      </c>
      <c r="N1533" s="32">
        <f t="shared" si="225"/>
        <v>6821585.5200000014</v>
      </c>
      <c r="O1533" s="632">
        <f>N1533+N1534</f>
        <v>9506865.1800000016</v>
      </c>
      <c r="P1533" s="416">
        <v>1082.2</v>
      </c>
      <c r="Q1533" s="416">
        <v>79</v>
      </c>
      <c r="R1533" s="14" t="s">
        <v>270</v>
      </c>
      <c r="S1533" s="14" t="s">
        <v>691</v>
      </c>
      <c r="T1533" s="438" t="s">
        <v>1148</v>
      </c>
      <c r="U1533" s="435"/>
      <c r="V1533" s="438"/>
      <c r="W1533" s="435"/>
      <c r="X1533" s="435"/>
      <c r="Y1533" s="1"/>
      <c r="Z1533" s="435"/>
      <c r="AA1533" s="435"/>
      <c r="AB1533" s="435"/>
      <c r="AC1533" s="440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</row>
    <row r="1534" spans="1:41" s="7" customFormat="1" ht="37.5">
      <c r="A1534" s="15">
        <v>132</v>
      </c>
      <c r="B1534" s="16"/>
      <c r="C1534" s="22"/>
      <c r="D1534" s="16"/>
      <c r="E1534" s="16"/>
      <c r="F1534" s="14"/>
      <c r="G1534" s="16"/>
      <c r="H1534" s="16"/>
      <c r="I1534" s="426">
        <v>5874.6</v>
      </c>
      <c r="J1534" s="21"/>
      <c r="K1534" s="22" t="s">
        <v>49</v>
      </c>
      <c r="L1534" s="52">
        <f t="shared" si="223"/>
        <v>2502579.6</v>
      </c>
      <c r="M1534" s="32">
        <f t="shared" si="224"/>
        <v>182700.06000000003</v>
      </c>
      <c r="N1534" s="32">
        <f t="shared" si="225"/>
        <v>2685279.66</v>
      </c>
      <c r="O1534" s="633"/>
      <c r="P1534" s="423">
        <v>426</v>
      </c>
      <c r="Q1534" s="416">
        <v>31.1</v>
      </c>
      <c r="R1534" s="14" t="s">
        <v>270</v>
      </c>
      <c r="S1534" s="14" t="s">
        <v>691</v>
      </c>
      <c r="T1534" s="438" t="s">
        <v>1148</v>
      </c>
      <c r="U1534" s="435"/>
      <c r="V1534" s="438"/>
      <c r="W1534" s="435"/>
      <c r="X1534" s="435"/>
      <c r="Y1534" s="1"/>
      <c r="Z1534" s="435"/>
      <c r="AA1534" s="435"/>
      <c r="AB1534" s="435"/>
      <c r="AC1534" s="440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</row>
    <row r="1535" spans="1:41" s="7" customFormat="1" ht="37.5">
      <c r="A1535" s="15">
        <v>133</v>
      </c>
      <c r="B1535" s="16">
        <v>92</v>
      </c>
      <c r="C1535" s="22" t="s">
        <v>1168</v>
      </c>
      <c r="D1535" s="16">
        <v>1982</v>
      </c>
      <c r="E1535" s="16" t="s">
        <v>37</v>
      </c>
      <c r="F1535" s="14" t="s">
        <v>1139</v>
      </c>
      <c r="G1535" s="16" t="s">
        <v>38</v>
      </c>
      <c r="H1535" s="16">
        <v>5</v>
      </c>
      <c r="I1535" s="21">
        <v>5912.1</v>
      </c>
      <c r="J1535" s="21">
        <v>3284.5</v>
      </c>
      <c r="K1535" s="22" t="s">
        <v>234</v>
      </c>
      <c r="L1535" s="52">
        <f>P1535*I1535</f>
        <v>6398074.620000001</v>
      </c>
      <c r="M1535" s="32">
        <f>Q1535*I1535</f>
        <v>467055.9</v>
      </c>
      <c r="N1535" s="32">
        <f t="shared" si="225"/>
        <v>6865130.5200000014</v>
      </c>
      <c r="O1535" s="32">
        <f>N1535</f>
        <v>6865130.5200000014</v>
      </c>
      <c r="P1535" s="423">
        <v>1082.2</v>
      </c>
      <c r="Q1535" s="416">
        <v>79</v>
      </c>
      <c r="R1535" s="14" t="s">
        <v>270</v>
      </c>
      <c r="S1535" s="14" t="s">
        <v>691</v>
      </c>
      <c r="T1535" s="438" t="s">
        <v>1148</v>
      </c>
      <c r="U1535" s="435"/>
      <c r="V1535" s="438"/>
      <c r="W1535" s="435"/>
      <c r="X1535" s="435"/>
      <c r="Y1535" s="1"/>
      <c r="Z1535" s="435"/>
      <c r="AA1535" s="435"/>
      <c r="AB1535" s="435"/>
      <c r="AC1535" s="440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</row>
    <row r="1536" spans="1:41" s="7" customFormat="1" ht="34.5" customHeight="1">
      <c r="A1536" s="15">
        <v>134</v>
      </c>
      <c r="B1536" s="16">
        <v>93</v>
      </c>
      <c r="C1536" s="22" t="s">
        <v>1114</v>
      </c>
      <c r="D1536" s="16">
        <v>1972</v>
      </c>
      <c r="E1536" s="16" t="s">
        <v>37</v>
      </c>
      <c r="F1536" s="14" t="s">
        <v>1139</v>
      </c>
      <c r="G1536" s="16" t="s">
        <v>38</v>
      </c>
      <c r="H1536" s="16">
        <v>3</v>
      </c>
      <c r="I1536" s="21">
        <v>1856.5</v>
      </c>
      <c r="J1536" s="21">
        <v>1123.8</v>
      </c>
      <c r="K1536" s="22" t="s">
        <v>234</v>
      </c>
      <c r="L1536" s="52">
        <f>I1536*P1536</f>
        <v>1958069.115</v>
      </c>
      <c r="M1536" s="32">
        <f>I1536*Q1536</f>
        <v>142931.935</v>
      </c>
      <c r="N1536" s="32">
        <f t="shared" si="225"/>
        <v>2101001.0499999998</v>
      </c>
      <c r="O1536" s="32">
        <f>N1536</f>
        <v>2101001.0499999998</v>
      </c>
      <c r="P1536" s="423">
        <v>1054.71</v>
      </c>
      <c r="Q1536" s="416">
        <v>76.989999999999995</v>
      </c>
      <c r="R1536" s="14" t="s">
        <v>270</v>
      </c>
      <c r="S1536" s="14" t="s">
        <v>691</v>
      </c>
      <c r="T1536" s="438" t="s">
        <v>1180</v>
      </c>
      <c r="U1536" s="435"/>
      <c r="V1536" s="438"/>
      <c r="W1536" s="435"/>
      <c r="X1536" s="435"/>
      <c r="Y1536" s="1"/>
      <c r="Z1536" s="435"/>
      <c r="AA1536" s="435"/>
      <c r="AB1536" s="435"/>
      <c r="AC1536" s="440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</row>
    <row r="1537" spans="1:128" s="109" customFormat="1" ht="37.5">
      <c r="A1537" s="15">
        <v>135</v>
      </c>
      <c r="B1537" s="16">
        <v>94</v>
      </c>
      <c r="C1537" s="22" t="s">
        <v>1004</v>
      </c>
      <c r="D1537" s="16">
        <v>1987</v>
      </c>
      <c r="E1537" s="16" t="s">
        <v>37</v>
      </c>
      <c r="F1537" s="14" t="s">
        <v>306</v>
      </c>
      <c r="G1537" s="16" t="s">
        <v>38</v>
      </c>
      <c r="H1537" s="16">
        <v>5</v>
      </c>
      <c r="I1537" s="21">
        <v>5765.4</v>
      </c>
      <c r="J1537" s="21">
        <v>2584.5</v>
      </c>
      <c r="K1537" s="68" t="s">
        <v>234</v>
      </c>
      <c r="L1537" s="381">
        <f t="shared" ref="L1537:L1557" si="226">P1537*I1537</f>
        <v>6239315.8799999999</v>
      </c>
      <c r="M1537" s="21">
        <f>Q1537*I1537</f>
        <v>455466.6</v>
      </c>
      <c r="N1537" s="21">
        <f t="shared" si="220"/>
        <v>6694782.4799999995</v>
      </c>
      <c r="O1537" s="21">
        <f>N1537</f>
        <v>6694782.4799999995</v>
      </c>
      <c r="P1537" s="423">
        <v>1082.2</v>
      </c>
      <c r="Q1537" s="416">
        <v>79</v>
      </c>
      <c r="R1537" s="14" t="s">
        <v>270</v>
      </c>
      <c r="S1537" s="14" t="s">
        <v>691</v>
      </c>
      <c r="T1537" s="435"/>
      <c r="U1537" s="435"/>
      <c r="V1537" s="438"/>
      <c r="W1537" s="435"/>
      <c r="X1537" s="435"/>
      <c r="Y1537" s="1"/>
      <c r="Z1537" s="435"/>
      <c r="AA1537" s="435"/>
      <c r="AB1537" s="435"/>
      <c r="AC1537" s="440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369"/>
    </row>
    <row r="1538" spans="1:128" ht="37.5">
      <c r="A1538" s="15">
        <v>136</v>
      </c>
      <c r="B1538" s="16">
        <v>95</v>
      </c>
      <c r="C1538" s="22" t="s">
        <v>1115</v>
      </c>
      <c r="D1538" s="16">
        <v>1985</v>
      </c>
      <c r="E1538" s="16" t="s">
        <v>37</v>
      </c>
      <c r="F1538" s="14" t="s">
        <v>1139</v>
      </c>
      <c r="G1538" s="16" t="s">
        <v>38</v>
      </c>
      <c r="H1538" s="16">
        <v>5</v>
      </c>
      <c r="I1538" s="21">
        <v>15817.4</v>
      </c>
      <c r="J1538" s="21">
        <v>8478.5</v>
      </c>
      <c r="K1538" s="22" t="s">
        <v>49</v>
      </c>
      <c r="L1538" s="381">
        <f t="shared" si="226"/>
        <v>6738212.3999999994</v>
      </c>
      <c r="M1538" s="21">
        <f>Q1538*I1538</f>
        <v>491921.14</v>
      </c>
      <c r="N1538" s="21">
        <f>L1538+M1538</f>
        <v>7230133.5399999991</v>
      </c>
      <c r="O1538" s="632">
        <f>N1538+N1539+N1540+N1541</f>
        <v>11240793.483999999</v>
      </c>
      <c r="P1538" s="423">
        <v>426</v>
      </c>
      <c r="Q1538" s="416">
        <v>31.1</v>
      </c>
      <c r="R1538" s="14" t="s">
        <v>270</v>
      </c>
      <c r="S1538" s="14" t="s">
        <v>691</v>
      </c>
      <c r="T1538" s="438" t="s">
        <v>1179</v>
      </c>
    </row>
    <row r="1539" spans="1:128" ht="56.25">
      <c r="A1539" s="15">
        <v>137</v>
      </c>
      <c r="B1539" s="16"/>
      <c r="C1539" s="22"/>
      <c r="D1539" s="16"/>
      <c r="E1539" s="16"/>
      <c r="F1539" s="14"/>
      <c r="G1539" s="16"/>
      <c r="H1539" s="16"/>
      <c r="I1539" s="426">
        <v>15817.4</v>
      </c>
      <c r="J1539" s="21"/>
      <c r="K1539" s="22" t="s">
        <v>88</v>
      </c>
      <c r="L1539" s="381">
        <f t="shared" si="226"/>
        <v>2272485.8579999995</v>
      </c>
      <c r="M1539" s="21">
        <f>Q1539*I1539</f>
        <v>165924.52600000001</v>
      </c>
      <c r="N1539" s="21">
        <f>L1539+M1539</f>
        <v>2438410.3839999996</v>
      </c>
      <c r="O1539" s="634"/>
      <c r="P1539" s="423">
        <v>143.66999999999999</v>
      </c>
      <c r="Q1539" s="418">
        <v>10.49</v>
      </c>
      <c r="R1539" s="14" t="s">
        <v>270</v>
      </c>
      <c r="S1539" s="14" t="s">
        <v>691</v>
      </c>
      <c r="T1539" s="438" t="s">
        <v>1179</v>
      </c>
    </row>
    <row r="1540" spans="1:128" ht="56.25">
      <c r="A1540" s="15">
        <v>138</v>
      </c>
      <c r="B1540" s="16"/>
      <c r="C1540" s="22"/>
      <c r="D1540" s="16"/>
      <c r="E1540" s="16"/>
      <c r="F1540" s="14"/>
      <c r="G1540" s="16"/>
      <c r="H1540" s="16"/>
      <c r="I1540" s="426">
        <v>15817.4</v>
      </c>
      <c r="J1540" s="21"/>
      <c r="K1540" s="22" t="s">
        <v>39</v>
      </c>
      <c r="L1540" s="381">
        <f t="shared" si="226"/>
        <v>903331.71399999992</v>
      </c>
      <c r="M1540" s="21">
        <f>Q1540*I1540</f>
        <v>65958.558000000005</v>
      </c>
      <c r="N1540" s="21">
        <f>L1540+M1540</f>
        <v>969290.27199999988</v>
      </c>
      <c r="O1540" s="634"/>
      <c r="P1540" s="423">
        <v>57.11</v>
      </c>
      <c r="Q1540" s="418">
        <v>4.17</v>
      </c>
      <c r="R1540" s="14" t="s">
        <v>270</v>
      </c>
      <c r="S1540" s="14" t="s">
        <v>691</v>
      </c>
      <c r="T1540" s="438" t="s">
        <v>1179</v>
      </c>
    </row>
    <row r="1541" spans="1:128" ht="56.25">
      <c r="A1541" s="15">
        <v>139</v>
      </c>
      <c r="B1541" s="16"/>
      <c r="C1541" s="22"/>
      <c r="D1541" s="16"/>
      <c r="E1541" s="16"/>
      <c r="F1541" s="14"/>
      <c r="G1541" s="16"/>
      <c r="H1541" s="16"/>
      <c r="I1541" s="426">
        <v>15817.4</v>
      </c>
      <c r="J1541" s="21"/>
      <c r="K1541" s="22" t="s">
        <v>42</v>
      </c>
      <c r="L1541" s="381">
        <f t="shared" si="226"/>
        <v>561992.22199999995</v>
      </c>
      <c r="M1541" s="21">
        <f>Q1541*I1541</f>
        <v>40967.065999999999</v>
      </c>
      <c r="N1541" s="21">
        <f>L1541+M1541</f>
        <v>602959.28799999994</v>
      </c>
      <c r="O1541" s="633"/>
      <c r="P1541" s="423">
        <v>35.53</v>
      </c>
      <c r="Q1541" s="418">
        <v>2.59</v>
      </c>
      <c r="R1541" s="14" t="s">
        <v>270</v>
      </c>
      <c r="S1541" s="14" t="s">
        <v>691</v>
      </c>
      <c r="T1541" s="438" t="s">
        <v>1179</v>
      </c>
    </row>
    <row r="1542" spans="1:128" ht="37.5">
      <c r="A1542" s="15">
        <v>140</v>
      </c>
      <c r="B1542" s="16">
        <v>96</v>
      </c>
      <c r="C1542" s="68" t="s">
        <v>1005</v>
      </c>
      <c r="D1542" s="16">
        <v>1981</v>
      </c>
      <c r="E1542" s="16" t="s">
        <v>37</v>
      </c>
      <c r="F1542" s="14" t="s">
        <v>306</v>
      </c>
      <c r="G1542" s="16" t="s">
        <v>87</v>
      </c>
      <c r="H1542" s="16">
        <v>5</v>
      </c>
      <c r="I1542" s="21">
        <f>J1542*1.8</f>
        <v>5229.3599999999997</v>
      </c>
      <c r="J1542" s="21">
        <v>2905.2</v>
      </c>
      <c r="K1542" s="35" t="s">
        <v>46</v>
      </c>
      <c r="L1542" s="32">
        <f t="shared" si="226"/>
        <v>803857.21919999993</v>
      </c>
      <c r="M1542" s="32">
        <f t="shared" ref="M1542:M1547" si="227">I1542*Q1542</f>
        <v>58673.419199999997</v>
      </c>
      <c r="N1542" s="32">
        <f t="shared" si="220"/>
        <v>862530.63839999994</v>
      </c>
      <c r="O1542" s="32">
        <f t="shared" ref="O1542:O1548" si="228">N1542</f>
        <v>862530.63839999994</v>
      </c>
      <c r="P1542" s="423">
        <v>153.72</v>
      </c>
      <c r="Q1542" s="418">
        <v>11.22</v>
      </c>
      <c r="R1542" s="14" t="s">
        <v>270</v>
      </c>
      <c r="S1542" s="14" t="s">
        <v>691</v>
      </c>
    </row>
    <row r="1543" spans="1:128" ht="37.5">
      <c r="A1543" s="15">
        <v>141</v>
      </c>
      <c r="B1543" s="16">
        <v>97</v>
      </c>
      <c r="C1543" s="68" t="s">
        <v>1006</v>
      </c>
      <c r="D1543" s="16">
        <v>1981</v>
      </c>
      <c r="E1543" s="16" t="s">
        <v>37</v>
      </c>
      <c r="F1543" s="14" t="s">
        <v>306</v>
      </c>
      <c r="G1543" s="16" t="s">
        <v>87</v>
      </c>
      <c r="H1543" s="16">
        <v>5</v>
      </c>
      <c r="I1543" s="21">
        <f>J1543*1.8</f>
        <v>5138.6400000000003</v>
      </c>
      <c r="J1543" s="21">
        <v>2854.8</v>
      </c>
      <c r="K1543" s="35" t="s">
        <v>46</v>
      </c>
      <c r="L1543" s="32">
        <f t="shared" si="226"/>
        <v>789911.74080000003</v>
      </c>
      <c r="M1543" s="32">
        <f t="shared" si="227"/>
        <v>57655.54080000001</v>
      </c>
      <c r="N1543" s="32">
        <f t="shared" si="220"/>
        <v>847567.28159999999</v>
      </c>
      <c r="O1543" s="32">
        <f t="shared" si="228"/>
        <v>847567.28159999999</v>
      </c>
      <c r="P1543" s="415">
        <v>153.72</v>
      </c>
      <c r="Q1543" s="418">
        <v>11.22</v>
      </c>
      <c r="R1543" s="14" t="s">
        <v>270</v>
      </c>
      <c r="S1543" s="14" t="s">
        <v>691</v>
      </c>
    </row>
    <row r="1544" spans="1:128" ht="37.5">
      <c r="A1544" s="15">
        <v>142</v>
      </c>
      <c r="B1544" s="16">
        <v>98</v>
      </c>
      <c r="C1544" s="68" t="s">
        <v>1008</v>
      </c>
      <c r="D1544" s="16">
        <v>1961</v>
      </c>
      <c r="E1544" s="16" t="s">
        <v>37</v>
      </c>
      <c r="F1544" s="14" t="s">
        <v>323</v>
      </c>
      <c r="G1544" s="16" t="s">
        <v>67</v>
      </c>
      <c r="H1544" s="16">
        <v>2</v>
      </c>
      <c r="I1544" s="21">
        <f>J1544*1.8</f>
        <v>547.20000000000005</v>
      </c>
      <c r="J1544" s="21">
        <v>304</v>
      </c>
      <c r="K1544" s="35" t="s">
        <v>46</v>
      </c>
      <c r="L1544" s="32">
        <f t="shared" si="226"/>
        <v>133571.52000000002</v>
      </c>
      <c r="M1544" s="32">
        <f t="shared" si="227"/>
        <v>9751.1040000000012</v>
      </c>
      <c r="N1544" s="32">
        <f t="shared" si="220"/>
        <v>143322.62400000001</v>
      </c>
      <c r="O1544" s="32">
        <f t="shared" si="228"/>
        <v>143322.62400000001</v>
      </c>
      <c r="P1544" s="415">
        <v>244.1</v>
      </c>
      <c r="Q1544" s="416">
        <v>17.82</v>
      </c>
      <c r="R1544" s="14" t="s">
        <v>270</v>
      </c>
      <c r="S1544" s="14" t="s">
        <v>691</v>
      </c>
    </row>
    <row r="1545" spans="1:128" ht="37.5">
      <c r="A1545" s="15">
        <v>143</v>
      </c>
      <c r="B1545" s="16">
        <v>99</v>
      </c>
      <c r="C1545" s="68" t="s">
        <v>1009</v>
      </c>
      <c r="D1545" s="16">
        <v>1961</v>
      </c>
      <c r="E1545" s="16" t="s">
        <v>37</v>
      </c>
      <c r="F1545" s="14" t="s">
        <v>323</v>
      </c>
      <c r="G1545" s="16" t="s">
        <v>67</v>
      </c>
      <c r="H1545" s="16">
        <v>2</v>
      </c>
      <c r="I1545" s="21">
        <f>J1545*1.8</f>
        <v>549</v>
      </c>
      <c r="J1545" s="21">
        <v>305</v>
      </c>
      <c r="K1545" s="35" t="s">
        <v>46</v>
      </c>
      <c r="L1545" s="32">
        <f t="shared" si="226"/>
        <v>134010.9</v>
      </c>
      <c r="M1545" s="32">
        <f t="shared" si="227"/>
        <v>9783.18</v>
      </c>
      <c r="N1545" s="32">
        <f t="shared" si="220"/>
        <v>143794.07999999999</v>
      </c>
      <c r="O1545" s="32">
        <f t="shared" si="228"/>
        <v>143794.07999999999</v>
      </c>
      <c r="P1545" s="415">
        <v>244.1</v>
      </c>
      <c r="Q1545" s="416">
        <v>17.82</v>
      </c>
      <c r="R1545" s="14" t="s">
        <v>270</v>
      </c>
      <c r="S1545" s="14" t="s">
        <v>691</v>
      </c>
    </row>
    <row r="1546" spans="1:128" ht="37.5">
      <c r="A1546" s="15">
        <v>144</v>
      </c>
      <c r="B1546" s="16">
        <v>100</v>
      </c>
      <c r="C1546" s="68" t="s">
        <v>1010</v>
      </c>
      <c r="D1546" s="16" t="s">
        <v>37</v>
      </c>
      <c r="E1546" s="16" t="s">
        <v>37</v>
      </c>
      <c r="F1546" s="14" t="s">
        <v>289</v>
      </c>
      <c r="G1546" s="16" t="s">
        <v>67</v>
      </c>
      <c r="H1546" s="16">
        <v>2</v>
      </c>
      <c r="I1546" s="21">
        <f>J1546*1.8</f>
        <v>435.6</v>
      </c>
      <c r="J1546" s="21">
        <v>242</v>
      </c>
      <c r="K1546" s="22" t="s">
        <v>234</v>
      </c>
      <c r="L1546" s="32">
        <f t="shared" si="226"/>
        <v>653400</v>
      </c>
      <c r="M1546" s="32">
        <f t="shared" si="227"/>
        <v>47698.200000000004</v>
      </c>
      <c r="N1546" s="32">
        <f t="shared" si="220"/>
        <v>701098.2</v>
      </c>
      <c r="O1546" s="32">
        <f t="shared" si="228"/>
        <v>701098.2</v>
      </c>
      <c r="P1546" s="423">
        <v>1500</v>
      </c>
      <c r="Q1546" s="416">
        <v>109.5</v>
      </c>
      <c r="R1546" s="14" t="s">
        <v>270</v>
      </c>
      <c r="S1546" s="14" t="s">
        <v>691</v>
      </c>
    </row>
    <row r="1547" spans="1:128" ht="37.5">
      <c r="A1547" s="15">
        <v>145</v>
      </c>
      <c r="B1547" s="16">
        <v>101</v>
      </c>
      <c r="C1547" s="68" t="s">
        <v>1173</v>
      </c>
      <c r="D1547" s="16">
        <v>1962</v>
      </c>
      <c r="E1547" s="16" t="s">
        <v>37</v>
      </c>
      <c r="F1547" s="14" t="s">
        <v>423</v>
      </c>
      <c r="G1547" s="16" t="s">
        <v>491</v>
      </c>
      <c r="H1547" s="16">
        <v>5</v>
      </c>
      <c r="I1547" s="21">
        <v>3760.6</v>
      </c>
      <c r="J1547" s="21">
        <v>2587.8000000000002</v>
      </c>
      <c r="K1547" s="22" t="s">
        <v>108</v>
      </c>
      <c r="L1547" s="32">
        <f t="shared" si="226"/>
        <v>2508959.5019999999</v>
      </c>
      <c r="M1547" s="32">
        <f t="shared" si="227"/>
        <v>183141.22</v>
      </c>
      <c r="N1547" s="32">
        <f t="shared" si="220"/>
        <v>2692100.7220000001</v>
      </c>
      <c r="O1547" s="32">
        <f t="shared" si="228"/>
        <v>2692100.7220000001</v>
      </c>
      <c r="P1547" s="416">
        <v>667.17</v>
      </c>
      <c r="Q1547" s="416">
        <v>48.7</v>
      </c>
      <c r="R1547" s="14" t="s">
        <v>270</v>
      </c>
      <c r="S1547" s="14" t="s">
        <v>691</v>
      </c>
      <c r="T1547" s="436"/>
    </row>
    <row r="1548" spans="1:128" s="488" customFormat="1" ht="37.5">
      <c r="A1548" s="15">
        <v>146</v>
      </c>
      <c r="B1548" s="16">
        <v>102</v>
      </c>
      <c r="C1548" s="68" t="s">
        <v>1149</v>
      </c>
      <c r="D1548" s="16">
        <v>1964</v>
      </c>
      <c r="E1548" s="16" t="s">
        <v>37</v>
      </c>
      <c r="F1548" s="14" t="s">
        <v>1139</v>
      </c>
      <c r="G1548" s="16" t="s">
        <v>491</v>
      </c>
      <c r="H1548" s="16">
        <v>4</v>
      </c>
      <c r="I1548" s="21">
        <v>3918.5</v>
      </c>
      <c r="J1548" s="21">
        <v>2478</v>
      </c>
      <c r="K1548" s="22" t="s">
        <v>670</v>
      </c>
      <c r="L1548" s="32">
        <f t="shared" si="226"/>
        <v>291497.21500000003</v>
      </c>
      <c r="M1548" s="32">
        <f t="shared" ref="M1548:M1557" si="229">I1548*Q1548</f>
        <v>21277.454999999998</v>
      </c>
      <c r="N1548" s="32">
        <f t="shared" ref="N1548:N1556" si="230">L1548+M1548</f>
        <v>312774.67000000004</v>
      </c>
      <c r="O1548" s="32">
        <f t="shared" si="228"/>
        <v>312774.67000000004</v>
      </c>
      <c r="P1548" s="416">
        <v>74.39</v>
      </c>
      <c r="Q1548" s="416">
        <v>5.43</v>
      </c>
      <c r="R1548" s="14" t="s">
        <v>270</v>
      </c>
      <c r="S1548" s="14" t="s">
        <v>691</v>
      </c>
      <c r="T1548" s="483" t="s">
        <v>1148</v>
      </c>
      <c r="U1548" s="487"/>
      <c r="V1548" s="483"/>
      <c r="W1548" s="487"/>
      <c r="X1548" s="487"/>
      <c r="Z1548" s="487"/>
      <c r="AA1548" s="487"/>
      <c r="AB1548" s="487"/>
      <c r="AC1548" s="489"/>
    </row>
    <row r="1549" spans="1:128" ht="37.5">
      <c r="A1549" s="15">
        <v>147</v>
      </c>
      <c r="B1549" s="16">
        <v>103</v>
      </c>
      <c r="C1549" s="22" t="s">
        <v>1116</v>
      </c>
      <c r="D1549" s="16">
        <v>1964</v>
      </c>
      <c r="E1549" s="16" t="s">
        <v>37</v>
      </c>
      <c r="F1549" s="14" t="s">
        <v>1139</v>
      </c>
      <c r="G1549" s="16" t="s">
        <v>491</v>
      </c>
      <c r="H1549" s="16">
        <v>4</v>
      </c>
      <c r="I1549" s="21">
        <v>3996.8</v>
      </c>
      <c r="J1549" s="21">
        <v>2894.4</v>
      </c>
      <c r="K1549" s="22" t="s">
        <v>234</v>
      </c>
      <c r="L1549" s="51">
        <f t="shared" si="226"/>
        <v>4150996.5439999998</v>
      </c>
      <c r="M1549" s="32">
        <f t="shared" si="229"/>
        <v>313828.73599999998</v>
      </c>
      <c r="N1549" s="32">
        <f t="shared" si="230"/>
        <v>4464825.2799999993</v>
      </c>
      <c r="O1549" s="632">
        <f>N1549+N1550+N1551+N1552+N1553+N1554</f>
        <v>10048954.399999999</v>
      </c>
      <c r="P1549" s="32">
        <v>1038.58</v>
      </c>
      <c r="Q1549" s="59">
        <v>78.52</v>
      </c>
      <c r="R1549" s="14" t="s">
        <v>270</v>
      </c>
      <c r="S1549" s="14" t="s">
        <v>691</v>
      </c>
      <c r="T1549" s="438" t="s">
        <v>1185</v>
      </c>
    </row>
    <row r="1550" spans="1:128">
      <c r="A1550" s="15">
        <v>148</v>
      </c>
      <c r="B1550" s="16"/>
      <c r="C1550" s="22"/>
      <c r="D1550" s="16"/>
      <c r="E1550" s="16"/>
      <c r="F1550" s="14"/>
      <c r="G1550" s="16"/>
      <c r="H1550" s="16"/>
      <c r="I1550" s="426">
        <v>3996.8</v>
      </c>
      <c r="J1550" s="21"/>
      <c r="K1550" s="22" t="s">
        <v>108</v>
      </c>
      <c r="L1550" s="51">
        <f t="shared" si="226"/>
        <v>2666545.0559999999</v>
      </c>
      <c r="M1550" s="32">
        <f t="shared" si="229"/>
        <v>194644.16000000003</v>
      </c>
      <c r="N1550" s="32">
        <f t="shared" si="230"/>
        <v>2861189.216</v>
      </c>
      <c r="O1550" s="634"/>
      <c r="P1550" s="32">
        <v>667.17</v>
      </c>
      <c r="Q1550" s="59">
        <v>48.7</v>
      </c>
      <c r="R1550" s="14" t="s">
        <v>270</v>
      </c>
      <c r="S1550" s="14" t="s">
        <v>691</v>
      </c>
      <c r="T1550" s="438" t="s">
        <v>1185</v>
      </c>
    </row>
    <row r="1551" spans="1:128" ht="37.5">
      <c r="A1551" s="15">
        <v>149</v>
      </c>
      <c r="B1551" s="16"/>
      <c r="C1551" s="22"/>
      <c r="D1551" s="16"/>
      <c r="E1551" s="16"/>
      <c r="F1551" s="14"/>
      <c r="G1551" s="16"/>
      <c r="H1551" s="16"/>
      <c r="I1551" s="426">
        <v>3996.8</v>
      </c>
      <c r="J1551" s="21"/>
      <c r="K1551" s="22" t="s">
        <v>49</v>
      </c>
      <c r="L1551" s="51">
        <f t="shared" si="226"/>
        <v>1631613.6640000001</v>
      </c>
      <c r="M1551" s="32">
        <f t="shared" si="229"/>
        <v>119104.64000000001</v>
      </c>
      <c r="N1551" s="32">
        <f t="shared" si="230"/>
        <v>1750718.304</v>
      </c>
      <c r="O1551" s="634"/>
      <c r="P1551" s="32">
        <v>408.23</v>
      </c>
      <c r="Q1551" s="59">
        <v>29.8</v>
      </c>
      <c r="R1551" s="14" t="s">
        <v>270</v>
      </c>
      <c r="S1551" s="14" t="s">
        <v>691</v>
      </c>
      <c r="T1551" s="438" t="s">
        <v>1185</v>
      </c>
    </row>
    <row r="1552" spans="1:128" ht="56.25">
      <c r="A1552" s="15">
        <v>150</v>
      </c>
      <c r="B1552" s="16"/>
      <c r="C1552" s="22"/>
      <c r="D1552" s="16"/>
      <c r="E1552" s="16"/>
      <c r="F1552" s="14"/>
      <c r="G1552" s="16"/>
      <c r="H1552" s="16"/>
      <c r="I1552" s="426">
        <v>3996.8</v>
      </c>
      <c r="J1552" s="21"/>
      <c r="K1552" s="22" t="s">
        <v>88</v>
      </c>
      <c r="L1552" s="51">
        <f t="shared" si="226"/>
        <v>550878.94400000002</v>
      </c>
      <c r="M1552" s="32">
        <f t="shared" si="229"/>
        <v>40207.808000000005</v>
      </c>
      <c r="N1552" s="32">
        <f t="shared" si="230"/>
        <v>591086.75199999998</v>
      </c>
      <c r="O1552" s="634"/>
      <c r="P1552" s="32">
        <v>137.83000000000001</v>
      </c>
      <c r="Q1552" s="59">
        <v>10.06</v>
      </c>
      <c r="R1552" s="14" t="s">
        <v>270</v>
      </c>
      <c r="S1552" s="14" t="s">
        <v>691</v>
      </c>
      <c r="T1552" s="438" t="s">
        <v>1185</v>
      </c>
    </row>
    <row r="1553" spans="1:29" ht="56.25">
      <c r="A1553" s="15">
        <v>151</v>
      </c>
      <c r="B1553" s="16"/>
      <c r="C1553" s="68"/>
      <c r="D1553" s="16"/>
      <c r="E1553" s="16"/>
      <c r="F1553" s="14"/>
      <c r="G1553" s="16"/>
      <c r="H1553" s="16"/>
      <c r="I1553" s="426">
        <v>3996.8</v>
      </c>
      <c r="J1553" s="21"/>
      <c r="K1553" s="22" t="s">
        <v>39</v>
      </c>
      <c r="L1553" s="51">
        <f t="shared" si="226"/>
        <v>218984.67200000002</v>
      </c>
      <c r="M1553" s="32">
        <f t="shared" si="229"/>
        <v>15987.2</v>
      </c>
      <c r="N1553" s="32">
        <f t="shared" si="230"/>
        <v>234971.87200000003</v>
      </c>
      <c r="O1553" s="634"/>
      <c r="P1553" s="32">
        <v>54.79</v>
      </c>
      <c r="Q1553" s="59">
        <v>4</v>
      </c>
      <c r="R1553" s="14" t="s">
        <v>270</v>
      </c>
      <c r="S1553" s="14" t="s">
        <v>691</v>
      </c>
      <c r="T1553" s="438" t="s">
        <v>1185</v>
      </c>
    </row>
    <row r="1554" spans="1:29" ht="56.25">
      <c r="A1554" s="15">
        <v>152</v>
      </c>
      <c r="B1554" s="16"/>
      <c r="C1554" s="68"/>
      <c r="D1554" s="16"/>
      <c r="E1554" s="16"/>
      <c r="F1554" s="14"/>
      <c r="G1554" s="16"/>
      <c r="H1554" s="16"/>
      <c r="I1554" s="426">
        <v>3996.8</v>
      </c>
      <c r="J1554" s="21"/>
      <c r="K1554" s="22" t="s">
        <v>42</v>
      </c>
      <c r="L1554" s="51">
        <f t="shared" si="226"/>
        <v>136210.94399999999</v>
      </c>
      <c r="M1554" s="32">
        <f t="shared" si="229"/>
        <v>9952.0320000000011</v>
      </c>
      <c r="N1554" s="32">
        <f t="shared" si="230"/>
        <v>146162.976</v>
      </c>
      <c r="O1554" s="633"/>
      <c r="P1554" s="32">
        <v>34.08</v>
      </c>
      <c r="Q1554" s="59">
        <v>2.4900000000000002</v>
      </c>
      <c r="R1554" s="14" t="s">
        <v>270</v>
      </c>
      <c r="S1554" s="14" t="s">
        <v>691</v>
      </c>
      <c r="T1554" s="438" t="s">
        <v>1185</v>
      </c>
    </row>
    <row r="1555" spans="1:29" s="488" customFormat="1" ht="37.5">
      <c r="A1555" s="15">
        <v>153</v>
      </c>
      <c r="B1555" s="16">
        <v>104</v>
      </c>
      <c r="C1555" s="68" t="s">
        <v>1151</v>
      </c>
      <c r="D1555" s="16">
        <v>1988</v>
      </c>
      <c r="E1555" s="16" t="s">
        <v>37</v>
      </c>
      <c r="F1555" s="14" t="s">
        <v>1139</v>
      </c>
      <c r="G1555" s="16" t="s">
        <v>38</v>
      </c>
      <c r="H1555" s="16">
        <v>5</v>
      </c>
      <c r="I1555" s="21">
        <v>5310.8</v>
      </c>
      <c r="J1555" s="21">
        <v>3629</v>
      </c>
      <c r="K1555" s="22" t="s">
        <v>49</v>
      </c>
      <c r="L1555" s="32">
        <f t="shared" si="226"/>
        <v>2262400.8000000003</v>
      </c>
      <c r="M1555" s="32">
        <f t="shared" si="229"/>
        <v>165165.88</v>
      </c>
      <c r="N1555" s="32">
        <f t="shared" si="230"/>
        <v>2427566.6800000002</v>
      </c>
      <c r="O1555" s="32">
        <f>N1555</f>
        <v>2427566.6800000002</v>
      </c>
      <c r="P1555" s="423">
        <v>426</v>
      </c>
      <c r="Q1555" s="416">
        <v>31.1</v>
      </c>
      <c r="R1555" s="14" t="s">
        <v>270</v>
      </c>
      <c r="S1555" s="14" t="s">
        <v>691</v>
      </c>
      <c r="T1555" s="483" t="s">
        <v>1148</v>
      </c>
      <c r="U1555" s="487"/>
      <c r="V1555" s="483"/>
      <c r="W1555" s="487"/>
      <c r="X1555" s="487"/>
      <c r="Z1555" s="487"/>
      <c r="AA1555" s="487"/>
      <c r="AB1555" s="487"/>
      <c r="AC1555" s="489"/>
    </row>
    <row r="1556" spans="1:29">
      <c r="A1556" s="15">
        <v>154</v>
      </c>
      <c r="B1556" s="16">
        <v>105</v>
      </c>
      <c r="C1556" s="22" t="s">
        <v>1117</v>
      </c>
      <c r="D1556" s="16">
        <v>1969</v>
      </c>
      <c r="E1556" s="16"/>
      <c r="F1556" s="14" t="s">
        <v>1139</v>
      </c>
      <c r="G1556" s="16" t="s">
        <v>491</v>
      </c>
      <c r="H1556" s="16">
        <v>4</v>
      </c>
      <c r="I1556" s="21">
        <v>4537.8</v>
      </c>
      <c r="J1556" s="21">
        <v>2504.8000000000002</v>
      </c>
      <c r="K1556" s="22" t="s">
        <v>108</v>
      </c>
      <c r="L1556" s="32">
        <f t="shared" si="226"/>
        <v>3027484.0260000001</v>
      </c>
      <c r="M1556" s="32">
        <f t="shared" si="229"/>
        <v>220990.86000000002</v>
      </c>
      <c r="N1556" s="32">
        <f t="shared" si="230"/>
        <v>3248474.8859999999</v>
      </c>
      <c r="O1556" s="32">
        <f>N1556</f>
        <v>3248474.8859999999</v>
      </c>
      <c r="P1556" s="416">
        <v>667.17</v>
      </c>
      <c r="Q1556" s="416">
        <v>48.7</v>
      </c>
      <c r="R1556" s="14" t="s">
        <v>270</v>
      </c>
      <c r="S1556" s="14" t="s">
        <v>691</v>
      </c>
      <c r="T1556" s="438" t="s">
        <v>1180</v>
      </c>
    </row>
    <row r="1557" spans="1:29" ht="37.5">
      <c r="A1557" s="15">
        <v>155</v>
      </c>
      <c r="B1557" s="16">
        <v>106</v>
      </c>
      <c r="C1557" s="68" t="s">
        <v>1012</v>
      </c>
      <c r="D1557" s="16">
        <v>1976</v>
      </c>
      <c r="E1557" s="16" t="s">
        <v>37</v>
      </c>
      <c r="F1557" s="14" t="s">
        <v>306</v>
      </c>
      <c r="G1557" s="16" t="s">
        <v>38</v>
      </c>
      <c r="H1557" s="16">
        <v>5</v>
      </c>
      <c r="I1557" s="21">
        <f>J1557*1.8</f>
        <v>7079.76</v>
      </c>
      <c r="J1557" s="21">
        <v>3933.2</v>
      </c>
      <c r="K1557" s="35" t="s">
        <v>46</v>
      </c>
      <c r="L1557" s="32">
        <f t="shared" si="226"/>
        <v>1132761.6000000001</v>
      </c>
      <c r="M1557" s="32">
        <f t="shared" si="229"/>
        <v>82691.596799999999</v>
      </c>
      <c r="N1557" s="32">
        <f t="shared" si="220"/>
        <v>1215453.1968</v>
      </c>
      <c r="O1557" s="632">
        <f>N1557+N1558</f>
        <v>9436470.5088</v>
      </c>
      <c r="P1557" s="423">
        <v>160</v>
      </c>
      <c r="Q1557" s="418">
        <v>11.68</v>
      </c>
      <c r="R1557" s="14" t="s">
        <v>270</v>
      </c>
      <c r="S1557" s="14" t="s">
        <v>691</v>
      </c>
    </row>
    <row r="1558" spans="1:29">
      <c r="A1558" s="15">
        <v>156</v>
      </c>
      <c r="B1558" s="16"/>
      <c r="C1558" s="68"/>
      <c r="D1558" s="16"/>
      <c r="E1558" s="16"/>
      <c r="F1558" s="14"/>
      <c r="G1558" s="16"/>
      <c r="H1558" s="16"/>
      <c r="I1558" s="21"/>
      <c r="J1558" s="21"/>
      <c r="K1558" s="22" t="s">
        <v>234</v>
      </c>
      <c r="L1558" s="32">
        <f>P1558*I1557</f>
        <v>7661716.2720000008</v>
      </c>
      <c r="M1558" s="32">
        <f>I1557*Q1558</f>
        <v>559301.04</v>
      </c>
      <c r="N1558" s="32">
        <f t="shared" si="220"/>
        <v>8221017.3120000008</v>
      </c>
      <c r="O1558" s="633"/>
      <c r="P1558" s="423">
        <v>1082.2</v>
      </c>
      <c r="Q1558" s="416">
        <v>79</v>
      </c>
      <c r="R1558" s="14" t="s">
        <v>270</v>
      </c>
      <c r="S1558" s="14" t="s">
        <v>691</v>
      </c>
    </row>
    <row r="1559" spans="1:29" ht="37.5">
      <c r="A1559" s="15">
        <v>157</v>
      </c>
      <c r="B1559" s="16">
        <v>107</v>
      </c>
      <c r="C1559" s="68" t="s">
        <v>1013</v>
      </c>
      <c r="D1559" s="16">
        <v>1975</v>
      </c>
      <c r="E1559" s="16" t="s">
        <v>37</v>
      </c>
      <c r="F1559" s="14" t="s">
        <v>306</v>
      </c>
      <c r="G1559" s="16" t="s">
        <v>38</v>
      </c>
      <c r="H1559" s="16">
        <v>5</v>
      </c>
      <c r="I1559" s="21">
        <f>J1559*1.8</f>
        <v>7066.08</v>
      </c>
      <c r="J1559" s="21">
        <v>3925.6</v>
      </c>
      <c r="K1559" s="35" t="s">
        <v>46</v>
      </c>
      <c r="L1559" s="32">
        <f>P1559*I1559</f>
        <v>1130572.8</v>
      </c>
      <c r="M1559" s="32">
        <f>I1559*Q1559</f>
        <v>82531.814400000003</v>
      </c>
      <c r="N1559" s="32">
        <f t="shared" si="220"/>
        <v>1213104.6144000001</v>
      </c>
      <c r="O1559" s="632">
        <f>N1559+N1560</f>
        <v>9418236.7104000002</v>
      </c>
      <c r="P1559" s="423">
        <v>160</v>
      </c>
      <c r="Q1559" s="418">
        <v>11.68</v>
      </c>
      <c r="R1559" s="14" t="s">
        <v>270</v>
      </c>
      <c r="S1559" s="14" t="s">
        <v>691</v>
      </c>
    </row>
    <row r="1560" spans="1:29">
      <c r="A1560" s="15">
        <v>158</v>
      </c>
      <c r="B1560" s="16"/>
      <c r="C1560" s="68"/>
      <c r="D1560" s="16"/>
      <c r="E1560" s="16"/>
      <c r="F1560" s="14"/>
      <c r="G1560" s="16"/>
      <c r="H1560" s="16"/>
      <c r="I1560" s="21"/>
      <c r="J1560" s="21"/>
      <c r="K1560" s="22" t="s">
        <v>234</v>
      </c>
      <c r="L1560" s="32">
        <f>P1560*I1559</f>
        <v>7646911.7760000005</v>
      </c>
      <c r="M1560" s="32">
        <f>I1559*Q1560</f>
        <v>558220.31999999995</v>
      </c>
      <c r="N1560" s="32">
        <f t="shared" si="220"/>
        <v>8205132.0960000008</v>
      </c>
      <c r="O1560" s="633"/>
      <c r="P1560" s="423">
        <v>1082.2</v>
      </c>
      <c r="Q1560" s="416">
        <v>79</v>
      </c>
      <c r="R1560" s="14" t="s">
        <v>270</v>
      </c>
      <c r="S1560" s="14" t="s">
        <v>691</v>
      </c>
    </row>
    <row r="1561" spans="1:29" ht="37.5">
      <c r="A1561" s="15">
        <v>159</v>
      </c>
      <c r="B1561" s="16">
        <v>108</v>
      </c>
      <c r="C1561" s="68" t="s">
        <v>1015</v>
      </c>
      <c r="D1561" s="16">
        <v>1956</v>
      </c>
      <c r="E1561" s="16" t="s">
        <v>37</v>
      </c>
      <c r="F1561" s="14" t="s">
        <v>1014</v>
      </c>
      <c r="G1561" s="16" t="s">
        <v>67</v>
      </c>
      <c r="H1561" s="16">
        <v>2</v>
      </c>
      <c r="I1561" s="21">
        <v>667.25</v>
      </c>
      <c r="J1561" s="21">
        <v>325</v>
      </c>
      <c r="K1561" s="35" t="s">
        <v>46</v>
      </c>
      <c r="L1561" s="32">
        <f t="shared" ref="L1561:L1575" si="231">P1561*I1561</f>
        <v>165638.14000000001</v>
      </c>
      <c r="M1561" s="32">
        <f t="shared" ref="M1561:M1580" si="232">I1561*Q1561</f>
        <v>12090.570000000002</v>
      </c>
      <c r="N1561" s="32">
        <f t="shared" si="220"/>
        <v>177728.71000000002</v>
      </c>
      <c r="O1561" s="32">
        <f>N1561</f>
        <v>177728.71000000002</v>
      </c>
      <c r="P1561" s="416">
        <v>248.24</v>
      </c>
      <c r="Q1561" s="416">
        <v>18.12</v>
      </c>
      <c r="R1561" s="14" t="s">
        <v>270</v>
      </c>
      <c r="S1561" s="14" t="s">
        <v>691</v>
      </c>
    </row>
    <row r="1562" spans="1:29" ht="37.5">
      <c r="A1562" s="15">
        <v>160</v>
      </c>
      <c r="B1562" s="16">
        <v>109</v>
      </c>
      <c r="C1562" s="68" t="s">
        <v>1016</v>
      </c>
      <c r="D1562" s="16">
        <v>1954</v>
      </c>
      <c r="E1562" s="16" t="s">
        <v>37</v>
      </c>
      <c r="F1562" s="14" t="s">
        <v>1014</v>
      </c>
      <c r="G1562" s="16" t="s">
        <v>67</v>
      </c>
      <c r="H1562" s="16">
        <v>2</v>
      </c>
      <c r="I1562" s="21">
        <f>J1562*1.8</f>
        <v>273.24</v>
      </c>
      <c r="J1562" s="21">
        <v>151.80000000000001</v>
      </c>
      <c r="K1562" s="35" t="s">
        <v>46</v>
      </c>
      <c r="L1562" s="32">
        <f t="shared" si="231"/>
        <v>67829.097600000008</v>
      </c>
      <c r="M1562" s="32">
        <f t="shared" si="232"/>
        <v>4951.1088000000009</v>
      </c>
      <c r="N1562" s="32">
        <f t="shared" si="220"/>
        <v>72780.20640000001</v>
      </c>
      <c r="O1562" s="32">
        <f>N1562</f>
        <v>72780.20640000001</v>
      </c>
      <c r="P1562" s="416">
        <v>248.24</v>
      </c>
      <c r="Q1562" s="416">
        <v>18.12</v>
      </c>
      <c r="R1562" s="14" t="s">
        <v>270</v>
      </c>
      <c r="S1562" s="14" t="s">
        <v>691</v>
      </c>
    </row>
    <row r="1563" spans="1:29" ht="37.5">
      <c r="A1563" s="15">
        <v>161</v>
      </c>
      <c r="B1563" s="16">
        <v>110</v>
      </c>
      <c r="C1563" s="68" t="s">
        <v>1017</v>
      </c>
      <c r="D1563" s="16">
        <v>1970</v>
      </c>
      <c r="E1563" s="16" t="s">
        <v>37</v>
      </c>
      <c r="F1563" s="14" t="s">
        <v>306</v>
      </c>
      <c r="G1563" s="16" t="s">
        <v>38</v>
      </c>
      <c r="H1563" s="16">
        <v>5</v>
      </c>
      <c r="I1563" s="21">
        <f>J1563*1.8</f>
        <v>7301.52</v>
      </c>
      <c r="J1563" s="21">
        <v>4056.4</v>
      </c>
      <c r="K1563" s="35" t="s">
        <v>46</v>
      </c>
      <c r="L1563" s="32">
        <f t="shared" si="231"/>
        <v>1168243.2000000002</v>
      </c>
      <c r="M1563" s="32">
        <f t="shared" si="232"/>
        <v>85281.753599999996</v>
      </c>
      <c r="N1563" s="32">
        <f t="shared" si="220"/>
        <v>1253524.9536000001</v>
      </c>
      <c r="O1563" s="32">
        <f>N1563</f>
        <v>1253524.9536000001</v>
      </c>
      <c r="P1563" s="423">
        <v>160</v>
      </c>
      <c r="Q1563" s="418">
        <v>11.68</v>
      </c>
      <c r="R1563" s="14" t="s">
        <v>270</v>
      </c>
      <c r="S1563" s="14" t="s">
        <v>691</v>
      </c>
    </row>
    <row r="1564" spans="1:29" ht="37.5">
      <c r="A1564" s="15">
        <v>162</v>
      </c>
      <c r="B1564" s="16">
        <v>111</v>
      </c>
      <c r="C1564" s="68" t="s">
        <v>1018</v>
      </c>
      <c r="D1564" s="16">
        <v>1958</v>
      </c>
      <c r="E1564" s="16" t="s">
        <v>37</v>
      </c>
      <c r="F1564" s="14" t="s">
        <v>329</v>
      </c>
      <c r="G1564" s="16" t="s">
        <v>67</v>
      </c>
      <c r="H1564" s="16">
        <v>2</v>
      </c>
      <c r="I1564" s="21">
        <v>1500.6</v>
      </c>
      <c r="J1564" s="21">
        <v>781</v>
      </c>
      <c r="K1564" s="35" t="s">
        <v>46</v>
      </c>
      <c r="L1564" s="32">
        <f t="shared" si="231"/>
        <v>372508.94400000002</v>
      </c>
      <c r="M1564" s="32">
        <f t="shared" si="232"/>
        <v>27190.871999999999</v>
      </c>
      <c r="N1564" s="32">
        <f t="shared" si="220"/>
        <v>399699.81599999999</v>
      </c>
      <c r="O1564" s="32">
        <f>N1564</f>
        <v>399699.81599999999</v>
      </c>
      <c r="P1564" s="416">
        <v>248.24</v>
      </c>
      <c r="Q1564" s="416">
        <v>18.12</v>
      </c>
      <c r="R1564" s="14" t="s">
        <v>270</v>
      </c>
      <c r="S1564" s="14" t="s">
        <v>691</v>
      </c>
    </row>
    <row r="1565" spans="1:29" ht="37.5">
      <c r="A1565" s="15">
        <v>163</v>
      </c>
      <c r="B1565" s="16">
        <v>112</v>
      </c>
      <c r="C1565" s="68" t="s">
        <v>1019</v>
      </c>
      <c r="D1565" s="16">
        <v>1966</v>
      </c>
      <c r="E1565" s="16" t="s">
        <v>37</v>
      </c>
      <c r="F1565" s="14" t="s">
        <v>306</v>
      </c>
      <c r="G1565" s="16" t="s">
        <v>38</v>
      </c>
      <c r="H1565" s="16">
        <v>5</v>
      </c>
      <c r="I1565" s="21">
        <v>5643.5</v>
      </c>
      <c r="J1565" s="21">
        <v>3516.1</v>
      </c>
      <c r="K1565" s="35" t="s">
        <v>46</v>
      </c>
      <c r="L1565" s="32">
        <f t="shared" si="231"/>
        <v>902960</v>
      </c>
      <c r="M1565" s="32">
        <f t="shared" si="232"/>
        <v>65916.08</v>
      </c>
      <c r="N1565" s="32">
        <f t="shared" si="220"/>
        <v>968876.08</v>
      </c>
      <c r="O1565" s="32">
        <f>N1565</f>
        <v>968876.08</v>
      </c>
      <c r="P1565" s="423">
        <v>160</v>
      </c>
      <c r="Q1565" s="418">
        <v>11.68</v>
      </c>
      <c r="R1565" s="14" t="s">
        <v>270</v>
      </c>
      <c r="S1565" s="14" t="s">
        <v>691</v>
      </c>
    </row>
    <row r="1566" spans="1:29" s="488" customFormat="1" ht="37.5">
      <c r="A1566" s="15">
        <v>164</v>
      </c>
      <c r="B1566" s="16">
        <v>113</v>
      </c>
      <c r="C1566" s="68" t="s">
        <v>1150</v>
      </c>
      <c r="D1566" s="16">
        <v>1984</v>
      </c>
      <c r="E1566" s="16" t="s">
        <v>37</v>
      </c>
      <c r="F1566" s="14" t="s">
        <v>1139</v>
      </c>
      <c r="G1566" s="16" t="s">
        <v>38</v>
      </c>
      <c r="H1566" s="16">
        <v>5</v>
      </c>
      <c r="I1566" s="21">
        <v>5466.4</v>
      </c>
      <c r="J1566" s="21">
        <v>3254.4</v>
      </c>
      <c r="K1566" s="35" t="s">
        <v>234</v>
      </c>
      <c r="L1566" s="32">
        <f t="shared" si="231"/>
        <v>5915738.0800000001</v>
      </c>
      <c r="M1566" s="32">
        <f>I1566*Q1566</f>
        <v>431845.6</v>
      </c>
      <c r="N1566" s="32">
        <f>L1566+M1566</f>
        <v>6347583.6799999997</v>
      </c>
      <c r="O1566" s="632">
        <f>N1566+N1567+N1568+N1569+N1570</f>
        <v>10232335.503999999</v>
      </c>
      <c r="P1566" s="423">
        <v>1082.2</v>
      </c>
      <c r="Q1566" s="416">
        <v>79</v>
      </c>
      <c r="R1566" s="14" t="s">
        <v>270</v>
      </c>
      <c r="S1566" s="14" t="s">
        <v>691</v>
      </c>
      <c r="T1566" s="487" t="s">
        <v>1148</v>
      </c>
      <c r="U1566" s="487"/>
      <c r="V1566" s="483"/>
      <c r="W1566" s="487"/>
      <c r="X1566" s="487"/>
      <c r="Z1566" s="487"/>
      <c r="AA1566" s="487"/>
      <c r="AB1566" s="487"/>
      <c r="AC1566" s="489"/>
    </row>
    <row r="1567" spans="1:29" s="488" customFormat="1" ht="37.5">
      <c r="A1567" s="15">
        <v>165</v>
      </c>
      <c r="B1567" s="16"/>
      <c r="C1567" s="68"/>
      <c r="D1567" s="16"/>
      <c r="E1567" s="16"/>
      <c r="F1567" s="1"/>
      <c r="G1567" s="16"/>
      <c r="H1567" s="16"/>
      <c r="I1567" s="426">
        <v>5466.4</v>
      </c>
      <c r="J1567" s="21"/>
      <c r="K1567" s="35" t="s">
        <v>49</v>
      </c>
      <c r="L1567" s="32">
        <f t="shared" si="231"/>
        <v>2328686.4</v>
      </c>
      <c r="M1567" s="32">
        <f>I1567*Q1567</f>
        <v>170005.04</v>
      </c>
      <c r="N1567" s="32">
        <f>L1567+M1567</f>
        <v>2498691.44</v>
      </c>
      <c r="O1567" s="634"/>
      <c r="P1567" s="423">
        <v>426</v>
      </c>
      <c r="Q1567" s="416">
        <v>31.1</v>
      </c>
      <c r="R1567" s="14" t="s">
        <v>270</v>
      </c>
      <c r="S1567" s="14" t="s">
        <v>691</v>
      </c>
      <c r="T1567" s="487" t="s">
        <v>1148</v>
      </c>
      <c r="U1567" s="487"/>
      <c r="V1567" s="483"/>
      <c r="W1567" s="487"/>
      <c r="X1567" s="487"/>
      <c r="Z1567" s="487"/>
      <c r="AA1567" s="487"/>
      <c r="AB1567" s="487"/>
      <c r="AC1567" s="489"/>
    </row>
    <row r="1568" spans="1:29" s="488" customFormat="1" ht="56.25">
      <c r="A1568" s="15">
        <v>166</v>
      </c>
      <c r="B1568" s="16"/>
      <c r="C1568" s="68"/>
      <c r="D1568" s="16"/>
      <c r="E1568" s="16"/>
      <c r="F1568" s="14"/>
      <c r="G1568" s="16"/>
      <c r="H1568" s="16"/>
      <c r="I1568" s="426">
        <v>5466.4</v>
      </c>
      <c r="J1568" s="21"/>
      <c r="K1568" s="35" t="s">
        <v>88</v>
      </c>
      <c r="L1568" s="32">
        <f t="shared" si="231"/>
        <v>785357.68799999985</v>
      </c>
      <c r="M1568" s="32">
        <f>I1568*Q1568</f>
        <v>57342.536</v>
      </c>
      <c r="N1568" s="32">
        <f>L1568+M1568</f>
        <v>842700.22399999981</v>
      </c>
      <c r="O1568" s="634"/>
      <c r="P1568" s="423">
        <v>143.66999999999999</v>
      </c>
      <c r="Q1568" s="418">
        <v>10.49</v>
      </c>
      <c r="R1568" s="14" t="s">
        <v>270</v>
      </c>
      <c r="S1568" s="14" t="s">
        <v>691</v>
      </c>
      <c r="T1568" s="487" t="s">
        <v>1148</v>
      </c>
      <c r="U1568" s="487"/>
      <c r="V1568" s="483"/>
      <c r="W1568" s="487"/>
      <c r="X1568" s="487"/>
      <c r="Z1568" s="487"/>
      <c r="AA1568" s="487"/>
      <c r="AB1568" s="487"/>
      <c r="AC1568" s="489"/>
    </row>
    <row r="1569" spans="1:41" s="488" customFormat="1" ht="56.25">
      <c r="A1569" s="15">
        <v>167</v>
      </c>
      <c r="B1569" s="16"/>
      <c r="C1569" s="68"/>
      <c r="D1569" s="16"/>
      <c r="E1569" s="16"/>
      <c r="F1569" s="14"/>
      <c r="G1569" s="16"/>
      <c r="H1569" s="16"/>
      <c r="I1569" s="426">
        <v>5466.4</v>
      </c>
      <c r="J1569" s="21"/>
      <c r="K1569" s="35" t="s">
        <v>39</v>
      </c>
      <c r="L1569" s="32">
        <f t="shared" si="231"/>
        <v>312186.10399999999</v>
      </c>
      <c r="M1569" s="32">
        <f>I1569*Q1569</f>
        <v>22794.887999999999</v>
      </c>
      <c r="N1569" s="32">
        <f>L1569+M1569</f>
        <v>334980.99199999997</v>
      </c>
      <c r="O1569" s="634"/>
      <c r="P1569" s="423">
        <v>57.11</v>
      </c>
      <c r="Q1569" s="418">
        <v>4.17</v>
      </c>
      <c r="R1569" s="14" t="s">
        <v>270</v>
      </c>
      <c r="S1569" s="14" t="s">
        <v>691</v>
      </c>
      <c r="T1569" s="487" t="s">
        <v>1148</v>
      </c>
      <c r="U1569" s="487"/>
      <c r="V1569" s="483"/>
      <c r="W1569" s="487"/>
      <c r="X1569" s="487"/>
      <c r="Z1569" s="487"/>
      <c r="AA1569" s="487"/>
      <c r="AB1569" s="487"/>
      <c r="AC1569" s="489"/>
    </row>
    <row r="1570" spans="1:41" s="488" customFormat="1" ht="37.5">
      <c r="A1570" s="15">
        <v>168</v>
      </c>
      <c r="B1570" s="16"/>
      <c r="C1570" s="68"/>
      <c r="D1570" s="16"/>
      <c r="E1570" s="16"/>
      <c r="F1570" s="14"/>
      <c r="G1570" s="16"/>
      <c r="H1570" s="16"/>
      <c r="I1570" s="426">
        <v>5466.4</v>
      </c>
      <c r="J1570" s="21"/>
      <c r="K1570" s="35" t="s">
        <v>57</v>
      </c>
      <c r="L1570" s="32">
        <f t="shared" si="231"/>
        <v>194221.19199999998</v>
      </c>
      <c r="M1570" s="32">
        <f>I1570*Q1570</f>
        <v>14157.975999999999</v>
      </c>
      <c r="N1570" s="32">
        <f>L1570+M1570</f>
        <v>208379.16799999998</v>
      </c>
      <c r="O1570" s="633"/>
      <c r="P1570" s="423">
        <v>35.53</v>
      </c>
      <c r="Q1570" s="418">
        <v>2.59</v>
      </c>
      <c r="R1570" s="14" t="s">
        <v>270</v>
      </c>
      <c r="S1570" s="14" t="s">
        <v>691</v>
      </c>
      <c r="T1570" s="487" t="s">
        <v>1148</v>
      </c>
      <c r="U1570" s="487"/>
      <c r="V1570" s="483"/>
      <c r="W1570" s="487"/>
      <c r="X1570" s="487"/>
      <c r="Z1570" s="487"/>
      <c r="AA1570" s="487"/>
      <c r="AB1570" s="487"/>
      <c r="AC1570" s="489"/>
    </row>
    <row r="1571" spans="1:41" ht="37.5">
      <c r="A1571" s="15">
        <v>169</v>
      </c>
      <c r="B1571" s="16">
        <v>114</v>
      </c>
      <c r="C1571" s="68" t="s">
        <v>1020</v>
      </c>
      <c r="D1571" s="16">
        <v>1974</v>
      </c>
      <c r="E1571" s="16" t="s">
        <v>37</v>
      </c>
      <c r="F1571" s="14" t="s">
        <v>306</v>
      </c>
      <c r="G1571" s="16" t="s">
        <v>87</v>
      </c>
      <c r="H1571" s="16">
        <v>5</v>
      </c>
      <c r="I1571" s="21">
        <f>J1571*1.8</f>
        <v>6301.62</v>
      </c>
      <c r="J1571" s="21">
        <v>3500.9</v>
      </c>
      <c r="K1571" s="35" t="s">
        <v>46</v>
      </c>
      <c r="L1571" s="32">
        <f t="shared" si="231"/>
        <v>968685.02639999997</v>
      </c>
      <c r="M1571" s="32">
        <f t="shared" si="232"/>
        <v>70704.176399999997</v>
      </c>
      <c r="N1571" s="32">
        <f t="shared" si="220"/>
        <v>1039389.2028</v>
      </c>
      <c r="O1571" s="32">
        <f t="shared" ref="O1571:O1581" si="233">N1571</f>
        <v>1039389.2028</v>
      </c>
      <c r="P1571" s="423">
        <v>153.72</v>
      </c>
      <c r="Q1571" s="418">
        <v>11.22</v>
      </c>
      <c r="R1571" s="14" t="s">
        <v>270</v>
      </c>
      <c r="S1571" s="14" t="s">
        <v>691</v>
      </c>
    </row>
    <row r="1572" spans="1:41" ht="37.5">
      <c r="A1572" s="15">
        <v>170</v>
      </c>
      <c r="B1572" s="16">
        <v>115</v>
      </c>
      <c r="C1572" s="68" t="s">
        <v>1021</v>
      </c>
      <c r="D1572" s="16">
        <v>1967</v>
      </c>
      <c r="E1572" s="16" t="s">
        <v>37</v>
      </c>
      <c r="F1572" s="14" t="s">
        <v>306</v>
      </c>
      <c r="G1572" s="16" t="s">
        <v>38</v>
      </c>
      <c r="H1572" s="16">
        <v>4</v>
      </c>
      <c r="I1572" s="21">
        <f>J1572*1.8</f>
        <v>2259.54</v>
      </c>
      <c r="J1572" s="21">
        <v>1255.3</v>
      </c>
      <c r="K1572" s="35" t="s">
        <v>46</v>
      </c>
      <c r="L1572" s="32">
        <f t="shared" si="231"/>
        <v>361526.4</v>
      </c>
      <c r="M1572" s="32">
        <f t="shared" si="232"/>
        <v>26391.427199999998</v>
      </c>
      <c r="N1572" s="32">
        <f t="shared" si="220"/>
        <v>387917.8272</v>
      </c>
      <c r="O1572" s="32">
        <f t="shared" si="233"/>
        <v>387917.8272</v>
      </c>
      <c r="P1572" s="423">
        <v>160</v>
      </c>
      <c r="Q1572" s="418">
        <v>11.68</v>
      </c>
      <c r="R1572" s="14" t="s">
        <v>270</v>
      </c>
      <c r="S1572" s="14" t="s">
        <v>691</v>
      </c>
    </row>
    <row r="1573" spans="1:41" ht="37.5">
      <c r="A1573" s="15">
        <v>171</v>
      </c>
      <c r="B1573" s="16">
        <v>116</v>
      </c>
      <c r="C1573" s="68" t="s">
        <v>1022</v>
      </c>
      <c r="D1573" s="16">
        <v>1978</v>
      </c>
      <c r="E1573" s="16" t="s">
        <v>37</v>
      </c>
      <c r="F1573" s="14" t="s">
        <v>306</v>
      </c>
      <c r="G1573" s="16" t="s">
        <v>38</v>
      </c>
      <c r="H1573" s="16">
        <v>5</v>
      </c>
      <c r="I1573" s="21">
        <f>J1573*1.8</f>
        <v>10740.24</v>
      </c>
      <c r="J1573" s="21">
        <v>5966.8</v>
      </c>
      <c r="K1573" s="35" t="s">
        <v>46</v>
      </c>
      <c r="L1573" s="32">
        <f t="shared" si="231"/>
        <v>1718438.4</v>
      </c>
      <c r="M1573" s="32">
        <f t="shared" si="232"/>
        <v>125446.00319999999</v>
      </c>
      <c r="N1573" s="32">
        <f t="shared" si="220"/>
        <v>1843884.4031999998</v>
      </c>
      <c r="O1573" s="32">
        <f t="shared" si="233"/>
        <v>1843884.4031999998</v>
      </c>
      <c r="P1573" s="423">
        <v>160</v>
      </c>
      <c r="Q1573" s="418">
        <v>11.68</v>
      </c>
      <c r="R1573" s="14" t="s">
        <v>270</v>
      </c>
      <c r="S1573" s="14" t="s">
        <v>691</v>
      </c>
    </row>
    <row r="1574" spans="1:41" ht="37.5">
      <c r="A1574" s="15">
        <v>172</v>
      </c>
      <c r="B1574" s="16">
        <v>117</v>
      </c>
      <c r="C1574" s="68" t="s">
        <v>1023</v>
      </c>
      <c r="D1574" s="16">
        <v>1969</v>
      </c>
      <c r="E1574" s="16" t="s">
        <v>37</v>
      </c>
      <c r="F1574" s="14" t="s">
        <v>306</v>
      </c>
      <c r="G1574" s="16" t="s">
        <v>38</v>
      </c>
      <c r="H1574" s="16">
        <v>5</v>
      </c>
      <c r="I1574" s="21">
        <v>9651.5</v>
      </c>
      <c r="J1574" s="21">
        <v>5647.9</v>
      </c>
      <c r="K1574" s="35" t="s">
        <v>46</v>
      </c>
      <c r="L1574" s="32">
        <f t="shared" si="231"/>
        <v>1544240</v>
      </c>
      <c r="M1574" s="32">
        <f t="shared" si="232"/>
        <v>112729.52</v>
      </c>
      <c r="N1574" s="32">
        <f t="shared" si="220"/>
        <v>1656969.52</v>
      </c>
      <c r="O1574" s="32">
        <f t="shared" si="233"/>
        <v>1656969.52</v>
      </c>
      <c r="P1574" s="423">
        <v>160</v>
      </c>
      <c r="Q1574" s="418">
        <v>11.68</v>
      </c>
      <c r="R1574" s="14" t="s">
        <v>270</v>
      </c>
      <c r="S1574" s="14" t="s">
        <v>691</v>
      </c>
    </row>
    <row r="1575" spans="1:41" s="488" customFormat="1" ht="56.25">
      <c r="A1575" s="15">
        <v>173</v>
      </c>
      <c r="B1575" s="16">
        <v>118</v>
      </c>
      <c r="C1575" s="68" t="s">
        <v>1147</v>
      </c>
      <c r="D1575" s="16">
        <v>1994</v>
      </c>
      <c r="E1575" s="16" t="s">
        <v>37</v>
      </c>
      <c r="F1575" s="14" t="s">
        <v>1144</v>
      </c>
      <c r="G1575" s="16" t="s">
        <v>87</v>
      </c>
      <c r="H1575" s="16">
        <v>10</v>
      </c>
      <c r="I1575" s="21">
        <v>6682</v>
      </c>
      <c r="J1575" s="21">
        <v>4542.8999999999996</v>
      </c>
      <c r="K1575" s="35" t="s">
        <v>526</v>
      </c>
      <c r="L1575" s="32">
        <f t="shared" si="231"/>
        <v>5032949.2200000007</v>
      </c>
      <c r="M1575" s="32">
        <f>I1575*Q1575</f>
        <v>367376.36</v>
      </c>
      <c r="N1575" s="32">
        <f>L1575+M1575</f>
        <v>5400325.580000001</v>
      </c>
      <c r="O1575" s="32">
        <f t="shared" si="233"/>
        <v>5400325.580000001</v>
      </c>
      <c r="P1575" s="423">
        <v>753.21</v>
      </c>
      <c r="Q1575" s="416">
        <v>54.98</v>
      </c>
      <c r="R1575" s="14" t="s">
        <v>270</v>
      </c>
      <c r="S1575" s="14" t="s">
        <v>691</v>
      </c>
      <c r="T1575" s="487" t="s">
        <v>1148</v>
      </c>
      <c r="U1575" s="487"/>
      <c r="V1575" s="483"/>
      <c r="W1575" s="487"/>
      <c r="X1575" s="487"/>
      <c r="Z1575" s="487"/>
      <c r="AA1575" s="487"/>
      <c r="AB1575" s="487"/>
      <c r="AC1575" s="489"/>
    </row>
    <row r="1576" spans="1:41" s="7" customFormat="1" ht="37.5">
      <c r="A1576" s="15">
        <v>174</v>
      </c>
      <c r="B1576" s="16">
        <v>119</v>
      </c>
      <c r="C1576" s="22" t="s">
        <v>1024</v>
      </c>
      <c r="D1576" s="16">
        <v>1947</v>
      </c>
      <c r="E1576" s="16" t="s">
        <v>37</v>
      </c>
      <c r="F1576" s="21" t="s">
        <v>291</v>
      </c>
      <c r="G1576" s="16" t="s">
        <v>60</v>
      </c>
      <c r="H1576" s="16">
        <v>2</v>
      </c>
      <c r="I1576" s="21">
        <v>2779</v>
      </c>
      <c r="J1576" s="21">
        <v>1369.3</v>
      </c>
      <c r="K1576" s="35" t="s">
        <v>46</v>
      </c>
      <c r="L1576" s="21">
        <f>I1576*P1576</f>
        <v>689858.96000000008</v>
      </c>
      <c r="M1576" s="21">
        <f t="shared" si="232"/>
        <v>50355.48</v>
      </c>
      <c r="N1576" s="32">
        <f t="shared" si="220"/>
        <v>740214.44000000006</v>
      </c>
      <c r="O1576" s="32">
        <f t="shared" si="233"/>
        <v>740214.44000000006</v>
      </c>
      <c r="P1576" s="415">
        <v>248.24</v>
      </c>
      <c r="Q1576" s="416">
        <v>18.12</v>
      </c>
      <c r="R1576" s="14" t="s">
        <v>270</v>
      </c>
      <c r="S1576" s="14" t="s">
        <v>691</v>
      </c>
      <c r="T1576" s="435"/>
      <c r="U1576" s="435"/>
      <c r="V1576" s="438"/>
      <c r="W1576" s="435"/>
      <c r="X1576" s="435"/>
      <c r="Y1576" s="1"/>
      <c r="Z1576" s="435"/>
      <c r="AA1576" s="435"/>
      <c r="AB1576" s="435"/>
      <c r="AC1576" s="440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1:41" s="7" customFormat="1" ht="37.5">
      <c r="A1577" s="15">
        <v>175</v>
      </c>
      <c r="B1577" s="16">
        <v>120</v>
      </c>
      <c r="C1577" s="22" t="s">
        <v>1025</v>
      </c>
      <c r="D1577" s="16">
        <v>1952</v>
      </c>
      <c r="E1577" s="16" t="s">
        <v>37</v>
      </c>
      <c r="F1577" s="21" t="s">
        <v>289</v>
      </c>
      <c r="G1577" s="16" t="s">
        <v>67</v>
      </c>
      <c r="H1577" s="16">
        <v>2</v>
      </c>
      <c r="I1577" s="21">
        <v>1015.8</v>
      </c>
      <c r="J1577" s="21">
        <v>576.79999999999995</v>
      </c>
      <c r="K1577" s="35" t="s">
        <v>46</v>
      </c>
      <c r="L1577" s="21">
        <f>I1577*P1577</f>
        <v>252162.19200000001</v>
      </c>
      <c r="M1577" s="21">
        <f t="shared" si="232"/>
        <v>18406.295999999998</v>
      </c>
      <c r="N1577" s="32">
        <f t="shared" si="220"/>
        <v>270568.48800000001</v>
      </c>
      <c r="O1577" s="32">
        <f t="shared" si="233"/>
        <v>270568.48800000001</v>
      </c>
      <c r="P1577" s="415">
        <v>248.24</v>
      </c>
      <c r="Q1577" s="416">
        <v>18.12</v>
      </c>
      <c r="R1577" s="14" t="s">
        <v>270</v>
      </c>
      <c r="S1577" s="14" t="s">
        <v>691</v>
      </c>
      <c r="T1577" s="435"/>
      <c r="U1577" s="435"/>
      <c r="V1577" s="438"/>
      <c r="W1577" s="435"/>
      <c r="X1577" s="435"/>
      <c r="Y1577" s="1"/>
      <c r="Z1577" s="435"/>
      <c r="AA1577" s="435"/>
      <c r="AB1577" s="435"/>
      <c r="AC1577" s="440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1:41" s="7" customFormat="1" ht="37.5">
      <c r="A1578" s="15">
        <v>176</v>
      </c>
      <c r="B1578" s="16">
        <v>121</v>
      </c>
      <c r="C1578" s="22" t="s">
        <v>1026</v>
      </c>
      <c r="D1578" s="16">
        <v>1958</v>
      </c>
      <c r="E1578" s="16" t="s">
        <v>37</v>
      </c>
      <c r="F1578" s="21" t="s">
        <v>323</v>
      </c>
      <c r="G1578" s="16" t="s">
        <v>67</v>
      </c>
      <c r="H1578" s="16">
        <v>2</v>
      </c>
      <c r="I1578" s="21">
        <v>362.9</v>
      </c>
      <c r="J1578" s="21">
        <v>213.4</v>
      </c>
      <c r="K1578" s="35" t="s">
        <v>46</v>
      </c>
      <c r="L1578" s="21">
        <f>I1578*P1578</f>
        <v>88583.89</v>
      </c>
      <c r="M1578" s="21">
        <f t="shared" si="232"/>
        <v>6466.8779999999997</v>
      </c>
      <c r="N1578" s="32">
        <f t="shared" si="220"/>
        <v>95050.767999999996</v>
      </c>
      <c r="O1578" s="32">
        <f t="shared" si="233"/>
        <v>95050.767999999996</v>
      </c>
      <c r="P1578" s="415">
        <v>244.1</v>
      </c>
      <c r="Q1578" s="416">
        <v>17.82</v>
      </c>
      <c r="R1578" s="14" t="s">
        <v>270</v>
      </c>
      <c r="S1578" s="14" t="s">
        <v>691</v>
      </c>
      <c r="T1578" s="435"/>
      <c r="U1578" s="435"/>
      <c r="V1578" s="438"/>
      <c r="W1578" s="435"/>
      <c r="X1578" s="435"/>
      <c r="Y1578" s="1"/>
      <c r="Z1578" s="435"/>
      <c r="AA1578" s="435"/>
      <c r="AB1578" s="435"/>
      <c r="AC1578" s="440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</row>
    <row r="1579" spans="1:41" s="7" customFormat="1" ht="37.5">
      <c r="A1579" s="15">
        <v>177</v>
      </c>
      <c r="B1579" s="16">
        <v>122</v>
      </c>
      <c r="C1579" s="22" t="s">
        <v>1027</v>
      </c>
      <c r="D1579" s="16">
        <v>1952</v>
      </c>
      <c r="E1579" s="16" t="s">
        <v>37</v>
      </c>
      <c r="F1579" s="21" t="s">
        <v>323</v>
      </c>
      <c r="G1579" s="16" t="s">
        <v>67</v>
      </c>
      <c r="H1579" s="16">
        <v>2</v>
      </c>
      <c r="I1579" s="21">
        <v>421.5</v>
      </c>
      <c r="J1579" s="21">
        <v>177.5</v>
      </c>
      <c r="K1579" s="35" t="s">
        <v>46</v>
      </c>
      <c r="L1579" s="21">
        <f>I1579*P1579</f>
        <v>102888.15</v>
      </c>
      <c r="M1579" s="21">
        <f t="shared" si="232"/>
        <v>7511.13</v>
      </c>
      <c r="N1579" s="32">
        <f t="shared" si="220"/>
        <v>110399.28</v>
      </c>
      <c r="O1579" s="32">
        <f t="shared" si="233"/>
        <v>110399.28</v>
      </c>
      <c r="P1579" s="415">
        <v>244.1</v>
      </c>
      <c r="Q1579" s="416">
        <v>17.82</v>
      </c>
      <c r="R1579" s="14" t="s">
        <v>270</v>
      </c>
      <c r="S1579" s="14" t="s">
        <v>691</v>
      </c>
      <c r="T1579" s="435"/>
      <c r="U1579" s="435"/>
      <c r="V1579" s="438"/>
      <c r="W1579" s="435"/>
      <c r="X1579" s="435"/>
      <c r="Y1579" s="1"/>
      <c r="Z1579" s="435"/>
      <c r="AA1579" s="435"/>
      <c r="AB1579" s="435"/>
      <c r="AC1579" s="440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</row>
    <row r="1580" spans="1:41" s="7" customFormat="1">
      <c r="A1580" s="15">
        <v>178</v>
      </c>
      <c r="B1580" s="16">
        <v>123</v>
      </c>
      <c r="C1580" s="22" t="s">
        <v>1118</v>
      </c>
      <c r="D1580" s="16">
        <v>1988</v>
      </c>
      <c r="E1580" s="16"/>
      <c r="F1580" s="21" t="s">
        <v>1144</v>
      </c>
      <c r="G1580" s="16" t="s">
        <v>87</v>
      </c>
      <c r="H1580" s="16">
        <v>10</v>
      </c>
      <c r="I1580" s="21">
        <v>8864.4</v>
      </c>
      <c r="J1580" s="21">
        <v>4167.2</v>
      </c>
      <c r="K1580" s="22" t="s">
        <v>108</v>
      </c>
      <c r="L1580" s="32">
        <f>I1580*P1580</f>
        <v>2451627.108</v>
      </c>
      <c r="M1580" s="32">
        <f t="shared" si="232"/>
        <v>178972.236</v>
      </c>
      <c r="N1580" s="32">
        <f t="shared" si="220"/>
        <v>2630599.344</v>
      </c>
      <c r="O1580" s="32">
        <f t="shared" si="233"/>
        <v>2630599.344</v>
      </c>
      <c r="P1580" s="424">
        <v>276.57</v>
      </c>
      <c r="Q1580" s="419">
        <v>20.190000000000001</v>
      </c>
      <c r="R1580" s="14" t="s">
        <v>270</v>
      </c>
      <c r="S1580" s="14" t="s">
        <v>691</v>
      </c>
      <c r="T1580" s="438" t="s">
        <v>1179</v>
      </c>
      <c r="U1580" s="435"/>
      <c r="V1580" s="438"/>
      <c r="W1580" s="435"/>
      <c r="X1580" s="435"/>
      <c r="Y1580" s="1"/>
      <c r="Z1580" s="435"/>
      <c r="AA1580" s="435"/>
      <c r="AB1580" s="435"/>
      <c r="AC1580" s="440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</row>
    <row r="1581" spans="1:41" s="7" customFormat="1" ht="37.5">
      <c r="A1581" s="15">
        <v>179</v>
      </c>
      <c r="B1581" s="16">
        <v>124</v>
      </c>
      <c r="C1581" s="486" t="s">
        <v>239</v>
      </c>
      <c r="D1581" s="16">
        <v>1947</v>
      </c>
      <c r="E1581" s="16" t="s">
        <v>37</v>
      </c>
      <c r="F1581" s="21" t="s">
        <v>323</v>
      </c>
      <c r="G1581" s="16" t="s">
        <v>67</v>
      </c>
      <c r="H1581" s="16">
        <v>2</v>
      </c>
      <c r="I1581" s="21">
        <v>1105.4000000000001</v>
      </c>
      <c r="J1581" s="21">
        <v>618</v>
      </c>
      <c r="K1581" s="35" t="s">
        <v>46</v>
      </c>
      <c r="L1581" s="21">
        <f>P1581*I1581</f>
        <v>269828.14</v>
      </c>
      <c r="M1581" s="21">
        <f>Q1581*I1581</f>
        <v>19698.228000000003</v>
      </c>
      <c r="N1581" s="32">
        <f t="shared" si="220"/>
        <v>289526.36800000002</v>
      </c>
      <c r="O1581" s="32">
        <f t="shared" si="233"/>
        <v>289526.36800000002</v>
      </c>
      <c r="P1581" s="415">
        <v>244.1</v>
      </c>
      <c r="Q1581" s="416">
        <v>17.82</v>
      </c>
      <c r="R1581" s="14" t="s">
        <v>270</v>
      </c>
      <c r="S1581" s="14" t="s">
        <v>691</v>
      </c>
      <c r="T1581" s="435"/>
      <c r="U1581" s="435"/>
      <c r="V1581" s="438"/>
      <c r="W1581" s="435"/>
      <c r="X1581" s="435"/>
      <c r="Y1581" s="1"/>
      <c r="Z1581" s="435"/>
      <c r="AA1581" s="435"/>
      <c r="AB1581" s="435"/>
      <c r="AC1581" s="440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</row>
    <row r="1582" spans="1:41" s="7" customFormat="1" ht="37.5">
      <c r="A1582" s="15">
        <v>180</v>
      </c>
      <c r="B1582" s="16">
        <v>125</v>
      </c>
      <c r="C1582" s="22" t="s">
        <v>1057</v>
      </c>
      <c r="D1582" s="16">
        <v>1917</v>
      </c>
      <c r="E1582" s="16" t="s">
        <v>37</v>
      </c>
      <c r="F1582" s="21" t="s">
        <v>323</v>
      </c>
      <c r="G1582" s="16" t="s">
        <v>67</v>
      </c>
      <c r="H1582" s="16">
        <v>3</v>
      </c>
      <c r="I1582" s="21">
        <v>438</v>
      </c>
      <c r="J1582" s="21">
        <v>256</v>
      </c>
      <c r="K1582" s="22" t="s">
        <v>234</v>
      </c>
      <c r="L1582" s="21">
        <f>P1582*I1582</f>
        <v>657000</v>
      </c>
      <c r="M1582" s="21">
        <f>Q1582*I1582</f>
        <v>47961</v>
      </c>
      <c r="N1582" s="32">
        <f>L1582+M1582</f>
        <v>704961</v>
      </c>
      <c r="O1582" s="632">
        <f>N1582+N1583+N1584+N1585</f>
        <v>1178412.72</v>
      </c>
      <c r="P1582" s="424">
        <v>1500</v>
      </c>
      <c r="Q1582" s="419">
        <v>109.5</v>
      </c>
      <c r="R1582" s="14" t="s">
        <v>270</v>
      </c>
      <c r="S1582" s="14" t="s">
        <v>691</v>
      </c>
      <c r="T1582" s="435"/>
      <c r="U1582" s="435"/>
      <c r="V1582" s="438"/>
      <c r="W1582" s="435"/>
      <c r="X1582" s="435"/>
      <c r="Y1582" s="1"/>
      <c r="Z1582" s="435"/>
      <c r="AA1582" s="435"/>
      <c r="AB1582" s="435"/>
      <c r="AC1582" s="440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</row>
    <row r="1583" spans="1:41" s="7" customFormat="1" ht="37.5">
      <c r="A1583" s="15">
        <v>181</v>
      </c>
      <c r="B1583" s="16"/>
      <c r="C1583" s="22"/>
      <c r="D1583" s="16"/>
      <c r="E1583" s="16"/>
      <c r="F1583" s="21"/>
      <c r="G1583" s="16"/>
      <c r="H1583" s="16"/>
      <c r="I1583" s="21"/>
      <c r="J1583" s="21"/>
      <c r="K1583" s="35" t="s">
        <v>46</v>
      </c>
      <c r="L1583" s="21">
        <f>P1583*I1582</f>
        <v>106915.8</v>
      </c>
      <c r="M1583" s="21">
        <f>Q1583*I1582</f>
        <v>7805.16</v>
      </c>
      <c r="N1583" s="32">
        <f>L1583+M1583</f>
        <v>114720.96000000001</v>
      </c>
      <c r="O1583" s="634"/>
      <c r="P1583" s="415">
        <v>244.1</v>
      </c>
      <c r="Q1583" s="416">
        <v>17.82</v>
      </c>
      <c r="R1583" s="14" t="s">
        <v>270</v>
      </c>
      <c r="S1583" s="14" t="s">
        <v>691</v>
      </c>
      <c r="T1583" s="435"/>
      <c r="U1583" s="435"/>
      <c r="V1583" s="438"/>
      <c r="W1583" s="435"/>
      <c r="X1583" s="435"/>
      <c r="Y1583" s="1"/>
      <c r="Z1583" s="435"/>
      <c r="AA1583" s="435"/>
      <c r="AB1583" s="435"/>
      <c r="AC1583" s="440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</row>
    <row r="1584" spans="1:41" s="7" customFormat="1">
      <c r="A1584" s="15">
        <v>182</v>
      </c>
      <c r="B1584" s="16"/>
      <c r="C1584" s="22"/>
      <c r="D1584" s="16"/>
      <c r="E1584" s="16"/>
      <c r="F1584" s="21"/>
      <c r="G1584" s="16"/>
      <c r="H1584" s="16"/>
      <c r="I1584" s="21"/>
      <c r="J1584" s="21"/>
      <c r="K1584" s="22" t="s">
        <v>108</v>
      </c>
      <c r="L1584" s="21">
        <f>P1584*I1582</f>
        <v>297007.8</v>
      </c>
      <c r="M1584" s="21">
        <f>Q1584*I1582</f>
        <v>21681</v>
      </c>
      <c r="N1584" s="32">
        <f>L1584+M1584</f>
        <v>318688.8</v>
      </c>
      <c r="O1584" s="634"/>
      <c r="P1584" s="420">
        <v>678.1</v>
      </c>
      <c r="Q1584" s="419">
        <v>49.5</v>
      </c>
      <c r="R1584" s="14" t="s">
        <v>270</v>
      </c>
      <c r="S1584" s="14" t="s">
        <v>691</v>
      </c>
      <c r="T1584" s="435"/>
      <c r="U1584" s="435"/>
      <c r="V1584" s="438"/>
      <c r="W1584" s="435"/>
      <c r="X1584" s="435"/>
      <c r="Y1584" s="1"/>
      <c r="Z1584" s="435"/>
      <c r="AA1584" s="435"/>
      <c r="AB1584" s="435"/>
      <c r="AC1584" s="440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</row>
    <row r="1585" spans="1:128" s="7" customFormat="1">
      <c r="A1585" s="15">
        <v>183</v>
      </c>
      <c r="B1585" s="16"/>
      <c r="C1585" s="22"/>
      <c r="D1585" s="16"/>
      <c r="E1585" s="16"/>
      <c r="F1585" s="21"/>
      <c r="G1585" s="16"/>
      <c r="H1585" s="16"/>
      <c r="I1585" s="21"/>
      <c r="J1585" s="21"/>
      <c r="K1585" s="22" t="s">
        <v>109</v>
      </c>
      <c r="L1585" s="21">
        <f>P1585*I1582</f>
        <v>37317.599999999999</v>
      </c>
      <c r="M1585" s="21">
        <f>Q1585*I1582</f>
        <v>2724.3599999999997</v>
      </c>
      <c r="N1585" s="32">
        <f>L1585+M1585</f>
        <v>40041.96</v>
      </c>
      <c r="O1585" s="633"/>
      <c r="P1585" s="420">
        <v>85.2</v>
      </c>
      <c r="Q1585" s="419">
        <v>6.22</v>
      </c>
      <c r="R1585" s="14" t="s">
        <v>270</v>
      </c>
      <c r="S1585" s="14" t="s">
        <v>691</v>
      </c>
      <c r="T1585" s="435"/>
      <c r="U1585" s="435"/>
      <c r="V1585" s="438"/>
      <c r="W1585" s="435"/>
      <c r="X1585" s="435"/>
      <c r="Y1585" s="1"/>
      <c r="Z1585" s="435"/>
      <c r="AA1585" s="435"/>
      <c r="AB1585" s="435"/>
      <c r="AC1585" s="440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1:128" ht="37.5">
      <c r="A1586" s="15">
        <v>184</v>
      </c>
      <c r="B1586" s="16">
        <v>126</v>
      </c>
      <c r="C1586" s="22" t="s">
        <v>1028</v>
      </c>
      <c r="D1586" s="16">
        <v>1917</v>
      </c>
      <c r="E1586" s="16" t="s">
        <v>37</v>
      </c>
      <c r="F1586" s="21" t="s">
        <v>323</v>
      </c>
      <c r="G1586" s="16" t="s">
        <v>67</v>
      </c>
      <c r="H1586" s="16">
        <v>1</v>
      </c>
      <c r="I1586" s="21">
        <v>563.79999999999995</v>
      </c>
      <c r="J1586" s="21">
        <v>191.8</v>
      </c>
      <c r="K1586" s="35" t="s">
        <v>46</v>
      </c>
      <c r="L1586" s="21">
        <f>I1586*P1586</f>
        <v>137623.57999999999</v>
      </c>
      <c r="M1586" s="21">
        <f t="shared" ref="M1586:M1592" si="234">I1586*Q1586</f>
        <v>10046.915999999999</v>
      </c>
      <c r="N1586" s="32">
        <f t="shared" si="220"/>
        <v>147670.49599999998</v>
      </c>
      <c r="O1586" s="32">
        <f t="shared" ref="O1586:O1599" si="235">N1586</f>
        <v>147670.49599999998</v>
      </c>
      <c r="P1586" s="415">
        <v>244.1</v>
      </c>
      <c r="Q1586" s="416">
        <v>17.82</v>
      </c>
      <c r="R1586" s="14" t="s">
        <v>270</v>
      </c>
      <c r="S1586" s="14" t="s">
        <v>691</v>
      </c>
    </row>
    <row r="1587" spans="1:128" ht="37.5">
      <c r="A1587" s="15">
        <v>185</v>
      </c>
      <c r="B1587" s="16">
        <v>127</v>
      </c>
      <c r="C1587" s="22" t="s">
        <v>1029</v>
      </c>
      <c r="D1587" s="16">
        <v>1917</v>
      </c>
      <c r="E1587" s="16" t="s">
        <v>37</v>
      </c>
      <c r="F1587" s="21" t="s">
        <v>323</v>
      </c>
      <c r="G1587" s="16" t="s">
        <v>67</v>
      </c>
      <c r="H1587" s="16">
        <v>2</v>
      </c>
      <c r="I1587" s="21">
        <v>497.9</v>
      </c>
      <c r="J1587" s="21">
        <v>294.39999999999998</v>
      </c>
      <c r="K1587" s="35" t="s">
        <v>46</v>
      </c>
      <c r="L1587" s="21">
        <f>I1587*P1587</f>
        <v>121537.38999999998</v>
      </c>
      <c r="M1587" s="21">
        <f t="shared" si="234"/>
        <v>8872.5779999999995</v>
      </c>
      <c r="N1587" s="32">
        <f t="shared" si="220"/>
        <v>130409.96799999998</v>
      </c>
      <c r="O1587" s="32">
        <f t="shared" si="235"/>
        <v>130409.96799999998</v>
      </c>
      <c r="P1587" s="415">
        <v>244.1</v>
      </c>
      <c r="Q1587" s="416">
        <v>17.82</v>
      </c>
      <c r="R1587" s="14" t="s">
        <v>270</v>
      </c>
      <c r="S1587" s="14" t="s">
        <v>691</v>
      </c>
    </row>
    <row r="1588" spans="1:128" ht="37.5">
      <c r="A1588" s="15">
        <v>186</v>
      </c>
      <c r="B1588" s="16">
        <v>128</v>
      </c>
      <c r="C1588" s="22" t="s">
        <v>1030</v>
      </c>
      <c r="D1588" s="16">
        <v>1930</v>
      </c>
      <c r="E1588" s="16" t="s">
        <v>37</v>
      </c>
      <c r="F1588" s="14" t="s">
        <v>289</v>
      </c>
      <c r="G1588" s="16" t="s">
        <v>67</v>
      </c>
      <c r="H1588" s="16">
        <v>2</v>
      </c>
      <c r="I1588" s="21">
        <v>893.1</v>
      </c>
      <c r="J1588" s="21">
        <v>507.4</v>
      </c>
      <c r="K1588" s="35" t="s">
        <v>46</v>
      </c>
      <c r="L1588" s="52">
        <f>P1588*I1588</f>
        <v>221703.144</v>
      </c>
      <c r="M1588" s="32">
        <f t="shared" si="234"/>
        <v>16182.972000000002</v>
      </c>
      <c r="N1588" s="32">
        <f t="shared" si="220"/>
        <v>237886.11600000001</v>
      </c>
      <c r="O1588" s="32">
        <f t="shared" si="235"/>
        <v>237886.11600000001</v>
      </c>
      <c r="P1588" s="415">
        <v>248.24</v>
      </c>
      <c r="Q1588" s="416">
        <v>18.12</v>
      </c>
      <c r="R1588" s="14" t="s">
        <v>270</v>
      </c>
      <c r="S1588" s="14" t="s">
        <v>691</v>
      </c>
    </row>
    <row r="1589" spans="1:128" ht="37.5">
      <c r="A1589" s="15">
        <v>187</v>
      </c>
      <c r="B1589" s="16">
        <v>129</v>
      </c>
      <c r="C1589" s="22" t="s">
        <v>1032</v>
      </c>
      <c r="D1589" s="16">
        <v>1959</v>
      </c>
      <c r="E1589" s="16" t="s">
        <v>37</v>
      </c>
      <c r="F1589" s="21" t="s">
        <v>323</v>
      </c>
      <c r="G1589" s="16" t="s">
        <v>67</v>
      </c>
      <c r="H1589" s="16">
        <v>2</v>
      </c>
      <c r="I1589" s="21">
        <f>J1589*1.8</f>
        <v>1048.68</v>
      </c>
      <c r="J1589" s="21">
        <v>582.6</v>
      </c>
      <c r="K1589" s="35" t="s">
        <v>46</v>
      </c>
      <c r="L1589" s="52">
        <f>I1589*P1589</f>
        <v>255982.788</v>
      </c>
      <c r="M1589" s="32">
        <f t="shared" si="234"/>
        <v>18687.477600000002</v>
      </c>
      <c r="N1589" s="32">
        <f t="shared" si="220"/>
        <v>274670.26559999998</v>
      </c>
      <c r="O1589" s="32">
        <f t="shared" si="235"/>
        <v>274670.26559999998</v>
      </c>
      <c r="P1589" s="415">
        <v>244.1</v>
      </c>
      <c r="Q1589" s="416">
        <v>17.82</v>
      </c>
      <c r="R1589" s="14" t="s">
        <v>270</v>
      </c>
      <c r="S1589" s="14" t="s">
        <v>691</v>
      </c>
    </row>
    <row r="1590" spans="1:128" ht="37.5">
      <c r="A1590" s="15">
        <v>188</v>
      </c>
      <c r="B1590" s="16">
        <v>130</v>
      </c>
      <c r="C1590" s="22" t="s">
        <v>1033</v>
      </c>
      <c r="D1590" s="16">
        <v>1958</v>
      </c>
      <c r="E1590" s="16" t="s">
        <v>37</v>
      </c>
      <c r="F1590" s="21" t="s">
        <v>323</v>
      </c>
      <c r="G1590" s="16" t="s">
        <v>67</v>
      </c>
      <c r="H1590" s="16">
        <v>2</v>
      </c>
      <c r="I1590" s="21">
        <v>849.3</v>
      </c>
      <c r="J1590" s="21">
        <v>491.7</v>
      </c>
      <c r="K1590" s="35" t="s">
        <v>46</v>
      </c>
      <c r="L1590" s="52">
        <f>P1590*I1590</f>
        <v>207314.12999999998</v>
      </c>
      <c r="M1590" s="32">
        <f t="shared" si="234"/>
        <v>15134.526</v>
      </c>
      <c r="N1590" s="32">
        <f t="shared" si="220"/>
        <v>222448.65599999999</v>
      </c>
      <c r="O1590" s="32">
        <f t="shared" si="235"/>
        <v>222448.65599999999</v>
      </c>
      <c r="P1590" s="415">
        <v>244.1</v>
      </c>
      <c r="Q1590" s="416">
        <v>17.82</v>
      </c>
      <c r="R1590" s="14" t="s">
        <v>270</v>
      </c>
      <c r="S1590" s="14" t="s">
        <v>691</v>
      </c>
    </row>
    <row r="1591" spans="1:128" ht="37.5">
      <c r="A1591" s="15">
        <v>189</v>
      </c>
      <c r="B1591" s="16">
        <v>131</v>
      </c>
      <c r="C1591" s="22" t="s">
        <v>1167</v>
      </c>
      <c r="D1591" s="16">
        <v>1981</v>
      </c>
      <c r="E1591" s="16" t="s">
        <v>37</v>
      </c>
      <c r="F1591" s="1" t="s">
        <v>306</v>
      </c>
      <c r="G1591" s="21" t="s">
        <v>38</v>
      </c>
      <c r="H1591" s="16">
        <v>5</v>
      </c>
      <c r="I1591" s="16">
        <v>4947.6000000000004</v>
      </c>
      <c r="J1591" s="21">
        <v>3300.4</v>
      </c>
      <c r="K1591" s="69" t="s">
        <v>234</v>
      </c>
      <c r="L1591" s="52">
        <f>P1591*I1591</f>
        <v>5354292.7200000007</v>
      </c>
      <c r="M1591" s="32">
        <f>I1591*Q1591</f>
        <v>390860.4</v>
      </c>
      <c r="N1591" s="32">
        <f>L1591+M1591</f>
        <v>5745153.120000001</v>
      </c>
      <c r="O1591" s="32">
        <f t="shared" si="235"/>
        <v>5745153.120000001</v>
      </c>
      <c r="P1591" s="415">
        <v>1082.2</v>
      </c>
      <c r="Q1591" s="416">
        <v>79</v>
      </c>
      <c r="R1591" s="14" t="s">
        <v>270</v>
      </c>
      <c r="S1591" s="14" t="s">
        <v>691</v>
      </c>
      <c r="T1591" s="435" t="s">
        <v>1148</v>
      </c>
    </row>
    <row r="1592" spans="1:128" s="109" customFormat="1" ht="37.5">
      <c r="A1592" s="15">
        <v>190</v>
      </c>
      <c r="B1592" s="16">
        <v>132</v>
      </c>
      <c r="C1592" s="16" t="s">
        <v>1034</v>
      </c>
      <c r="D1592" s="16">
        <v>1964</v>
      </c>
      <c r="E1592" s="16" t="s">
        <v>37</v>
      </c>
      <c r="F1592" s="14" t="s">
        <v>306</v>
      </c>
      <c r="G1592" s="16" t="s">
        <v>491</v>
      </c>
      <c r="H1592" s="16">
        <v>4</v>
      </c>
      <c r="I1592" s="21">
        <v>1981.1</v>
      </c>
      <c r="J1592" s="21">
        <v>932.1</v>
      </c>
      <c r="K1592" s="68" t="s">
        <v>108</v>
      </c>
      <c r="L1592" s="21">
        <f>I1592*P1592</f>
        <v>1321730.487</v>
      </c>
      <c r="M1592" s="21">
        <f t="shared" si="234"/>
        <v>96479.57</v>
      </c>
      <c r="N1592" s="21">
        <f t="shared" si="220"/>
        <v>1418210.057</v>
      </c>
      <c r="O1592" s="32">
        <f t="shared" si="235"/>
        <v>1418210.057</v>
      </c>
      <c r="P1592" s="425">
        <v>667.17</v>
      </c>
      <c r="Q1592" s="419">
        <v>48.7</v>
      </c>
      <c r="R1592" s="14" t="s">
        <v>270</v>
      </c>
      <c r="S1592" s="14" t="s">
        <v>691</v>
      </c>
      <c r="T1592" s="435"/>
      <c r="U1592" s="435"/>
      <c r="V1592" s="438"/>
      <c r="W1592" s="435"/>
      <c r="X1592" s="435"/>
      <c r="Y1592" s="1"/>
      <c r="Z1592" s="435"/>
      <c r="AA1592" s="435"/>
      <c r="AB1592" s="435"/>
      <c r="AC1592" s="440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369"/>
    </row>
    <row r="1593" spans="1:128">
      <c r="A1593" s="15">
        <v>191</v>
      </c>
      <c r="B1593" s="16">
        <v>133</v>
      </c>
      <c r="C1593" s="68" t="s">
        <v>1119</v>
      </c>
      <c r="D1593" s="16">
        <v>1972</v>
      </c>
      <c r="E1593" s="16"/>
      <c r="F1593" s="14" t="s">
        <v>1139</v>
      </c>
      <c r="G1593" s="16" t="s">
        <v>38</v>
      </c>
      <c r="H1593" s="16">
        <v>4</v>
      </c>
      <c r="I1593" s="21">
        <v>8118.54</v>
      </c>
      <c r="J1593" s="21">
        <v>5166.2</v>
      </c>
      <c r="K1593" s="22" t="s">
        <v>234</v>
      </c>
      <c r="L1593" s="21">
        <f>I1593*P1593</f>
        <v>8785883.9879999999</v>
      </c>
      <c r="M1593" s="21">
        <f>I1593*Q1593</f>
        <v>641364.66</v>
      </c>
      <c r="N1593" s="21">
        <f>L1593+M1593</f>
        <v>9427248.648</v>
      </c>
      <c r="O1593" s="32">
        <f t="shared" si="235"/>
        <v>9427248.648</v>
      </c>
      <c r="P1593" s="423">
        <v>1082.2</v>
      </c>
      <c r="Q1593" s="416">
        <v>79</v>
      </c>
      <c r="R1593" s="14" t="s">
        <v>270</v>
      </c>
      <c r="S1593" s="14" t="s">
        <v>691</v>
      </c>
      <c r="T1593" s="438" t="s">
        <v>1180</v>
      </c>
    </row>
    <row r="1594" spans="1:128" ht="37.5">
      <c r="A1594" s="15">
        <v>192</v>
      </c>
      <c r="B1594" s="16">
        <v>134</v>
      </c>
      <c r="C1594" s="68" t="s">
        <v>1035</v>
      </c>
      <c r="D1594" s="16">
        <v>1977</v>
      </c>
      <c r="E1594" s="16" t="s">
        <v>37</v>
      </c>
      <c r="F1594" s="14" t="s">
        <v>306</v>
      </c>
      <c r="G1594" s="16" t="s">
        <v>38</v>
      </c>
      <c r="H1594" s="16">
        <v>5</v>
      </c>
      <c r="I1594" s="21">
        <f t="shared" ref="I1594:I1599" si="236">J1594*1.8</f>
        <v>10444.86</v>
      </c>
      <c r="J1594" s="21">
        <v>5802.7</v>
      </c>
      <c r="K1594" s="35" t="s">
        <v>46</v>
      </c>
      <c r="L1594" s="32">
        <f t="shared" ref="L1594:L1606" si="237">P1594*I1594</f>
        <v>1671177.6</v>
      </c>
      <c r="M1594" s="32">
        <f t="shared" ref="M1594:M1599" si="238">I1594*Q1594</f>
        <v>121995.9648</v>
      </c>
      <c r="N1594" s="32">
        <f t="shared" si="220"/>
        <v>1793173.5648000001</v>
      </c>
      <c r="O1594" s="32">
        <f t="shared" si="235"/>
        <v>1793173.5648000001</v>
      </c>
      <c r="P1594" s="423">
        <v>160</v>
      </c>
      <c r="Q1594" s="418">
        <v>11.68</v>
      </c>
      <c r="R1594" s="14" t="s">
        <v>270</v>
      </c>
      <c r="S1594" s="14" t="s">
        <v>691</v>
      </c>
    </row>
    <row r="1595" spans="1:128" ht="37.5">
      <c r="A1595" s="15">
        <v>193</v>
      </c>
      <c r="B1595" s="16">
        <v>135</v>
      </c>
      <c r="C1595" s="68" t="s">
        <v>1036</v>
      </c>
      <c r="D1595" s="16">
        <v>1977</v>
      </c>
      <c r="E1595" s="16" t="s">
        <v>37</v>
      </c>
      <c r="F1595" s="14" t="s">
        <v>306</v>
      </c>
      <c r="G1595" s="16" t="s">
        <v>38</v>
      </c>
      <c r="H1595" s="16">
        <v>5</v>
      </c>
      <c r="I1595" s="21">
        <f t="shared" si="236"/>
        <v>6024.78</v>
      </c>
      <c r="J1595" s="21">
        <v>3347.1</v>
      </c>
      <c r="K1595" s="35" t="s">
        <v>46</v>
      </c>
      <c r="L1595" s="32">
        <f t="shared" si="237"/>
        <v>963964.79999999993</v>
      </c>
      <c r="M1595" s="32">
        <f t="shared" si="238"/>
        <v>70369.430399999997</v>
      </c>
      <c r="N1595" s="32">
        <f t="shared" si="220"/>
        <v>1034334.2303999999</v>
      </c>
      <c r="O1595" s="32">
        <f t="shared" si="235"/>
        <v>1034334.2303999999</v>
      </c>
      <c r="P1595" s="423">
        <v>160</v>
      </c>
      <c r="Q1595" s="418">
        <v>11.68</v>
      </c>
      <c r="R1595" s="14" t="s">
        <v>270</v>
      </c>
      <c r="S1595" s="14" t="s">
        <v>691</v>
      </c>
    </row>
    <row r="1596" spans="1:128" ht="37.5">
      <c r="A1596" s="15">
        <v>194</v>
      </c>
      <c r="B1596" s="16">
        <v>136</v>
      </c>
      <c r="C1596" s="68" t="s">
        <v>1037</v>
      </c>
      <c r="D1596" s="16">
        <v>1980</v>
      </c>
      <c r="E1596" s="16" t="s">
        <v>37</v>
      </c>
      <c r="F1596" s="14" t="s">
        <v>306</v>
      </c>
      <c r="G1596" s="16" t="s">
        <v>38</v>
      </c>
      <c r="H1596" s="16">
        <v>5</v>
      </c>
      <c r="I1596" s="21">
        <f t="shared" si="236"/>
        <v>7116.12</v>
      </c>
      <c r="J1596" s="21">
        <v>3953.4</v>
      </c>
      <c r="K1596" s="35" t="s">
        <v>46</v>
      </c>
      <c r="L1596" s="32">
        <f t="shared" si="237"/>
        <v>1138579.2</v>
      </c>
      <c r="M1596" s="32">
        <f t="shared" si="238"/>
        <v>83116.281600000002</v>
      </c>
      <c r="N1596" s="32">
        <f t="shared" si="220"/>
        <v>1221695.4816000001</v>
      </c>
      <c r="O1596" s="32">
        <f t="shared" si="235"/>
        <v>1221695.4816000001</v>
      </c>
      <c r="P1596" s="423">
        <v>160</v>
      </c>
      <c r="Q1596" s="418">
        <v>11.68</v>
      </c>
      <c r="R1596" s="14" t="s">
        <v>270</v>
      </c>
      <c r="S1596" s="14" t="s">
        <v>691</v>
      </c>
    </row>
    <row r="1597" spans="1:128" ht="37.5">
      <c r="A1597" s="15">
        <v>195</v>
      </c>
      <c r="B1597" s="16">
        <v>137</v>
      </c>
      <c r="C1597" s="68" t="s">
        <v>1038</v>
      </c>
      <c r="D1597" s="16">
        <v>1980</v>
      </c>
      <c r="E1597" s="16" t="s">
        <v>37</v>
      </c>
      <c r="F1597" s="14" t="s">
        <v>306</v>
      </c>
      <c r="G1597" s="16" t="s">
        <v>38</v>
      </c>
      <c r="H1597" s="16">
        <v>5</v>
      </c>
      <c r="I1597" s="21">
        <f t="shared" si="236"/>
        <v>9864.7199999999993</v>
      </c>
      <c r="J1597" s="21">
        <v>5480.4</v>
      </c>
      <c r="K1597" s="35" t="s">
        <v>46</v>
      </c>
      <c r="L1597" s="32">
        <f t="shared" si="237"/>
        <v>1578355.2</v>
      </c>
      <c r="M1597" s="32">
        <f t="shared" si="238"/>
        <v>115219.92959999999</v>
      </c>
      <c r="N1597" s="32">
        <f t="shared" si="220"/>
        <v>1693575.1295999999</v>
      </c>
      <c r="O1597" s="32">
        <f t="shared" si="235"/>
        <v>1693575.1295999999</v>
      </c>
      <c r="P1597" s="423">
        <v>160</v>
      </c>
      <c r="Q1597" s="418">
        <v>11.68</v>
      </c>
      <c r="R1597" s="14" t="s">
        <v>270</v>
      </c>
      <c r="S1597" s="14" t="s">
        <v>691</v>
      </c>
    </row>
    <row r="1598" spans="1:128" ht="37.5">
      <c r="A1598" s="15">
        <v>196</v>
      </c>
      <c r="B1598" s="16">
        <v>138</v>
      </c>
      <c r="C1598" s="68" t="s">
        <v>1039</v>
      </c>
      <c r="D1598" s="16">
        <v>1982</v>
      </c>
      <c r="E1598" s="16" t="s">
        <v>37</v>
      </c>
      <c r="F1598" s="14" t="s">
        <v>306</v>
      </c>
      <c r="G1598" s="16" t="s">
        <v>38</v>
      </c>
      <c r="H1598" s="16">
        <v>5</v>
      </c>
      <c r="I1598" s="21">
        <f t="shared" si="236"/>
        <v>8654.4</v>
      </c>
      <c r="J1598" s="21">
        <v>4808</v>
      </c>
      <c r="K1598" s="35" t="s">
        <v>46</v>
      </c>
      <c r="L1598" s="32">
        <f t="shared" si="237"/>
        <v>1384704</v>
      </c>
      <c r="M1598" s="32">
        <f t="shared" si="238"/>
        <v>101083.39199999999</v>
      </c>
      <c r="N1598" s="32">
        <f t="shared" si="220"/>
        <v>1485787.392</v>
      </c>
      <c r="O1598" s="32">
        <f t="shared" si="235"/>
        <v>1485787.392</v>
      </c>
      <c r="P1598" s="423">
        <v>160</v>
      </c>
      <c r="Q1598" s="418">
        <v>11.68</v>
      </c>
      <c r="R1598" s="14" t="s">
        <v>270</v>
      </c>
      <c r="S1598" s="14" t="s">
        <v>691</v>
      </c>
    </row>
    <row r="1599" spans="1:128" ht="37.5">
      <c r="A1599" s="15">
        <v>197</v>
      </c>
      <c r="B1599" s="16">
        <v>139</v>
      </c>
      <c r="C1599" s="68" t="s">
        <v>1040</v>
      </c>
      <c r="D1599" s="16">
        <v>1982</v>
      </c>
      <c r="E1599" s="16" t="s">
        <v>37</v>
      </c>
      <c r="F1599" s="14" t="s">
        <v>306</v>
      </c>
      <c r="G1599" s="16" t="s">
        <v>38</v>
      </c>
      <c r="H1599" s="16">
        <v>5</v>
      </c>
      <c r="I1599" s="21">
        <f t="shared" si="236"/>
        <v>5369.58</v>
      </c>
      <c r="J1599" s="21">
        <v>2983.1</v>
      </c>
      <c r="K1599" s="35" t="s">
        <v>46</v>
      </c>
      <c r="L1599" s="32">
        <f t="shared" si="237"/>
        <v>859132.8</v>
      </c>
      <c r="M1599" s="32">
        <f t="shared" si="238"/>
        <v>62716.6944</v>
      </c>
      <c r="N1599" s="32">
        <f t="shared" si="220"/>
        <v>921849.49440000008</v>
      </c>
      <c r="O1599" s="32">
        <f t="shared" si="235"/>
        <v>921849.49440000008</v>
      </c>
      <c r="P1599" s="423">
        <v>160</v>
      </c>
      <c r="Q1599" s="418">
        <v>11.68</v>
      </c>
      <c r="R1599" s="14" t="s">
        <v>270</v>
      </c>
      <c r="S1599" s="14" t="s">
        <v>691</v>
      </c>
    </row>
    <row r="1600" spans="1:128" ht="37.5">
      <c r="A1600" s="15">
        <v>198</v>
      </c>
      <c r="B1600" s="16">
        <v>140</v>
      </c>
      <c r="C1600" s="68" t="s">
        <v>1120</v>
      </c>
      <c r="D1600" s="16">
        <v>1988</v>
      </c>
      <c r="E1600" s="16" t="s">
        <v>37</v>
      </c>
      <c r="F1600" s="14" t="s">
        <v>1139</v>
      </c>
      <c r="G1600" s="16" t="s">
        <v>87</v>
      </c>
      <c r="H1600" s="16">
        <v>5</v>
      </c>
      <c r="I1600" s="21">
        <v>9013.08</v>
      </c>
      <c r="J1600" s="21">
        <v>4254.4799999999996</v>
      </c>
      <c r="K1600" s="22" t="s">
        <v>49</v>
      </c>
      <c r="L1600" s="32">
        <f t="shared" si="237"/>
        <v>3738355.1916</v>
      </c>
      <c r="M1600" s="32">
        <f t="shared" ref="M1600:M1613" si="239">I1600*Q1600</f>
        <v>272916.0624</v>
      </c>
      <c r="N1600" s="32">
        <f>L1600+M1600</f>
        <v>4011271.2540000002</v>
      </c>
      <c r="O1600" s="632">
        <f>N1600+N1601+N1602+N1603+N1604</f>
        <v>11843998.2972</v>
      </c>
      <c r="P1600" s="423">
        <v>414.77</v>
      </c>
      <c r="Q1600" s="416">
        <v>30.28</v>
      </c>
      <c r="R1600" s="14" t="s">
        <v>270</v>
      </c>
      <c r="S1600" s="14" t="s">
        <v>691</v>
      </c>
      <c r="T1600" s="438" t="s">
        <v>1179</v>
      </c>
    </row>
    <row r="1601" spans="1:29" ht="56.25">
      <c r="A1601" s="15">
        <v>199</v>
      </c>
      <c r="B1601" s="16"/>
      <c r="C1601" s="68"/>
      <c r="D1601" s="16"/>
      <c r="E1601" s="16"/>
      <c r="F1601" s="14"/>
      <c r="G1601" s="16"/>
      <c r="H1601" s="16"/>
      <c r="I1601" s="426">
        <v>9013.08</v>
      </c>
      <c r="J1601" s="21"/>
      <c r="K1601" s="22" t="s">
        <v>88</v>
      </c>
      <c r="L1601" s="32">
        <f t="shared" si="237"/>
        <v>1261650.9383999999</v>
      </c>
      <c r="M1601" s="32">
        <f t="shared" si="239"/>
        <v>92113.67760000001</v>
      </c>
      <c r="N1601" s="32">
        <f>L1601+M1601</f>
        <v>1353764.6159999999</v>
      </c>
      <c r="O1601" s="634"/>
      <c r="P1601" s="423">
        <v>139.97999999999999</v>
      </c>
      <c r="Q1601" s="418">
        <v>10.220000000000001</v>
      </c>
      <c r="R1601" s="14" t="s">
        <v>270</v>
      </c>
      <c r="S1601" s="14" t="s">
        <v>691</v>
      </c>
      <c r="T1601" s="438" t="s">
        <v>1179</v>
      </c>
    </row>
    <row r="1602" spans="1:29" ht="56.25">
      <c r="A1602" s="15">
        <v>200</v>
      </c>
      <c r="B1602" s="16"/>
      <c r="C1602" s="68"/>
      <c r="D1602" s="16"/>
      <c r="E1602" s="16"/>
      <c r="F1602" s="14"/>
      <c r="G1602" s="16"/>
      <c r="H1602" s="16"/>
      <c r="I1602" s="426">
        <v>9013.08</v>
      </c>
      <c r="J1602" s="21"/>
      <c r="K1602" s="22" t="s">
        <v>39</v>
      </c>
      <c r="L1602" s="32">
        <f t="shared" si="237"/>
        <v>501577.902</v>
      </c>
      <c r="M1602" s="32">
        <f t="shared" si="239"/>
        <v>36593.104799999994</v>
      </c>
      <c r="N1602" s="32">
        <f>L1602+M1602</f>
        <v>538171.00679999997</v>
      </c>
      <c r="O1602" s="634"/>
      <c r="P1602" s="423">
        <v>55.65</v>
      </c>
      <c r="Q1602" s="418">
        <v>4.0599999999999996</v>
      </c>
      <c r="R1602" s="14" t="s">
        <v>270</v>
      </c>
      <c r="S1602" s="14" t="s">
        <v>691</v>
      </c>
      <c r="T1602" s="438" t="s">
        <v>1179</v>
      </c>
    </row>
    <row r="1603" spans="1:29" ht="56.25">
      <c r="A1603" s="15">
        <v>201</v>
      </c>
      <c r="B1603" s="16"/>
      <c r="C1603" s="68"/>
      <c r="D1603" s="16"/>
      <c r="E1603" s="16"/>
      <c r="F1603" s="14"/>
      <c r="G1603" s="16"/>
      <c r="H1603" s="16"/>
      <c r="I1603" s="426">
        <v>9013.08</v>
      </c>
      <c r="J1603" s="21"/>
      <c r="K1603" s="22" t="s">
        <v>42</v>
      </c>
      <c r="L1603" s="32">
        <f t="shared" si="237"/>
        <v>312032.8296</v>
      </c>
      <c r="M1603" s="32">
        <f t="shared" si="239"/>
        <v>22803.092399999998</v>
      </c>
      <c r="N1603" s="32">
        <f>L1603+M1603</f>
        <v>334835.92200000002</v>
      </c>
      <c r="O1603" s="634"/>
      <c r="P1603" s="423">
        <v>34.619999999999997</v>
      </c>
      <c r="Q1603" s="418">
        <v>2.5299999999999998</v>
      </c>
      <c r="R1603" s="14" t="s">
        <v>270</v>
      </c>
      <c r="S1603" s="14" t="s">
        <v>691</v>
      </c>
      <c r="T1603" s="438" t="s">
        <v>1179</v>
      </c>
    </row>
    <row r="1604" spans="1:29">
      <c r="A1604" s="15">
        <v>202</v>
      </c>
      <c r="B1604" s="16"/>
      <c r="C1604" s="68"/>
      <c r="D1604" s="16"/>
      <c r="E1604" s="16"/>
      <c r="F1604" s="14"/>
      <c r="G1604" s="16"/>
      <c r="H1604" s="16"/>
      <c r="I1604" s="426">
        <v>9013.08</v>
      </c>
      <c r="J1604" s="21"/>
      <c r="K1604" s="22" t="s">
        <v>108</v>
      </c>
      <c r="L1604" s="32">
        <f t="shared" si="237"/>
        <v>5224521.9528000001</v>
      </c>
      <c r="M1604" s="32">
        <f t="shared" si="239"/>
        <v>381433.54560000001</v>
      </c>
      <c r="N1604" s="32">
        <f>L1604+M1604</f>
        <v>5605955.4983999999</v>
      </c>
      <c r="O1604" s="633"/>
      <c r="P1604" s="416">
        <v>579.66</v>
      </c>
      <c r="Q1604" s="416">
        <v>42.32</v>
      </c>
      <c r="R1604" s="14" t="s">
        <v>270</v>
      </c>
      <c r="S1604" s="14" t="s">
        <v>691</v>
      </c>
      <c r="T1604" s="438" t="s">
        <v>1179</v>
      </c>
    </row>
    <row r="1605" spans="1:29" ht="37.5">
      <c r="A1605" s="15">
        <v>203</v>
      </c>
      <c r="B1605" s="16">
        <v>141</v>
      </c>
      <c r="C1605" s="68" t="s">
        <v>1041</v>
      </c>
      <c r="D1605" s="16">
        <v>1987</v>
      </c>
      <c r="E1605" s="16" t="s">
        <v>37</v>
      </c>
      <c r="F1605" s="14" t="s">
        <v>306</v>
      </c>
      <c r="G1605" s="16" t="s">
        <v>87</v>
      </c>
      <c r="H1605" s="16">
        <v>5</v>
      </c>
      <c r="I1605" s="21">
        <v>9673.1</v>
      </c>
      <c r="J1605" s="21">
        <v>6294</v>
      </c>
      <c r="K1605" s="69" t="s">
        <v>234</v>
      </c>
      <c r="L1605" s="32">
        <f t="shared" si="237"/>
        <v>10202315.301000001</v>
      </c>
      <c r="M1605" s="32">
        <f t="shared" si="239"/>
        <v>744731.96899999992</v>
      </c>
      <c r="N1605" s="32">
        <f t="shared" si="220"/>
        <v>10947047.270000001</v>
      </c>
      <c r="O1605" s="32">
        <f>N1605</f>
        <v>10947047.270000001</v>
      </c>
      <c r="P1605" s="423">
        <v>1054.71</v>
      </c>
      <c r="Q1605" s="416">
        <v>76.989999999999995</v>
      </c>
      <c r="R1605" s="14" t="s">
        <v>270</v>
      </c>
      <c r="S1605" s="14" t="s">
        <v>691</v>
      </c>
    </row>
    <row r="1606" spans="1:29" ht="37.5">
      <c r="A1606" s="15">
        <v>204</v>
      </c>
      <c r="B1606" s="16">
        <v>142</v>
      </c>
      <c r="C1606" s="68" t="s">
        <v>1121</v>
      </c>
      <c r="D1606" s="16">
        <v>1979</v>
      </c>
      <c r="E1606" s="16" t="s">
        <v>37</v>
      </c>
      <c r="F1606" s="14" t="s">
        <v>1139</v>
      </c>
      <c r="G1606" s="16" t="s">
        <v>38</v>
      </c>
      <c r="H1606" s="16">
        <v>5</v>
      </c>
      <c r="I1606" s="21">
        <v>5117.6000000000004</v>
      </c>
      <c r="J1606" s="21">
        <v>3417.1</v>
      </c>
      <c r="K1606" s="69" t="s">
        <v>234</v>
      </c>
      <c r="L1606" s="32">
        <f t="shared" si="237"/>
        <v>5538266.7200000007</v>
      </c>
      <c r="M1606" s="32">
        <f t="shared" si="239"/>
        <v>404290.4</v>
      </c>
      <c r="N1606" s="32">
        <f>L1606+M1606</f>
        <v>5942557.120000001</v>
      </c>
      <c r="O1606" s="32">
        <f>N1606</f>
        <v>5942557.120000001</v>
      </c>
      <c r="P1606" s="423">
        <v>1082.2</v>
      </c>
      <c r="Q1606" s="416">
        <v>79</v>
      </c>
      <c r="R1606" s="14" t="s">
        <v>270</v>
      </c>
      <c r="S1606" s="14" t="s">
        <v>691</v>
      </c>
      <c r="T1606" s="438" t="s">
        <v>1179</v>
      </c>
    </row>
    <row r="1607" spans="1:29" s="467" customFormat="1" ht="37.5">
      <c r="A1607" s="15">
        <v>205</v>
      </c>
      <c r="B1607" s="16">
        <v>143</v>
      </c>
      <c r="C1607" s="22" t="s">
        <v>247</v>
      </c>
      <c r="D1607" s="16">
        <v>1961</v>
      </c>
      <c r="E1607" s="16" t="s">
        <v>37</v>
      </c>
      <c r="F1607" s="14" t="s">
        <v>287</v>
      </c>
      <c r="G1607" s="16" t="s">
        <v>38</v>
      </c>
      <c r="H1607" s="16">
        <v>3</v>
      </c>
      <c r="I1607" s="21">
        <v>1199.2</v>
      </c>
      <c r="J1607" s="21">
        <v>742.8</v>
      </c>
      <c r="K1607" s="35" t="s">
        <v>108</v>
      </c>
      <c r="L1607" s="52">
        <f>I1607*P1607</f>
        <v>511518.76</v>
      </c>
      <c r="M1607" s="32">
        <f t="shared" si="239"/>
        <v>37343.088000000003</v>
      </c>
      <c r="N1607" s="32">
        <f>L1607+M1607</f>
        <v>548861.848</v>
      </c>
      <c r="O1607" s="32">
        <f>N1607</f>
        <v>548861.848</v>
      </c>
      <c r="P1607" s="416">
        <v>426.55</v>
      </c>
      <c r="Q1607" s="416">
        <v>31.14</v>
      </c>
      <c r="R1607" s="14" t="s">
        <v>270</v>
      </c>
      <c r="S1607" s="14" t="s">
        <v>691</v>
      </c>
      <c r="T1607" s="466" t="s">
        <v>1194</v>
      </c>
      <c r="U1607" s="466"/>
      <c r="V1607" s="463"/>
      <c r="W1607" s="466"/>
      <c r="X1607" s="466"/>
      <c r="Z1607" s="466"/>
      <c r="AA1607" s="466"/>
      <c r="AB1607" s="466"/>
      <c r="AC1607" s="476"/>
    </row>
    <row r="1608" spans="1:29" ht="37.5">
      <c r="A1608" s="15">
        <v>206</v>
      </c>
      <c r="B1608" s="16">
        <v>144</v>
      </c>
      <c r="C1608" s="68" t="s">
        <v>1042</v>
      </c>
      <c r="D1608" s="16">
        <v>1970</v>
      </c>
      <c r="E1608" s="16" t="s">
        <v>37</v>
      </c>
      <c r="F1608" s="14" t="s">
        <v>306</v>
      </c>
      <c r="G1608" s="16" t="s">
        <v>38</v>
      </c>
      <c r="H1608" s="16">
        <v>5</v>
      </c>
      <c r="I1608" s="21">
        <v>6436.6</v>
      </c>
      <c r="J1608" s="21">
        <v>3897.2</v>
      </c>
      <c r="K1608" s="35" t="s">
        <v>46</v>
      </c>
      <c r="L1608" s="32">
        <f t="shared" ref="L1608:L1613" si="240">P1608*I1608</f>
        <v>1029856</v>
      </c>
      <c r="M1608" s="32">
        <f t="shared" si="239"/>
        <v>75179.487999999998</v>
      </c>
      <c r="N1608" s="32">
        <f t="shared" si="220"/>
        <v>1105035.4879999999</v>
      </c>
      <c r="O1608" s="32">
        <f>N1608</f>
        <v>1105035.4879999999</v>
      </c>
      <c r="P1608" s="423">
        <v>160</v>
      </c>
      <c r="Q1608" s="418">
        <v>11.68</v>
      </c>
      <c r="R1608" s="14" t="s">
        <v>270</v>
      </c>
      <c r="S1608" s="14" t="s">
        <v>691</v>
      </c>
    </row>
    <row r="1609" spans="1:29" ht="37.5">
      <c r="A1609" s="15">
        <v>207</v>
      </c>
      <c r="B1609" s="16">
        <v>145</v>
      </c>
      <c r="C1609" s="68" t="s">
        <v>1122</v>
      </c>
      <c r="D1609" s="16">
        <v>1934</v>
      </c>
      <c r="E1609" s="16" t="s">
        <v>37</v>
      </c>
      <c r="F1609" s="14" t="s">
        <v>1140</v>
      </c>
      <c r="G1609" s="16" t="s">
        <v>67</v>
      </c>
      <c r="H1609" s="16">
        <v>2</v>
      </c>
      <c r="I1609" s="21">
        <v>847.4</v>
      </c>
      <c r="J1609" s="21">
        <v>474.2</v>
      </c>
      <c r="K1609" s="69" t="s">
        <v>234</v>
      </c>
      <c r="L1609" s="32">
        <f t="shared" si="240"/>
        <v>1271100</v>
      </c>
      <c r="M1609" s="32">
        <f t="shared" si="239"/>
        <v>92790.3</v>
      </c>
      <c r="N1609" s="32">
        <f t="shared" si="220"/>
        <v>1363890.3</v>
      </c>
      <c r="O1609" s="632">
        <f>N1609+N1610</f>
        <v>1585841.308</v>
      </c>
      <c r="P1609" s="423">
        <v>1500</v>
      </c>
      <c r="Q1609" s="416">
        <v>109.5</v>
      </c>
      <c r="R1609" s="14" t="s">
        <v>270</v>
      </c>
      <c r="S1609" s="14" t="s">
        <v>691</v>
      </c>
      <c r="T1609" s="438" t="s">
        <v>1179</v>
      </c>
    </row>
    <row r="1610" spans="1:29" ht="37.5">
      <c r="A1610" s="15">
        <v>208</v>
      </c>
      <c r="B1610" s="16"/>
      <c r="C1610" s="68"/>
      <c r="D1610" s="16"/>
      <c r="E1610" s="16"/>
      <c r="F1610" s="14"/>
      <c r="G1610" s="16"/>
      <c r="H1610" s="16"/>
      <c r="I1610" s="426">
        <v>847.4</v>
      </c>
      <c r="J1610" s="21"/>
      <c r="K1610" s="35" t="s">
        <v>46</v>
      </c>
      <c r="L1610" s="32">
        <f t="shared" si="240"/>
        <v>206850.34</v>
      </c>
      <c r="M1610" s="32">
        <f t="shared" si="239"/>
        <v>15100.668</v>
      </c>
      <c r="N1610" s="32">
        <f>L1610+M1610</f>
        <v>221951.008</v>
      </c>
      <c r="O1610" s="633"/>
      <c r="P1610" s="416">
        <v>244.1</v>
      </c>
      <c r="Q1610" s="416">
        <v>17.82</v>
      </c>
      <c r="R1610" s="14" t="s">
        <v>270</v>
      </c>
      <c r="S1610" s="14" t="s">
        <v>691</v>
      </c>
      <c r="T1610" s="438" t="s">
        <v>1179</v>
      </c>
    </row>
    <row r="1611" spans="1:29" ht="37.5">
      <c r="A1611" s="15">
        <v>209</v>
      </c>
      <c r="B1611" s="16">
        <v>146</v>
      </c>
      <c r="C1611" s="68" t="s">
        <v>1123</v>
      </c>
      <c r="D1611" s="16">
        <v>1935</v>
      </c>
      <c r="E1611" s="16" t="s">
        <v>37</v>
      </c>
      <c r="F1611" s="14" t="s">
        <v>1143</v>
      </c>
      <c r="G1611" s="16" t="s">
        <v>491</v>
      </c>
      <c r="H1611" s="16">
        <v>2</v>
      </c>
      <c r="I1611" s="21">
        <v>2399.1999999999998</v>
      </c>
      <c r="J1611" s="21">
        <v>867.8</v>
      </c>
      <c r="K1611" s="69" t="s">
        <v>234</v>
      </c>
      <c r="L1611" s="32">
        <f t="shared" si="240"/>
        <v>3598799.9999999995</v>
      </c>
      <c r="M1611" s="32">
        <f t="shared" si="239"/>
        <v>262712.39999999997</v>
      </c>
      <c r="N1611" s="32">
        <f>L1611+M1611</f>
        <v>3861512.3999999994</v>
      </c>
      <c r="O1611" s="32">
        <f>N1611</f>
        <v>3861512.3999999994</v>
      </c>
      <c r="P1611" s="423">
        <v>1500</v>
      </c>
      <c r="Q1611" s="416">
        <v>109.5</v>
      </c>
      <c r="R1611" s="14" t="s">
        <v>270</v>
      </c>
      <c r="S1611" s="14" t="s">
        <v>691</v>
      </c>
      <c r="T1611" s="438" t="s">
        <v>1179</v>
      </c>
    </row>
    <row r="1612" spans="1:29" ht="37.5">
      <c r="A1612" s="15">
        <v>210</v>
      </c>
      <c r="B1612" s="16">
        <v>147</v>
      </c>
      <c r="C1612" s="68" t="s">
        <v>1043</v>
      </c>
      <c r="D1612" s="16">
        <v>1999</v>
      </c>
      <c r="E1612" s="16" t="s">
        <v>37</v>
      </c>
      <c r="F1612" s="14" t="s">
        <v>306</v>
      </c>
      <c r="G1612" s="16" t="s">
        <v>1044</v>
      </c>
      <c r="H1612" s="16">
        <v>5</v>
      </c>
      <c r="I1612" s="21">
        <v>1380.4</v>
      </c>
      <c r="J1612" s="21">
        <v>762.8</v>
      </c>
      <c r="K1612" s="69" t="s">
        <v>234</v>
      </c>
      <c r="L1612" s="32">
        <f t="shared" si="240"/>
        <v>1433655.8319999999</v>
      </c>
      <c r="M1612" s="32">
        <f t="shared" si="239"/>
        <v>104661.928</v>
      </c>
      <c r="N1612" s="32">
        <f t="shared" si="220"/>
        <v>1538317.76</v>
      </c>
      <c r="O1612" s="32">
        <f>N1612</f>
        <v>1538317.76</v>
      </c>
      <c r="P1612" s="423">
        <v>1038.58</v>
      </c>
      <c r="Q1612" s="416">
        <v>75.819999999999993</v>
      </c>
      <c r="R1612" s="14" t="s">
        <v>270</v>
      </c>
      <c r="S1612" s="14" t="s">
        <v>691</v>
      </c>
    </row>
    <row r="1613" spans="1:29" ht="37.5">
      <c r="A1613" s="15">
        <v>211</v>
      </c>
      <c r="B1613" s="16">
        <v>148</v>
      </c>
      <c r="C1613" s="68" t="s">
        <v>1045</v>
      </c>
      <c r="D1613" s="16">
        <v>1977</v>
      </c>
      <c r="E1613" s="16" t="s">
        <v>37</v>
      </c>
      <c r="F1613" s="14" t="s">
        <v>306</v>
      </c>
      <c r="G1613" s="16" t="s">
        <v>87</v>
      </c>
      <c r="H1613" s="16">
        <v>5</v>
      </c>
      <c r="I1613" s="21">
        <f>J1613*1.8</f>
        <v>6734.808</v>
      </c>
      <c r="J1613" s="21">
        <v>3741.56</v>
      </c>
      <c r="K1613" s="35" t="s">
        <v>46</v>
      </c>
      <c r="L1613" s="32">
        <f t="shared" si="240"/>
        <v>1035274.68576</v>
      </c>
      <c r="M1613" s="32">
        <f t="shared" si="239"/>
        <v>75564.545760000008</v>
      </c>
      <c r="N1613" s="32">
        <f t="shared" si="220"/>
        <v>1110839.2315199999</v>
      </c>
      <c r="O1613" s="632">
        <f>N1613+N1614</f>
        <v>8732621.4451199993</v>
      </c>
      <c r="P1613" s="423">
        <v>153.72</v>
      </c>
      <c r="Q1613" s="418">
        <v>11.22</v>
      </c>
      <c r="R1613" s="14" t="s">
        <v>270</v>
      </c>
      <c r="S1613" s="14" t="s">
        <v>691</v>
      </c>
    </row>
    <row r="1614" spans="1:29">
      <c r="A1614" s="15">
        <v>212</v>
      </c>
      <c r="B1614" s="16"/>
      <c r="C1614" s="68"/>
      <c r="D1614" s="16"/>
      <c r="E1614" s="16"/>
      <c r="F1614" s="14"/>
      <c r="G1614" s="16"/>
      <c r="H1614" s="16"/>
      <c r="I1614" s="21"/>
      <c r="J1614" s="21"/>
      <c r="K1614" s="69" t="s">
        <v>234</v>
      </c>
      <c r="L1614" s="32">
        <f>P1614*I1613</f>
        <v>7103269.3456800003</v>
      </c>
      <c r="M1614" s="32">
        <f>I1613*Q1614</f>
        <v>518512.86791999999</v>
      </c>
      <c r="N1614" s="32">
        <f t="shared" si="220"/>
        <v>7621782.2136000004</v>
      </c>
      <c r="O1614" s="633"/>
      <c r="P1614" s="423">
        <v>1054.71</v>
      </c>
      <c r="Q1614" s="416">
        <v>76.989999999999995</v>
      </c>
      <c r="R1614" s="14" t="s">
        <v>270</v>
      </c>
      <c r="S1614" s="14" t="s">
        <v>691</v>
      </c>
    </row>
    <row r="1615" spans="1:29" s="2" customFormat="1" ht="37.5">
      <c r="A1615" s="15">
        <v>213</v>
      </c>
      <c r="B1615" s="16">
        <v>149</v>
      </c>
      <c r="C1615" s="22" t="s">
        <v>1047</v>
      </c>
      <c r="D1615" s="16">
        <v>1960</v>
      </c>
      <c r="E1615" s="16" t="s">
        <v>37</v>
      </c>
      <c r="F1615" s="14" t="s">
        <v>289</v>
      </c>
      <c r="G1615" s="62" t="s">
        <v>38</v>
      </c>
      <c r="H1615" s="16">
        <v>2</v>
      </c>
      <c r="I1615" s="21">
        <v>1272.8</v>
      </c>
      <c r="J1615" s="21">
        <v>638</v>
      </c>
      <c r="K1615" s="35" t="s">
        <v>46</v>
      </c>
      <c r="L1615" s="21">
        <f>I1615*P1615</f>
        <v>315959.87199999997</v>
      </c>
      <c r="M1615" s="21">
        <f t="shared" ref="M1615:M1622" si="241">I1615*Q1615</f>
        <v>23063.136000000002</v>
      </c>
      <c r="N1615" s="32">
        <f t="shared" si="220"/>
        <v>339023.00799999997</v>
      </c>
      <c r="O1615" s="32">
        <f t="shared" ref="O1615:O1622" si="242">N1615</f>
        <v>339023.00799999997</v>
      </c>
      <c r="P1615" s="415">
        <v>248.24</v>
      </c>
      <c r="Q1615" s="416">
        <v>18.12</v>
      </c>
      <c r="R1615" s="14" t="s">
        <v>270</v>
      </c>
      <c r="S1615" s="14" t="s">
        <v>691</v>
      </c>
      <c r="T1615" s="435"/>
      <c r="U1615" s="435"/>
      <c r="V1615" s="438"/>
      <c r="W1615" s="435"/>
      <c r="X1615" s="435"/>
      <c r="Z1615" s="5"/>
      <c r="AA1615" s="5"/>
      <c r="AB1615" s="5"/>
      <c r="AC1615" s="5"/>
    </row>
    <row r="1616" spans="1:29" s="2" customFormat="1" ht="37.5">
      <c r="A1616" s="15">
        <v>214</v>
      </c>
      <c r="B1616" s="16">
        <v>150</v>
      </c>
      <c r="C1616" s="22" t="s">
        <v>1048</v>
      </c>
      <c r="D1616" s="16">
        <v>1959</v>
      </c>
      <c r="E1616" s="16" t="s">
        <v>37</v>
      </c>
      <c r="F1616" s="14" t="s">
        <v>289</v>
      </c>
      <c r="G1616" s="62" t="s">
        <v>38</v>
      </c>
      <c r="H1616" s="16">
        <v>2</v>
      </c>
      <c r="I1616" s="21">
        <v>1269.2</v>
      </c>
      <c r="J1616" s="21">
        <v>646.79999999999995</v>
      </c>
      <c r="K1616" s="35" t="s">
        <v>46</v>
      </c>
      <c r="L1616" s="21">
        <f>I1616*P1616</f>
        <v>315066.20800000004</v>
      </c>
      <c r="M1616" s="21">
        <f t="shared" si="241"/>
        <v>22997.904000000002</v>
      </c>
      <c r="N1616" s="32">
        <f t="shared" si="220"/>
        <v>338064.11200000002</v>
      </c>
      <c r="O1616" s="32">
        <f t="shared" si="242"/>
        <v>338064.11200000002</v>
      </c>
      <c r="P1616" s="415">
        <v>248.24</v>
      </c>
      <c r="Q1616" s="416">
        <v>18.12</v>
      </c>
      <c r="R1616" s="14" t="s">
        <v>270</v>
      </c>
      <c r="S1616" s="14" t="s">
        <v>691</v>
      </c>
      <c r="T1616" s="435"/>
      <c r="U1616" s="435"/>
      <c r="V1616" s="438"/>
      <c r="W1616" s="435"/>
      <c r="X1616" s="435"/>
      <c r="Z1616" s="5"/>
      <c r="AA1616" s="5"/>
      <c r="AB1616" s="5"/>
      <c r="AC1616" s="5"/>
    </row>
    <row r="1617" spans="1:29" s="2" customFormat="1" ht="37.5">
      <c r="A1617" s="15">
        <v>215</v>
      </c>
      <c r="B1617" s="16">
        <v>151</v>
      </c>
      <c r="C1617" s="22" t="s">
        <v>1049</v>
      </c>
      <c r="D1617" s="16">
        <v>1959</v>
      </c>
      <c r="E1617" s="16" t="s">
        <v>37</v>
      </c>
      <c r="F1617" s="14" t="s">
        <v>289</v>
      </c>
      <c r="G1617" s="16" t="s">
        <v>38</v>
      </c>
      <c r="H1617" s="16">
        <v>2</v>
      </c>
      <c r="I1617" s="21">
        <v>1273.4000000000001</v>
      </c>
      <c r="J1617" s="21">
        <v>634.6</v>
      </c>
      <c r="K1617" s="35" t="s">
        <v>46</v>
      </c>
      <c r="L1617" s="21">
        <f>I1617*P1617</f>
        <v>316108.81600000005</v>
      </c>
      <c r="M1617" s="21">
        <f t="shared" si="241"/>
        <v>23074.008000000002</v>
      </c>
      <c r="N1617" s="32">
        <f t="shared" si="220"/>
        <v>339182.82400000002</v>
      </c>
      <c r="O1617" s="32">
        <f t="shared" si="242"/>
        <v>339182.82400000002</v>
      </c>
      <c r="P1617" s="415">
        <v>248.24</v>
      </c>
      <c r="Q1617" s="416">
        <v>18.12</v>
      </c>
      <c r="R1617" s="14" t="s">
        <v>270</v>
      </c>
      <c r="S1617" s="14" t="s">
        <v>691</v>
      </c>
      <c r="T1617" s="435"/>
      <c r="U1617" s="435"/>
      <c r="V1617" s="438"/>
      <c r="W1617" s="435"/>
      <c r="X1617" s="435"/>
      <c r="Z1617" s="5"/>
      <c r="AA1617" s="5"/>
      <c r="AB1617" s="5"/>
      <c r="AC1617" s="5"/>
    </row>
    <row r="1618" spans="1:29" ht="37.5">
      <c r="A1618" s="15">
        <v>216</v>
      </c>
      <c r="B1618" s="16">
        <v>152</v>
      </c>
      <c r="C1618" s="22" t="s">
        <v>1050</v>
      </c>
      <c r="D1618" s="16">
        <v>1986</v>
      </c>
      <c r="E1618" s="16" t="s">
        <v>37</v>
      </c>
      <c r="F1618" s="14" t="s">
        <v>306</v>
      </c>
      <c r="G1618" s="14" t="s">
        <v>38</v>
      </c>
      <c r="H1618" s="16">
        <v>5</v>
      </c>
      <c r="I1618" s="21">
        <f>J1618*1.8</f>
        <v>10952.1</v>
      </c>
      <c r="J1618" s="21">
        <v>6084.5</v>
      </c>
      <c r="K1618" s="35" t="s">
        <v>46</v>
      </c>
      <c r="L1618" s="21">
        <f>I1618*P1618</f>
        <v>1752336</v>
      </c>
      <c r="M1618" s="21">
        <f t="shared" si="241"/>
        <v>127920.52800000001</v>
      </c>
      <c r="N1618" s="32">
        <f>L1618+M1618</f>
        <v>1880256.5279999999</v>
      </c>
      <c r="O1618" s="32">
        <f t="shared" si="242"/>
        <v>1880256.5279999999</v>
      </c>
      <c r="P1618" s="423">
        <v>160</v>
      </c>
      <c r="Q1618" s="418">
        <v>11.68</v>
      </c>
      <c r="R1618" s="14" t="s">
        <v>270</v>
      </c>
      <c r="S1618" s="14" t="s">
        <v>691</v>
      </c>
    </row>
    <row r="1619" spans="1:29" ht="37.5">
      <c r="A1619" s="15">
        <v>217</v>
      </c>
      <c r="B1619" s="16">
        <v>153</v>
      </c>
      <c r="C1619" s="68" t="s">
        <v>1051</v>
      </c>
      <c r="D1619" s="16">
        <v>1981</v>
      </c>
      <c r="E1619" s="16" t="s">
        <v>37</v>
      </c>
      <c r="F1619" s="14" t="s">
        <v>306</v>
      </c>
      <c r="G1619" s="16" t="s">
        <v>38</v>
      </c>
      <c r="H1619" s="16">
        <v>5</v>
      </c>
      <c r="I1619" s="21">
        <f>J1619*1.8</f>
        <v>4539.42</v>
      </c>
      <c r="J1619" s="21">
        <v>2521.9</v>
      </c>
      <c r="K1619" s="35" t="s">
        <v>46</v>
      </c>
      <c r="L1619" s="32">
        <f>P1619*I1619</f>
        <v>726307.2</v>
      </c>
      <c r="M1619" s="32">
        <f t="shared" si="241"/>
        <v>53020.425600000002</v>
      </c>
      <c r="N1619" s="32">
        <f t="shared" si="220"/>
        <v>779327.62559999991</v>
      </c>
      <c r="O1619" s="32">
        <f t="shared" si="242"/>
        <v>779327.62559999991</v>
      </c>
      <c r="P1619" s="423">
        <v>160</v>
      </c>
      <c r="Q1619" s="418">
        <v>11.68</v>
      </c>
      <c r="R1619" s="14" t="s">
        <v>270</v>
      </c>
      <c r="S1619" s="14" t="s">
        <v>691</v>
      </c>
    </row>
    <row r="1620" spans="1:29" ht="37.5">
      <c r="A1620" s="15">
        <v>218</v>
      </c>
      <c r="B1620" s="16">
        <v>154</v>
      </c>
      <c r="C1620" s="68" t="s">
        <v>1053</v>
      </c>
      <c r="D1620" s="16">
        <v>1984</v>
      </c>
      <c r="E1620" s="16" t="s">
        <v>37</v>
      </c>
      <c r="F1620" s="14" t="s">
        <v>306</v>
      </c>
      <c r="G1620" s="16" t="s">
        <v>87</v>
      </c>
      <c r="H1620" s="16">
        <v>5</v>
      </c>
      <c r="I1620" s="21">
        <f>J1620*1.8</f>
        <v>11080.619999999999</v>
      </c>
      <c r="J1620" s="21">
        <v>6155.9</v>
      </c>
      <c r="K1620" s="35" t="s">
        <v>46</v>
      </c>
      <c r="L1620" s="32">
        <f>P1620*I1620</f>
        <v>1703312.9063999997</v>
      </c>
      <c r="M1620" s="32">
        <f t="shared" si="241"/>
        <v>124324.5564</v>
      </c>
      <c r="N1620" s="32">
        <f t="shared" si="220"/>
        <v>1827637.4627999999</v>
      </c>
      <c r="O1620" s="32">
        <f t="shared" si="242"/>
        <v>1827637.4627999999</v>
      </c>
      <c r="P1620" s="423">
        <v>153.72</v>
      </c>
      <c r="Q1620" s="418">
        <v>11.22</v>
      </c>
      <c r="R1620" s="14" t="s">
        <v>270</v>
      </c>
      <c r="S1620" s="14" t="s">
        <v>691</v>
      </c>
      <c r="T1620" s="438" t="s">
        <v>1178</v>
      </c>
    </row>
    <row r="1621" spans="1:29" s="2" customFormat="1" ht="37.5">
      <c r="A1621" s="15">
        <v>219</v>
      </c>
      <c r="B1621" s="16">
        <v>155</v>
      </c>
      <c r="C1621" s="22" t="s">
        <v>1054</v>
      </c>
      <c r="D1621" s="16">
        <v>1984</v>
      </c>
      <c r="E1621" s="16">
        <v>2017</v>
      </c>
      <c r="F1621" s="14" t="s">
        <v>474</v>
      </c>
      <c r="G1621" s="16" t="s">
        <v>38</v>
      </c>
      <c r="H1621" s="16">
        <v>9</v>
      </c>
      <c r="I1621" s="21">
        <f>J1621*1.8</f>
        <v>2342.34</v>
      </c>
      <c r="J1621" s="21">
        <v>1301.3</v>
      </c>
      <c r="K1621" s="35" t="s">
        <v>46</v>
      </c>
      <c r="L1621" s="32">
        <f>P1621*I1621</f>
        <v>387774.38700000005</v>
      </c>
      <c r="M1621" s="32">
        <f t="shared" si="241"/>
        <v>28318.890600000002</v>
      </c>
      <c r="N1621" s="32">
        <f t="shared" si="220"/>
        <v>416093.27760000003</v>
      </c>
      <c r="O1621" s="32">
        <f t="shared" si="242"/>
        <v>416093.27760000003</v>
      </c>
      <c r="P1621" s="423">
        <v>165.55</v>
      </c>
      <c r="Q1621" s="416">
        <v>12.09</v>
      </c>
      <c r="R1621" s="14" t="s">
        <v>270</v>
      </c>
      <c r="S1621" s="14" t="s">
        <v>691</v>
      </c>
      <c r="T1621" s="435"/>
      <c r="U1621" s="435"/>
      <c r="V1621" s="438"/>
      <c r="W1621" s="435"/>
      <c r="X1621" s="435"/>
      <c r="Z1621" s="5"/>
      <c r="AA1621" s="5"/>
      <c r="AB1621" s="5"/>
      <c r="AC1621" s="5"/>
    </row>
    <row r="1622" spans="1:29" ht="37.5">
      <c r="A1622" s="15">
        <v>220</v>
      </c>
      <c r="B1622" s="16">
        <v>156</v>
      </c>
      <c r="C1622" s="68" t="s">
        <v>1055</v>
      </c>
      <c r="D1622" s="16">
        <v>1981</v>
      </c>
      <c r="E1622" s="16" t="s">
        <v>37</v>
      </c>
      <c r="F1622" s="14" t="s">
        <v>306</v>
      </c>
      <c r="G1622" s="16" t="s">
        <v>38</v>
      </c>
      <c r="H1622" s="16">
        <v>5</v>
      </c>
      <c r="I1622" s="21">
        <f>J1622*1.8</f>
        <v>6116.58</v>
      </c>
      <c r="J1622" s="21">
        <v>3398.1</v>
      </c>
      <c r="K1622" s="35" t="s">
        <v>46</v>
      </c>
      <c r="L1622" s="32">
        <f>P1622*I1622</f>
        <v>978652.8</v>
      </c>
      <c r="M1622" s="32">
        <f t="shared" si="241"/>
        <v>71441.654399999999</v>
      </c>
      <c r="N1622" s="32">
        <f>L1622+M1622</f>
        <v>1050094.4544000002</v>
      </c>
      <c r="O1622" s="32">
        <f t="shared" si="242"/>
        <v>1050094.4544000002</v>
      </c>
      <c r="P1622" s="423">
        <v>160</v>
      </c>
      <c r="Q1622" s="418">
        <v>11.68</v>
      </c>
      <c r="R1622" s="14" t="s">
        <v>270</v>
      </c>
      <c r="S1622" s="14" t="s">
        <v>691</v>
      </c>
    </row>
  </sheetData>
  <mergeCells count="762">
    <mergeCell ref="O1478:O1480"/>
    <mergeCell ref="O1600:O1604"/>
    <mergeCell ref="O1609:O1610"/>
    <mergeCell ref="O1613:O1614"/>
    <mergeCell ref="O1495:O1497"/>
    <mergeCell ref="O1516:O1519"/>
    <mergeCell ref="O1520:O1523"/>
    <mergeCell ref="O1531:O1532"/>
    <mergeCell ref="O1538:O1541"/>
    <mergeCell ref="O1549:O1554"/>
    <mergeCell ref="O1557:O1558"/>
    <mergeCell ref="O1559:O1560"/>
    <mergeCell ref="O1582:O1585"/>
    <mergeCell ref="O1485:O1486"/>
    <mergeCell ref="O1487:O1488"/>
    <mergeCell ref="O1489:O1490"/>
    <mergeCell ref="O1491:O1492"/>
    <mergeCell ref="O1566:O1570"/>
    <mergeCell ref="O1421:O1425"/>
    <mergeCell ref="O1431:O1432"/>
    <mergeCell ref="O1433:O1436"/>
    <mergeCell ref="O1445:O1446"/>
    <mergeCell ref="O1450:O1451"/>
    <mergeCell ref="O1447:O1448"/>
    <mergeCell ref="O1454:O1457"/>
    <mergeCell ref="O1468:O1474"/>
    <mergeCell ref="O1475:O1477"/>
    <mergeCell ref="O1426:O1428"/>
    <mergeCell ref="O1350:O1352"/>
    <mergeCell ref="O1364:O1365"/>
    <mergeCell ref="O1370:O1374"/>
    <mergeCell ref="O1391:O1392"/>
    <mergeCell ref="O1393:O1394"/>
    <mergeCell ref="O1395:O1396"/>
    <mergeCell ref="O1398:O1399"/>
    <mergeCell ref="O1400:O1401"/>
    <mergeCell ref="O1411:O1412"/>
    <mergeCell ref="O1277:O1279"/>
    <mergeCell ref="O1280:O1281"/>
    <mergeCell ref="O1282:O1284"/>
    <mergeCell ref="O1285:O1293"/>
    <mergeCell ref="O1329:O1330"/>
    <mergeCell ref="O1333:O1336"/>
    <mergeCell ref="O1337:O1340"/>
    <mergeCell ref="O1341:O1346"/>
    <mergeCell ref="O1347:O1349"/>
    <mergeCell ref="O1243:O1245"/>
    <mergeCell ref="O1247:O1248"/>
    <mergeCell ref="O1249:O1250"/>
    <mergeCell ref="O1251:O1252"/>
    <mergeCell ref="O1253:O1256"/>
    <mergeCell ref="O1257:O1260"/>
    <mergeCell ref="O1261:O1264"/>
    <mergeCell ref="O1265:O1269"/>
    <mergeCell ref="O1275:O1276"/>
    <mergeCell ref="O1200:O1201"/>
    <mergeCell ref="O1202:O1203"/>
    <mergeCell ref="O1208:O1211"/>
    <mergeCell ref="O1212:O1215"/>
    <mergeCell ref="O1216:O1220"/>
    <mergeCell ref="O1221:O1224"/>
    <mergeCell ref="O1225:O1228"/>
    <mergeCell ref="O1233:O1236"/>
    <mergeCell ref="O1241:O1242"/>
    <mergeCell ref="O1167:O1168"/>
    <mergeCell ref="O1171:O1172"/>
    <mergeCell ref="O1174:O1175"/>
    <mergeCell ref="I113:I117"/>
    <mergeCell ref="J113:J117"/>
    <mergeCell ref="I120:I124"/>
    <mergeCell ref="J120:J124"/>
    <mergeCell ref="I131:I134"/>
    <mergeCell ref="J131:J134"/>
    <mergeCell ref="I138:I140"/>
    <mergeCell ref="J138:J140"/>
    <mergeCell ref="I150:I153"/>
    <mergeCell ref="J150:J153"/>
    <mergeCell ref="I158:I161"/>
    <mergeCell ref="J158:J161"/>
    <mergeCell ref="I164:I165"/>
    <mergeCell ref="J164:J165"/>
    <mergeCell ref="I185:I186"/>
    <mergeCell ref="J135:J136"/>
    <mergeCell ref="O150:O153"/>
    <mergeCell ref="O154:O157"/>
    <mergeCell ref="O158:O161"/>
    <mergeCell ref="O162:O163"/>
    <mergeCell ref="O164:O165"/>
    <mergeCell ref="I32:I33"/>
    <mergeCell ref="J32:J33"/>
    <mergeCell ref="I19:I20"/>
    <mergeCell ref="I59:I60"/>
    <mergeCell ref="J59:J60"/>
    <mergeCell ref="I66:I70"/>
    <mergeCell ref="J66:J70"/>
    <mergeCell ref="I36:I37"/>
    <mergeCell ref="J36:J37"/>
    <mergeCell ref="I38:I39"/>
    <mergeCell ref="J38:J39"/>
    <mergeCell ref="B17:B18"/>
    <mergeCell ref="C17:C18"/>
    <mergeCell ref="D17:D18"/>
    <mergeCell ref="E17:E18"/>
    <mergeCell ref="G17:G18"/>
    <mergeCell ref="H17:H18"/>
    <mergeCell ref="A10:A11"/>
    <mergeCell ref="B10:B11"/>
    <mergeCell ref="C10:C11"/>
    <mergeCell ref="D10:E10"/>
    <mergeCell ref="G10:G11"/>
    <mergeCell ref="F10:F11"/>
    <mergeCell ref="H10:H11"/>
    <mergeCell ref="F17:F18"/>
    <mergeCell ref="B29:B30"/>
    <mergeCell ref="C29:C30"/>
    <mergeCell ref="D29:D30"/>
    <mergeCell ref="E29:E30"/>
    <mergeCell ref="G29:G30"/>
    <mergeCell ref="H29:H30"/>
    <mergeCell ref="B19:B20"/>
    <mergeCell ref="C19:C20"/>
    <mergeCell ref="D19:D20"/>
    <mergeCell ref="E19:E20"/>
    <mergeCell ref="G19:G20"/>
    <mergeCell ref="H19:H20"/>
    <mergeCell ref="F19:F20"/>
    <mergeCell ref="F29:F30"/>
    <mergeCell ref="B36:B37"/>
    <mergeCell ref="C36:C37"/>
    <mergeCell ref="D36:D37"/>
    <mergeCell ref="E36:E37"/>
    <mergeCell ref="G36:G37"/>
    <mergeCell ref="H36:H37"/>
    <mergeCell ref="B32:B33"/>
    <mergeCell ref="C32:C33"/>
    <mergeCell ref="D32:D33"/>
    <mergeCell ref="E32:E33"/>
    <mergeCell ref="G32:G33"/>
    <mergeCell ref="H32:H33"/>
    <mergeCell ref="F32:F33"/>
    <mergeCell ref="F36:F37"/>
    <mergeCell ref="B47:B49"/>
    <mergeCell ref="C47:C49"/>
    <mergeCell ref="D47:D49"/>
    <mergeCell ref="E47:E49"/>
    <mergeCell ref="G47:G49"/>
    <mergeCell ref="H47:H49"/>
    <mergeCell ref="B38:B39"/>
    <mergeCell ref="C38:C39"/>
    <mergeCell ref="D38:D39"/>
    <mergeCell ref="E38:E39"/>
    <mergeCell ref="G38:G39"/>
    <mergeCell ref="H38:H39"/>
    <mergeCell ref="F47:F49"/>
    <mergeCell ref="F38:F39"/>
    <mergeCell ref="B59:B60"/>
    <mergeCell ref="C59:C60"/>
    <mergeCell ref="D59:D60"/>
    <mergeCell ref="E59:E60"/>
    <mergeCell ref="G59:G60"/>
    <mergeCell ref="H59:H60"/>
    <mergeCell ref="B50:B52"/>
    <mergeCell ref="C50:C52"/>
    <mergeCell ref="D50:D52"/>
    <mergeCell ref="E50:E52"/>
    <mergeCell ref="G50:G52"/>
    <mergeCell ref="H50:H52"/>
    <mergeCell ref="F50:F52"/>
    <mergeCell ref="F59:F60"/>
    <mergeCell ref="B66:B70"/>
    <mergeCell ref="C66:C70"/>
    <mergeCell ref="D66:D70"/>
    <mergeCell ref="E66:E70"/>
    <mergeCell ref="G66:G70"/>
    <mergeCell ref="H66:H70"/>
    <mergeCell ref="B62:B64"/>
    <mergeCell ref="C62:C64"/>
    <mergeCell ref="D62:D64"/>
    <mergeCell ref="E62:E64"/>
    <mergeCell ref="G62:G64"/>
    <mergeCell ref="H62:H64"/>
    <mergeCell ref="F62:F64"/>
    <mergeCell ref="F66:F70"/>
    <mergeCell ref="B80:B81"/>
    <mergeCell ref="C80:C81"/>
    <mergeCell ref="D80:D81"/>
    <mergeCell ref="E80:E81"/>
    <mergeCell ref="G80:G81"/>
    <mergeCell ref="H80:H81"/>
    <mergeCell ref="B71:B74"/>
    <mergeCell ref="C71:C74"/>
    <mergeCell ref="D71:D74"/>
    <mergeCell ref="E71:E74"/>
    <mergeCell ref="G71:G74"/>
    <mergeCell ref="H71:H74"/>
    <mergeCell ref="F71:F74"/>
    <mergeCell ref="F80:F81"/>
    <mergeCell ref="B105:B106"/>
    <mergeCell ref="C105:C106"/>
    <mergeCell ref="D105:D106"/>
    <mergeCell ref="E105:E106"/>
    <mergeCell ref="G105:G106"/>
    <mergeCell ref="H105:H106"/>
    <mergeCell ref="B86:B87"/>
    <mergeCell ref="C86:C87"/>
    <mergeCell ref="D86:D87"/>
    <mergeCell ref="E86:E87"/>
    <mergeCell ref="G86:G87"/>
    <mergeCell ref="H86:H87"/>
    <mergeCell ref="F86:F87"/>
    <mergeCell ref="F105:F106"/>
    <mergeCell ref="B92:B95"/>
    <mergeCell ref="B88:B89"/>
    <mergeCell ref="C88:C89"/>
    <mergeCell ref="D88:D89"/>
    <mergeCell ref="E88:E89"/>
    <mergeCell ref="F88:F89"/>
    <mergeCell ref="G88:G89"/>
    <mergeCell ref="H88:H89"/>
    <mergeCell ref="F92:F95"/>
    <mergeCell ref="E92:E95"/>
    <mergeCell ref="B118:B119"/>
    <mergeCell ref="C118:C119"/>
    <mergeCell ref="D118:D119"/>
    <mergeCell ref="E118:E119"/>
    <mergeCell ref="G118:G119"/>
    <mergeCell ref="H118:H119"/>
    <mergeCell ref="I118:I119"/>
    <mergeCell ref="J118:J119"/>
    <mergeCell ref="B113:B117"/>
    <mergeCell ref="C113:C117"/>
    <mergeCell ref="D113:D117"/>
    <mergeCell ref="E113:E117"/>
    <mergeCell ref="G113:G117"/>
    <mergeCell ref="H113:H117"/>
    <mergeCell ref="B126:B130"/>
    <mergeCell ref="C126:C130"/>
    <mergeCell ref="D126:D130"/>
    <mergeCell ref="E126:E130"/>
    <mergeCell ref="G126:G130"/>
    <mergeCell ref="H126:H130"/>
    <mergeCell ref="I126:I130"/>
    <mergeCell ref="J126:J130"/>
    <mergeCell ref="B120:B124"/>
    <mergeCell ref="C120:C124"/>
    <mergeCell ref="D120:D124"/>
    <mergeCell ref="E120:E124"/>
    <mergeCell ref="G120:G124"/>
    <mergeCell ref="H120:H124"/>
    <mergeCell ref="F120:F124"/>
    <mergeCell ref="F126:F130"/>
    <mergeCell ref="B131:B134"/>
    <mergeCell ref="C131:C134"/>
    <mergeCell ref="D131:D134"/>
    <mergeCell ref="E131:E134"/>
    <mergeCell ref="G131:G134"/>
    <mergeCell ref="H131:H134"/>
    <mergeCell ref="F131:F134"/>
    <mergeCell ref="F135:F136"/>
    <mergeCell ref="B138:B140"/>
    <mergeCell ref="C138:C140"/>
    <mergeCell ref="D138:D140"/>
    <mergeCell ref="E138:E140"/>
    <mergeCell ref="G138:G140"/>
    <mergeCell ref="H138:H140"/>
    <mergeCell ref="F138:F140"/>
    <mergeCell ref="B135:B136"/>
    <mergeCell ref="C135:C136"/>
    <mergeCell ref="D135:D136"/>
    <mergeCell ref="E135:E136"/>
    <mergeCell ref="G135:G136"/>
    <mergeCell ref="H135:H136"/>
    <mergeCell ref="F147:F148"/>
    <mergeCell ref="B154:B157"/>
    <mergeCell ref="C154:C157"/>
    <mergeCell ref="D154:D157"/>
    <mergeCell ref="E154:E157"/>
    <mergeCell ref="G154:G157"/>
    <mergeCell ref="H154:H157"/>
    <mergeCell ref="B150:B153"/>
    <mergeCell ref="C150:C153"/>
    <mergeCell ref="D150:D153"/>
    <mergeCell ref="E150:E153"/>
    <mergeCell ref="G150:G153"/>
    <mergeCell ref="H150:H153"/>
    <mergeCell ref="F150:F153"/>
    <mergeCell ref="B147:B148"/>
    <mergeCell ref="C147:C148"/>
    <mergeCell ref="D147:D148"/>
    <mergeCell ref="E147:E148"/>
    <mergeCell ref="G147:G148"/>
    <mergeCell ref="H147:H148"/>
    <mergeCell ref="B164:B165"/>
    <mergeCell ref="C164:C165"/>
    <mergeCell ref="D164:D165"/>
    <mergeCell ref="E164:E165"/>
    <mergeCell ref="G164:G165"/>
    <mergeCell ref="H164:H165"/>
    <mergeCell ref="F164:F165"/>
    <mergeCell ref="F154:F157"/>
    <mergeCell ref="B162:B163"/>
    <mergeCell ref="C162:C163"/>
    <mergeCell ref="D162:D163"/>
    <mergeCell ref="E162:E163"/>
    <mergeCell ref="G162:G163"/>
    <mergeCell ref="H162:H163"/>
    <mergeCell ref="F162:F163"/>
    <mergeCell ref="B158:B161"/>
    <mergeCell ref="C158:C161"/>
    <mergeCell ref="D158:D161"/>
    <mergeCell ref="E158:E161"/>
    <mergeCell ref="G158:G161"/>
    <mergeCell ref="H158:H161"/>
    <mergeCell ref="F158:F161"/>
    <mergeCell ref="B185:B186"/>
    <mergeCell ref="C185:C186"/>
    <mergeCell ref="D185:D186"/>
    <mergeCell ref="E185:E186"/>
    <mergeCell ref="G185:G186"/>
    <mergeCell ref="H185:H186"/>
    <mergeCell ref="F185:F186"/>
    <mergeCell ref="B172:B177"/>
    <mergeCell ref="C172:C177"/>
    <mergeCell ref="D172:D177"/>
    <mergeCell ref="E172:E177"/>
    <mergeCell ref="G172:G177"/>
    <mergeCell ref="H172:H177"/>
    <mergeCell ref="B193:B194"/>
    <mergeCell ref="C193:C194"/>
    <mergeCell ref="D193:D194"/>
    <mergeCell ref="E193:E194"/>
    <mergeCell ref="G193:G194"/>
    <mergeCell ref="H193:H194"/>
    <mergeCell ref="I193:I194"/>
    <mergeCell ref="J193:J194"/>
    <mergeCell ref="F189:F190"/>
    <mergeCell ref="F193:F194"/>
    <mergeCell ref="B189:B190"/>
    <mergeCell ref="C189:C190"/>
    <mergeCell ref="D189:D190"/>
    <mergeCell ref="E189:E190"/>
    <mergeCell ref="G189:G190"/>
    <mergeCell ref="H189:H190"/>
    <mergeCell ref="I189:I190"/>
    <mergeCell ref="B207:B208"/>
    <mergeCell ref="C207:C208"/>
    <mergeCell ref="D207:D208"/>
    <mergeCell ref="E207:E208"/>
    <mergeCell ref="G207:G208"/>
    <mergeCell ref="H207:H208"/>
    <mergeCell ref="I207:I208"/>
    <mergeCell ref="J207:J208"/>
    <mergeCell ref="B205:B206"/>
    <mergeCell ref="C205:C206"/>
    <mergeCell ref="D205:D206"/>
    <mergeCell ref="E205:E206"/>
    <mergeCell ref="G205:G206"/>
    <mergeCell ref="H205:H206"/>
    <mergeCell ref="F205:F206"/>
    <mergeCell ref="F207:F208"/>
    <mergeCell ref="B258:B259"/>
    <mergeCell ref="C258:C259"/>
    <mergeCell ref="D258:D259"/>
    <mergeCell ref="E258:E259"/>
    <mergeCell ref="G258:G259"/>
    <mergeCell ref="H258:H259"/>
    <mergeCell ref="I258:I259"/>
    <mergeCell ref="J258:J259"/>
    <mergeCell ref="B222:B223"/>
    <mergeCell ref="C222:C223"/>
    <mergeCell ref="D222:D223"/>
    <mergeCell ref="E222:E223"/>
    <mergeCell ref="G222:G223"/>
    <mergeCell ref="H222:H223"/>
    <mergeCell ref="F222:F223"/>
    <mergeCell ref="F258:F259"/>
    <mergeCell ref="B273:B274"/>
    <mergeCell ref="C273:C274"/>
    <mergeCell ref="D273:D274"/>
    <mergeCell ref="E273:E274"/>
    <mergeCell ref="G273:G274"/>
    <mergeCell ref="H273:H274"/>
    <mergeCell ref="I273:I274"/>
    <mergeCell ref="J273:J274"/>
    <mergeCell ref="B270:B271"/>
    <mergeCell ref="C270:C271"/>
    <mergeCell ref="D270:D271"/>
    <mergeCell ref="E270:E271"/>
    <mergeCell ref="G270:G271"/>
    <mergeCell ref="H270:H271"/>
    <mergeCell ref="F270:F271"/>
    <mergeCell ref="F273:F274"/>
    <mergeCell ref="B527:B530"/>
    <mergeCell ref="C527:C530"/>
    <mergeCell ref="D527:D530"/>
    <mergeCell ref="E527:E530"/>
    <mergeCell ref="G527:G530"/>
    <mergeCell ref="H527:H530"/>
    <mergeCell ref="I527:I530"/>
    <mergeCell ref="J527:J530"/>
    <mergeCell ref="B523:B526"/>
    <mergeCell ref="C523:C526"/>
    <mergeCell ref="D523:D526"/>
    <mergeCell ref="E523:E526"/>
    <mergeCell ref="G523:G526"/>
    <mergeCell ref="H523:H526"/>
    <mergeCell ref="F523:F526"/>
    <mergeCell ref="F527:F530"/>
    <mergeCell ref="B544:B548"/>
    <mergeCell ref="C544:C548"/>
    <mergeCell ref="D544:D548"/>
    <mergeCell ref="E544:E548"/>
    <mergeCell ref="G544:G548"/>
    <mergeCell ref="H544:H548"/>
    <mergeCell ref="I544:I548"/>
    <mergeCell ref="J544:J548"/>
    <mergeCell ref="B531:B534"/>
    <mergeCell ref="C531:C534"/>
    <mergeCell ref="D531:D534"/>
    <mergeCell ref="E531:E534"/>
    <mergeCell ref="G531:G534"/>
    <mergeCell ref="H531:H534"/>
    <mergeCell ref="F531:F534"/>
    <mergeCell ref="F544:F548"/>
    <mergeCell ref="B553:B556"/>
    <mergeCell ref="C553:C556"/>
    <mergeCell ref="D553:D556"/>
    <mergeCell ref="E553:E556"/>
    <mergeCell ref="G553:G556"/>
    <mergeCell ref="H553:H556"/>
    <mergeCell ref="I553:I556"/>
    <mergeCell ref="J553:J556"/>
    <mergeCell ref="B549:B552"/>
    <mergeCell ref="C549:C552"/>
    <mergeCell ref="D549:D552"/>
    <mergeCell ref="E549:E552"/>
    <mergeCell ref="G549:G552"/>
    <mergeCell ref="H549:H552"/>
    <mergeCell ref="F553:F556"/>
    <mergeCell ref="F549:F552"/>
    <mergeCell ref="B561:B565"/>
    <mergeCell ref="C561:C565"/>
    <mergeCell ref="D561:D565"/>
    <mergeCell ref="E561:E565"/>
    <mergeCell ref="G561:G565"/>
    <mergeCell ref="H561:H565"/>
    <mergeCell ref="I561:I565"/>
    <mergeCell ref="J561:J565"/>
    <mergeCell ref="B557:B560"/>
    <mergeCell ref="C557:C560"/>
    <mergeCell ref="D557:D560"/>
    <mergeCell ref="E557:E560"/>
    <mergeCell ref="H557:H560"/>
    <mergeCell ref="I557:I560"/>
    <mergeCell ref="F561:F565"/>
    <mergeCell ref="F557:F560"/>
    <mergeCell ref="G557:G560"/>
    <mergeCell ref="C92:C95"/>
    <mergeCell ref="E631:E632"/>
    <mergeCell ref="I566:I571"/>
    <mergeCell ref="J566:J571"/>
    <mergeCell ref="C566:C571"/>
    <mergeCell ref="D566:D571"/>
    <mergeCell ref="E566:E571"/>
    <mergeCell ref="G566:G571"/>
    <mergeCell ref="H566:H571"/>
    <mergeCell ref="F631:F632"/>
    <mergeCell ref="F572:F576"/>
    <mergeCell ref="F566:F571"/>
    <mergeCell ref="J557:J560"/>
    <mergeCell ref="I549:I552"/>
    <mergeCell ref="J549:J552"/>
    <mergeCell ref="I531:I534"/>
    <mergeCell ref="J531:J534"/>
    <mergeCell ref="I523:I526"/>
    <mergeCell ref="J523:J526"/>
    <mergeCell ref="I270:I271"/>
    <mergeCell ref="J270:J271"/>
    <mergeCell ref="G108:G112"/>
    <mergeCell ref="H108:H112"/>
    <mergeCell ref="F172:F177"/>
    <mergeCell ref="G633:G634"/>
    <mergeCell ref="H633:H634"/>
    <mergeCell ref="I633:I634"/>
    <mergeCell ref="J633:J634"/>
    <mergeCell ref="G631:G632"/>
    <mergeCell ref="H631:H632"/>
    <mergeCell ref="I631:I632"/>
    <mergeCell ref="J631:J632"/>
    <mergeCell ref="F113:F117"/>
    <mergeCell ref="F118:F119"/>
    <mergeCell ref="I222:I223"/>
    <mergeCell ref="J222:J223"/>
    <mergeCell ref="I205:I206"/>
    <mergeCell ref="J205:J206"/>
    <mergeCell ref="J189:J190"/>
    <mergeCell ref="I172:I177"/>
    <mergeCell ref="J172:J177"/>
    <mergeCell ref="I162:I163"/>
    <mergeCell ref="J162:J163"/>
    <mergeCell ref="I154:I157"/>
    <mergeCell ref="J154:J157"/>
    <mergeCell ref="I147:I148"/>
    <mergeCell ref="J147:J148"/>
    <mergeCell ref="I135:I136"/>
    <mergeCell ref="P1:S1"/>
    <mergeCell ref="P5:S5"/>
    <mergeCell ref="C8:R8"/>
    <mergeCell ref="J19:J20"/>
    <mergeCell ref="C6:N6"/>
    <mergeCell ref="C7:R7"/>
    <mergeCell ref="I17:I18"/>
    <mergeCell ref="J17:J18"/>
    <mergeCell ref="I29:I30"/>
    <mergeCell ref="J29:J30"/>
    <mergeCell ref="N10:N11"/>
    <mergeCell ref="P10:P11"/>
    <mergeCell ref="Q10:Q11"/>
    <mergeCell ref="R10:S10"/>
    <mergeCell ref="I10:I11"/>
    <mergeCell ref="J10:J11"/>
    <mergeCell ref="P2:S2"/>
    <mergeCell ref="P3:S3"/>
    <mergeCell ref="P4:S4"/>
    <mergeCell ref="L10:L11"/>
    <mergeCell ref="M10:M11"/>
    <mergeCell ref="O10:O11"/>
    <mergeCell ref="G92:G95"/>
    <mergeCell ref="H92:H95"/>
    <mergeCell ref="I47:I49"/>
    <mergeCell ref="J47:J49"/>
    <mergeCell ref="K10:K11"/>
    <mergeCell ref="I105:I106"/>
    <mergeCell ref="J105:J106"/>
    <mergeCell ref="B108:B112"/>
    <mergeCell ref="C108:C112"/>
    <mergeCell ref="D108:D112"/>
    <mergeCell ref="E108:E112"/>
    <mergeCell ref="I108:I112"/>
    <mergeCell ref="J108:J112"/>
    <mergeCell ref="I86:I87"/>
    <mergeCell ref="J86:J87"/>
    <mergeCell ref="I71:I74"/>
    <mergeCell ref="J71:J74"/>
    <mergeCell ref="I62:I64"/>
    <mergeCell ref="J62:J64"/>
    <mergeCell ref="I50:I52"/>
    <mergeCell ref="J50:J52"/>
    <mergeCell ref="J92:J95"/>
    <mergeCell ref="I92:I95"/>
    <mergeCell ref="D92:D95"/>
    <mergeCell ref="B633:B634"/>
    <mergeCell ref="C633:C634"/>
    <mergeCell ref="D633:D634"/>
    <mergeCell ref="E633:E634"/>
    <mergeCell ref="B631:B632"/>
    <mergeCell ref="C631:C632"/>
    <mergeCell ref="D631:D632"/>
    <mergeCell ref="F633:F634"/>
    <mergeCell ref="B572:B576"/>
    <mergeCell ref="C572:C576"/>
    <mergeCell ref="D572:D576"/>
    <mergeCell ref="E572:E576"/>
    <mergeCell ref="G572:G576"/>
    <mergeCell ref="H572:H576"/>
    <mergeCell ref="I572:I576"/>
    <mergeCell ref="J572:J576"/>
    <mergeCell ref="B566:B571"/>
    <mergeCell ref="F108:F112"/>
    <mergeCell ref="I88:I89"/>
    <mergeCell ref="O17:O21"/>
    <mergeCell ref="O25:O26"/>
    <mergeCell ref="O28:O30"/>
    <mergeCell ref="O32:O33"/>
    <mergeCell ref="O36:O37"/>
    <mergeCell ref="O47:O49"/>
    <mergeCell ref="O50:O52"/>
    <mergeCell ref="O59:O60"/>
    <mergeCell ref="J88:J89"/>
    <mergeCell ref="I80:I81"/>
    <mergeCell ref="J80:J81"/>
    <mergeCell ref="O113:O117"/>
    <mergeCell ref="O62:O64"/>
    <mergeCell ref="O66:O70"/>
    <mergeCell ref="O71:O74"/>
    <mergeCell ref="O86:O87"/>
    <mergeCell ref="O88:O89"/>
    <mergeCell ref="O92:O95"/>
    <mergeCell ref="O105:O106"/>
    <mergeCell ref="O108:O112"/>
    <mergeCell ref="O118:O119"/>
    <mergeCell ref="O120:O124"/>
    <mergeCell ref="O126:O130"/>
    <mergeCell ref="O131:O134"/>
    <mergeCell ref="O138:O140"/>
    <mergeCell ref="O147:O148"/>
    <mergeCell ref="O172:O177"/>
    <mergeCell ref="O185:O186"/>
    <mergeCell ref="O189:O190"/>
    <mergeCell ref="O193:O194"/>
    <mergeCell ref="O205:O206"/>
    <mergeCell ref="O207:O208"/>
    <mergeCell ref="O342:O344"/>
    <mergeCell ref="O345:O348"/>
    <mergeCell ref="O349:O352"/>
    <mergeCell ref="O353:O355"/>
    <mergeCell ref="O360:O364"/>
    <mergeCell ref="O368:O369"/>
    <mergeCell ref="O387:O388"/>
    <mergeCell ref="O389:O392"/>
    <mergeCell ref="O222:O223"/>
    <mergeCell ref="O258:O259"/>
    <mergeCell ref="O270:O271"/>
    <mergeCell ref="O273:O274"/>
    <mergeCell ref="O312:O313"/>
    <mergeCell ref="O322:O325"/>
    <mergeCell ref="O328:O329"/>
    <mergeCell ref="O334:O337"/>
    <mergeCell ref="O338:O341"/>
    <mergeCell ref="O396:O397"/>
    <mergeCell ref="O414:O415"/>
    <mergeCell ref="O421:O422"/>
    <mergeCell ref="O423:O424"/>
    <mergeCell ref="O425:O426"/>
    <mergeCell ref="O429:O430"/>
    <mergeCell ref="O434:O435"/>
    <mergeCell ref="O438:O442"/>
    <mergeCell ref="O445:O446"/>
    <mergeCell ref="O447:O451"/>
    <mergeCell ref="O452:O455"/>
    <mergeCell ref="O456:O459"/>
    <mergeCell ref="O460:O462"/>
    <mergeCell ref="O463:O466"/>
    <mergeCell ref="O468:O469"/>
    <mergeCell ref="O473:O474"/>
    <mergeCell ref="O475:O476"/>
    <mergeCell ref="O477:O478"/>
    <mergeCell ref="O488:O491"/>
    <mergeCell ref="O492:O495"/>
    <mergeCell ref="O496:O498"/>
    <mergeCell ref="O499:O503"/>
    <mergeCell ref="O504:O505"/>
    <mergeCell ref="O506:O507"/>
    <mergeCell ref="O523:O526"/>
    <mergeCell ref="O527:O530"/>
    <mergeCell ref="O531:O534"/>
    <mergeCell ref="O536:O537"/>
    <mergeCell ref="O538:O539"/>
    <mergeCell ref="O541:O542"/>
    <mergeCell ref="O544:O548"/>
    <mergeCell ref="O549:O552"/>
    <mergeCell ref="O553:O556"/>
    <mergeCell ref="O557:O560"/>
    <mergeCell ref="O561:O565"/>
    <mergeCell ref="O566:O571"/>
    <mergeCell ref="O572:O576"/>
    <mergeCell ref="O578:O584"/>
    <mergeCell ref="O586:O587"/>
    <mergeCell ref="O588:O591"/>
    <mergeCell ref="O592:O593"/>
    <mergeCell ref="O595:O597"/>
    <mergeCell ref="O609:O614"/>
    <mergeCell ref="O616:O618"/>
    <mergeCell ref="O625:O626"/>
    <mergeCell ref="O631:O632"/>
    <mergeCell ref="O633:O634"/>
    <mergeCell ref="O635:O636"/>
    <mergeCell ref="O638:O639"/>
    <mergeCell ref="O641:O646"/>
    <mergeCell ref="O653:O654"/>
    <mergeCell ref="O660:O661"/>
    <mergeCell ref="O680:O685"/>
    <mergeCell ref="O688:O689"/>
    <mergeCell ref="O691:O696"/>
    <mergeCell ref="O706:O707"/>
    <mergeCell ref="O728:O733"/>
    <mergeCell ref="O737:O738"/>
    <mergeCell ref="O755:O756"/>
    <mergeCell ref="O758:O760"/>
    <mergeCell ref="O764:O768"/>
    <mergeCell ref="O770:O775"/>
    <mergeCell ref="O805:O807"/>
    <mergeCell ref="O700:O701"/>
    <mergeCell ref="O841:O843"/>
    <mergeCell ref="O844:O846"/>
    <mergeCell ref="O865:O867"/>
    <mergeCell ref="O879:O881"/>
    <mergeCell ref="O884:O885"/>
    <mergeCell ref="O888:O889"/>
    <mergeCell ref="O890:O891"/>
    <mergeCell ref="O892:O893"/>
    <mergeCell ref="O894:O895"/>
    <mergeCell ref="O897:O898"/>
    <mergeCell ref="O899:O902"/>
    <mergeCell ref="O903:O906"/>
    <mergeCell ref="O907:O910"/>
    <mergeCell ref="O911:O914"/>
    <mergeCell ref="O915:O918"/>
    <mergeCell ref="O919:O922"/>
    <mergeCell ref="O924:O927"/>
    <mergeCell ref="O928:O933"/>
    <mergeCell ref="O934:O939"/>
    <mergeCell ref="O968:O970"/>
    <mergeCell ref="O971:O973"/>
    <mergeCell ref="O974:O975"/>
    <mergeCell ref="O977:O978"/>
    <mergeCell ref="O979:O980"/>
    <mergeCell ref="O981:O982"/>
    <mergeCell ref="O983:O984"/>
    <mergeCell ref="O990:O993"/>
    <mergeCell ref="O995:O997"/>
    <mergeCell ref="O1035:O1037"/>
    <mergeCell ref="O1044:O1047"/>
    <mergeCell ref="O1066:O1067"/>
    <mergeCell ref="O1069:O1070"/>
    <mergeCell ref="O1071:O1072"/>
    <mergeCell ref="O1073:O1074"/>
    <mergeCell ref="O1076:O1077"/>
    <mergeCell ref="O1078:O1081"/>
    <mergeCell ref="O998:O1002"/>
    <mergeCell ref="O1003:O1007"/>
    <mergeCell ref="O1110:O1111"/>
    <mergeCell ref="O1114:O1115"/>
    <mergeCell ref="O1118:O1123"/>
    <mergeCell ref="O1124:O1129"/>
    <mergeCell ref="O1130:O1131"/>
    <mergeCell ref="O1136:O1137"/>
    <mergeCell ref="O1138:O1139"/>
    <mergeCell ref="O1142:O1143"/>
    <mergeCell ref="O1082:O1083"/>
    <mergeCell ref="O1084:O1086"/>
    <mergeCell ref="O1087:O1088"/>
    <mergeCell ref="O1089:O1090"/>
    <mergeCell ref="O1092:O1093"/>
    <mergeCell ref="O1095:O1098"/>
    <mergeCell ref="O1099:O1100"/>
    <mergeCell ref="O1102:O1103"/>
    <mergeCell ref="O1104:O1105"/>
    <mergeCell ref="O1190:O1191"/>
    <mergeCell ref="O1533:O1534"/>
    <mergeCell ref="O1029:O1034"/>
    <mergeCell ref="O1008:O1012"/>
    <mergeCell ref="O1013:O1017"/>
    <mergeCell ref="O1049:O1054"/>
    <mergeCell ref="O1018:O1023"/>
    <mergeCell ref="O1024:O1028"/>
    <mergeCell ref="O1055:O1060"/>
    <mergeCell ref="O1061:O1065"/>
    <mergeCell ref="O1038:O1042"/>
    <mergeCell ref="O1322:O1323"/>
    <mergeCell ref="O1324:O1325"/>
    <mergeCell ref="O1326:O1327"/>
    <mergeCell ref="O1144:O1145"/>
    <mergeCell ref="O1150:O1151"/>
    <mergeCell ref="O1154:O1158"/>
    <mergeCell ref="O1159:O1161"/>
    <mergeCell ref="O1162:O1166"/>
    <mergeCell ref="O1179:O1180"/>
    <mergeCell ref="O1181:O1185"/>
    <mergeCell ref="O1176:O1177"/>
    <mergeCell ref="O1186:O1189"/>
    <mergeCell ref="O1107:O1108"/>
  </mergeCells>
  <conditionalFormatting sqref="C171">
    <cfRule type="duplicateValues" dxfId="16" priority="14"/>
  </conditionalFormatting>
  <conditionalFormatting sqref="C178">
    <cfRule type="duplicateValues" dxfId="15" priority="13"/>
  </conditionalFormatting>
  <conditionalFormatting sqref="C182">
    <cfRule type="duplicateValues" dxfId="14" priority="12"/>
  </conditionalFormatting>
  <conditionalFormatting sqref="C170">
    <cfRule type="duplicateValues" dxfId="13" priority="11"/>
  </conditionalFormatting>
  <conditionalFormatting sqref="C172">
    <cfRule type="duplicateValues" dxfId="12" priority="10"/>
  </conditionalFormatting>
  <conditionalFormatting sqref="C181">
    <cfRule type="duplicateValues" dxfId="11" priority="9"/>
  </conditionalFormatting>
  <conditionalFormatting sqref="C167">
    <cfRule type="duplicateValues" dxfId="10" priority="8"/>
  </conditionalFormatting>
  <conditionalFormatting sqref="C169">
    <cfRule type="duplicateValues" dxfId="9" priority="7"/>
  </conditionalFormatting>
  <conditionalFormatting sqref="C168">
    <cfRule type="duplicateValues" dxfId="8" priority="6"/>
  </conditionalFormatting>
  <conditionalFormatting sqref="C183">
    <cfRule type="duplicateValues" dxfId="7" priority="5"/>
  </conditionalFormatting>
  <conditionalFormatting sqref="C183">
    <cfRule type="duplicateValues" dxfId="6" priority="4"/>
  </conditionalFormatting>
  <conditionalFormatting sqref="C183">
    <cfRule type="duplicateValues" dxfId="5" priority="3"/>
  </conditionalFormatting>
  <conditionalFormatting sqref="C183">
    <cfRule type="duplicateValues" dxfId="4" priority="2"/>
  </conditionalFormatting>
  <conditionalFormatting sqref="C180">
    <cfRule type="duplicateValues" dxfId="3" priority="1"/>
  </conditionalFormatting>
  <conditionalFormatting sqref="C187">
    <cfRule type="duplicateValues" dxfId="2" priority="15"/>
  </conditionalFormatting>
  <conditionalFormatting sqref="C179 C182">
    <cfRule type="duplicateValues" dxfId="1" priority="16"/>
  </conditionalFormatting>
  <conditionalFormatting sqref="C178:C179 C182 C171">
    <cfRule type="duplicateValues" dxfId="0" priority="17"/>
  </conditionalFormatting>
  <pageMargins left="0.31496062992125984" right="0.23622047244094491" top="0.62992125984251968" bottom="0.27" header="0.31496062992125984" footer="0.19685039370078741"/>
  <pageSetup paperSize="9" scale="43" fitToHeight="70" orientation="landscape" r:id="rId1"/>
  <headerFooter differentFirst="1">
    <oddHeader>&amp;C&amp;P</oddHeader>
    <oddFooter>&amp;C&amp;P</oddFooter>
  </headerFooter>
  <ignoredErrors>
    <ignoredError sqref="F1556" twoDigitTextYear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90"/>
  <sheetViews>
    <sheetView tabSelected="1" topLeftCell="K1" zoomScale="70" zoomScaleNormal="70" zoomScaleSheetLayoutView="70" workbookViewId="0">
      <selection activeCell="Q4" sqref="Q4:T4"/>
    </sheetView>
  </sheetViews>
  <sheetFormatPr defaultColWidth="9.140625" defaultRowHeight="18.75"/>
  <cols>
    <col min="1" max="1" width="8.42578125" style="3" customWidth="1"/>
    <col min="2" max="2" width="8.7109375" style="4" customWidth="1"/>
    <col min="3" max="3" width="38" style="8" customWidth="1"/>
    <col min="4" max="4" width="8.42578125" style="4" customWidth="1"/>
    <col min="5" max="5" width="10.140625" style="4" customWidth="1"/>
    <col min="6" max="6" width="8.28515625" style="2" customWidth="1"/>
    <col min="7" max="7" width="13.42578125" style="4" customWidth="1"/>
    <col min="8" max="8" width="9.140625" style="4" customWidth="1"/>
    <col min="9" max="9" width="17.42578125" style="7" customWidth="1"/>
    <col min="10" max="10" width="16.85546875" style="7" customWidth="1"/>
    <col min="11" max="11" width="26.7109375" style="9" customWidth="1"/>
    <col min="12" max="12" width="23.5703125" style="7" customWidth="1"/>
    <col min="13" max="13" width="22.85546875" style="7" customWidth="1"/>
    <col min="14" max="14" width="20.5703125" style="7" customWidth="1"/>
    <col min="15" max="16" width="22.5703125" style="5" customWidth="1"/>
    <col min="17" max="17" width="21.140625" style="5" customWidth="1"/>
    <col min="18" max="18" width="16.28515625" style="411" customWidth="1"/>
    <col min="19" max="19" width="9.140625" style="2" customWidth="1"/>
    <col min="20" max="20" width="11" style="2" customWidth="1"/>
    <col min="21" max="16384" width="9.140625" style="1"/>
  </cols>
  <sheetData>
    <row r="1" spans="1:20">
      <c r="B1" s="2"/>
      <c r="C1" s="4"/>
      <c r="I1" s="5"/>
      <c r="J1" s="5"/>
      <c r="K1" s="6"/>
      <c r="N1" s="5"/>
      <c r="Q1" s="677" t="s">
        <v>1602</v>
      </c>
      <c r="R1" s="677"/>
      <c r="S1" s="677"/>
      <c r="T1" s="677"/>
    </row>
    <row r="2" spans="1:20" ht="37.5" customHeight="1">
      <c r="B2" s="2"/>
      <c r="C2" s="4"/>
      <c r="I2" s="5"/>
      <c r="J2" s="5"/>
      <c r="K2" s="6"/>
      <c r="N2" s="5"/>
      <c r="Q2" s="677"/>
      <c r="R2" s="677"/>
      <c r="S2" s="677"/>
      <c r="T2" s="677"/>
    </row>
    <row r="3" spans="1:20">
      <c r="B3" s="2"/>
      <c r="C3" s="4"/>
      <c r="I3" s="5"/>
      <c r="J3" s="5"/>
      <c r="K3" s="6"/>
      <c r="N3" s="5"/>
      <c r="Q3" s="677" t="s">
        <v>1603</v>
      </c>
      <c r="R3" s="677"/>
      <c r="S3" s="677"/>
      <c r="T3" s="677"/>
    </row>
    <row r="4" spans="1:20" ht="75" customHeight="1">
      <c r="B4" s="2"/>
      <c r="C4" s="4"/>
      <c r="I4" s="5"/>
      <c r="J4" s="5"/>
      <c r="K4" s="6"/>
      <c r="N4" s="5"/>
      <c r="Q4" s="677" t="s">
        <v>1605</v>
      </c>
      <c r="R4" s="677"/>
      <c r="S4" s="677"/>
      <c r="T4" s="677"/>
    </row>
    <row r="5" spans="1:20" ht="37.5" customHeight="1">
      <c r="B5" s="2"/>
      <c r="C5" s="4"/>
      <c r="I5" s="5"/>
      <c r="J5" s="5"/>
      <c r="K5" s="6"/>
      <c r="N5" s="5"/>
      <c r="Q5" s="577"/>
      <c r="R5" s="577"/>
      <c r="S5" s="577"/>
      <c r="T5" s="577"/>
    </row>
    <row r="6" spans="1:20"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10"/>
      <c r="Q6" s="10"/>
      <c r="S6" s="5"/>
    </row>
    <row r="7" spans="1:20">
      <c r="B7" s="2"/>
      <c r="C7" s="4"/>
      <c r="I7" s="5"/>
      <c r="J7" s="5"/>
      <c r="K7" s="6"/>
      <c r="N7" s="5"/>
      <c r="Q7" s="652"/>
      <c r="R7" s="652"/>
      <c r="S7" s="652"/>
      <c r="T7" s="652"/>
    </row>
    <row r="8" spans="1:20">
      <c r="B8" s="2"/>
      <c r="C8" s="4"/>
      <c r="I8" s="5"/>
      <c r="J8" s="5"/>
      <c r="K8" s="6"/>
      <c r="N8" s="5"/>
      <c r="Q8" s="652"/>
      <c r="R8" s="652"/>
      <c r="S8" s="652"/>
      <c r="T8" s="652"/>
    </row>
    <row r="9" spans="1:20">
      <c r="B9" s="2"/>
      <c r="C9" s="4"/>
      <c r="I9" s="5"/>
      <c r="J9" s="5"/>
      <c r="K9" s="6"/>
      <c r="N9" s="5"/>
      <c r="Q9" s="652"/>
      <c r="R9" s="652"/>
      <c r="S9" s="652"/>
      <c r="T9" s="652"/>
    </row>
    <row r="10" spans="1:20">
      <c r="B10" s="2"/>
      <c r="C10" s="4"/>
      <c r="I10" s="5"/>
      <c r="J10" s="5"/>
      <c r="K10" s="6"/>
      <c r="N10" s="5"/>
      <c r="Q10" s="652"/>
      <c r="R10" s="652"/>
      <c r="S10" s="652"/>
      <c r="T10" s="652"/>
    </row>
    <row r="11" spans="1:20">
      <c r="B11" s="2"/>
      <c r="C11" s="4"/>
      <c r="I11" s="5"/>
      <c r="J11" s="5"/>
      <c r="K11" s="6"/>
      <c r="N11" s="5"/>
      <c r="Q11" s="652"/>
      <c r="R11" s="652"/>
      <c r="S11" s="652"/>
      <c r="T11" s="652"/>
    </row>
    <row r="12" spans="1:20">
      <c r="C12" s="645" t="s">
        <v>1601</v>
      </c>
      <c r="D12" s="645"/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</row>
    <row r="13" spans="1:20">
      <c r="C13" s="645" t="s">
        <v>1211</v>
      </c>
      <c r="D13" s="645"/>
      <c r="E13" s="645"/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</row>
    <row r="14" spans="1:20">
      <c r="C14" s="645" t="s">
        <v>1604</v>
      </c>
      <c r="D14" s="645"/>
      <c r="E14" s="645"/>
      <c r="F14" s="645"/>
      <c r="G14" s="645"/>
      <c r="H14" s="645"/>
      <c r="I14" s="645"/>
      <c r="J14" s="645"/>
      <c r="K14" s="645"/>
      <c r="L14" s="645"/>
      <c r="M14" s="645"/>
      <c r="N14" s="645"/>
      <c r="O14" s="645"/>
      <c r="P14" s="645"/>
      <c r="Q14" s="645"/>
      <c r="R14" s="645"/>
      <c r="S14" s="645"/>
    </row>
    <row r="15" spans="1:20">
      <c r="S15" s="12"/>
    </row>
    <row r="16" spans="1:20">
      <c r="A16" s="646" t="s">
        <v>11</v>
      </c>
      <c r="B16" s="619" t="s">
        <v>12</v>
      </c>
      <c r="C16" s="614" t="s">
        <v>13</v>
      </c>
      <c r="D16" s="647" t="s">
        <v>14</v>
      </c>
      <c r="E16" s="648"/>
      <c r="F16" s="614" t="s">
        <v>10</v>
      </c>
      <c r="G16" s="671" t="s">
        <v>15</v>
      </c>
      <c r="H16" s="671" t="s">
        <v>16</v>
      </c>
      <c r="I16" s="675" t="s">
        <v>17</v>
      </c>
      <c r="J16" s="675" t="s">
        <v>18</v>
      </c>
      <c r="K16" s="614" t="s">
        <v>19</v>
      </c>
      <c r="L16" s="621" t="s">
        <v>20</v>
      </c>
      <c r="M16" s="621" t="s">
        <v>20</v>
      </c>
      <c r="N16" s="621" t="s">
        <v>21</v>
      </c>
      <c r="O16" s="621" t="s">
        <v>1146</v>
      </c>
      <c r="P16" s="621" t="s">
        <v>22</v>
      </c>
      <c r="Q16" s="671" t="s">
        <v>23</v>
      </c>
      <c r="R16" s="673" t="s">
        <v>24</v>
      </c>
      <c r="S16" s="647" t="s">
        <v>27</v>
      </c>
      <c r="T16" s="648"/>
    </row>
    <row r="17" spans="1:20" ht="153">
      <c r="A17" s="646"/>
      <c r="B17" s="619"/>
      <c r="C17" s="616"/>
      <c r="D17" s="13" t="s">
        <v>29</v>
      </c>
      <c r="E17" s="13" t="s">
        <v>30</v>
      </c>
      <c r="F17" s="616"/>
      <c r="G17" s="672"/>
      <c r="H17" s="672"/>
      <c r="I17" s="676"/>
      <c r="J17" s="676"/>
      <c r="K17" s="616"/>
      <c r="L17" s="622"/>
      <c r="M17" s="622"/>
      <c r="N17" s="622"/>
      <c r="O17" s="622"/>
      <c r="P17" s="622"/>
      <c r="Q17" s="672"/>
      <c r="R17" s="674"/>
      <c r="S17" s="13" t="s">
        <v>31</v>
      </c>
      <c r="T17" s="13" t="s">
        <v>32</v>
      </c>
    </row>
    <row r="18" spans="1:20">
      <c r="A18" s="15">
        <v>1</v>
      </c>
      <c r="B18" s="15">
        <v>2</v>
      </c>
      <c r="C18" s="15">
        <v>3</v>
      </c>
      <c r="D18" s="15">
        <v>4</v>
      </c>
      <c r="E18" s="15">
        <v>5</v>
      </c>
      <c r="F18" s="15">
        <v>6</v>
      </c>
      <c r="G18" s="15">
        <v>7</v>
      </c>
      <c r="H18" s="15">
        <v>8</v>
      </c>
      <c r="I18" s="15">
        <v>9</v>
      </c>
      <c r="J18" s="15">
        <v>10</v>
      </c>
      <c r="K18" s="15">
        <v>11</v>
      </c>
      <c r="L18" s="15">
        <v>12</v>
      </c>
      <c r="M18" s="15">
        <v>13</v>
      </c>
      <c r="N18" s="15">
        <v>14</v>
      </c>
      <c r="O18" s="15">
        <v>15</v>
      </c>
      <c r="P18" s="15">
        <v>16</v>
      </c>
      <c r="Q18" s="15">
        <v>17</v>
      </c>
      <c r="R18" s="15">
        <v>18</v>
      </c>
      <c r="S18" s="15">
        <v>19</v>
      </c>
      <c r="T18" s="15">
        <v>20</v>
      </c>
    </row>
    <row r="19" spans="1:20">
      <c r="A19" s="554">
        <v>761</v>
      </c>
      <c r="B19" s="554">
        <v>542</v>
      </c>
      <c r="C19" s="502" t="s">
        <v>1213</v>
      </c>
      <c r="D19" s="511"/>
      <c r="E19" s="511"/>
      <c r="F19" s="513"/>
      <c r="G19" s="511"/>
      <c r="H19" s="511"/>
      <c r="I19" s="576">
        <v>1212918.29</v>
      </c>
      <c r="J19" s="503"/>
      <c r="K19" s="504"/>
      <c r="L19" s="508">
        <v>445238109.82900017</v>
      </c>
      <c r="M19" s="508">
        <v>452890860.68290007</v>
      </c>
      <c r="N19" s="508">
        <v>31264437.347399995</v>
      </c>
      <c r="O19" s="508">
        <v>476502547.17640018</v>
      </c>
      <c r="P19" s="508">
        <v>476502547.17640024</v>
      </c>
      <c r="Q19" s="505"/>
      <c r="R19" s="506"/>
      <c r="S19" s="513" t="s">
        <v>691</v>
      </c>
      <c r="T19" s="513" t="s">
        <v>1214</v>
      </c>
    </row>
    <row r="20" spans="1:20">
      <c r="A20" s="547">
        <v>364</v>
      </c>
      <c r="B20" s="547">
        <v>197</v>
      </c>
      <c r="C20" s="502" t="s">
        <v>34</v>
      </c>
      <c r="D20" s="511"/>
      <c r="E20" s="511"/>
      <c r="F20" s="513"/>
      <c r="G20" s="511"/>
      <c r="H20" s="511"/>
      <c r="I20" s="576">
        <v>385723.54999999993</v>
      </c>
      <c r="J20" s="508"/>
      <c r="K20" s="502"/>
      <c r="L20" s="503">
        <v>233198013.80260003</v>
      </c>
      <c r="M20" s="503">
        <v>234607167.42450005</v>
      </c>
      <c r="N20" s="503">
        <v>16656509.897400003</v>
      </c>
      <c r="O20" s="503">
        <v>249854523.69999996</v>
      </c>
      <c r="P20" s="503">
        <v>249854523.69999999</v>
      </c>
      <c r="Q20" s="514"/>
      <c r="R20" s="506"/>
      <c r="S20" s="513" t="s">
        <v>691</v>
      </c>
      <c r="T20" s="513" t="s">
        <v>1214</v>
      </c>
    </row>
    <row r="21" spans="1:20" ht="37.5">
      <c r="A21" s="547">
        <f>A29</f>
        <v>8</v>
      </c>
      <c r="B21" s="548">
        <f>B29</f>
        <v>5</v>
      </c>
      <c r="C21" s="502" t="s">
        <v>133</v>
      </c>
      <c r="D21" s="511"/>
      <c r="E21" s="511"/>
      <c r="F21" s="513"/>
      <c r="G21" s="511"/>
      <c r="H21" s="511"/>
      <c r="I21" s="503">
        <f>SUM(I22:I29)</f>
        <v>3484.05</v>
      </c>
      <c r="J21" s="503"/>
      <c r="K21" s="512"/>
      <c r="L21" s="503">
        <f>SUM(L22:L29)</f>
        <v>3836365.6129999999</v>
      </c>
      <c r="M21" s="503">
        <f t="shared" ref="M21:P21" si="0">SUM(M22:M29)</f>
        <v>3836365.6129999999</v>
      </c>
      <c r="N21" s="503">
        <f t="shared" si="0"/>
        <v>290422.73600000003</v>
      </c>
      <c r="O21" s="503">
        <f t="shared" si="0"/>
        <v>4126788.3490000004</v>
      </c>
      <c r="P21" s="503">
        <f t="shared" si="0"/>
        <v>4126788.3490000004</v>
      </c>
      <c r="Q21" s="508"/>
      <c r="R21" s="516"/>
      <c r="S21" s="14" t="s">
        <v>691</v>
      </c>
      <c r="T21" s="14" t="s">
        <v>1214</v>
      </c>
    </row>
    <row r="22" spans="1:20" ht="37.5">
      <c r="A22" s="15">
        <v>1</v>
      </c>
      <c r="B22" s="15">
        <v>1</v>
      </c>
      <c r="C22" s="35" t="s">
        <v>1366</v>
      </c>
      <c r="D22" s="558">
        <v>1962</v>
      </c>
      <c r="E22" s="16"/>
      <c r="F22" s="14"/>
      <c r="G22" s="44" t="s">
        <v>67</v>
      </c>
      <c r="H22" s="558">
        <v>2</v>
      </c>
      <c r="I22" s="558">
        <v>635.44000000000005</v>
      </c>
      <c r="J22" s="558">
        <v>423.63</v>
      </c>
      <c r="K22" s="36" t="s">
        <v>596</v>
      </c>
      <c r="L22" s="578">
        <f>I22*Q22</f>
        <v>174174.10400000002</v>
      </c>
      <c r="M22" s="632">
        <f>L22+L23</f>
        <v>1127334.1040000001</v>
      </c>
      <c r="N22" s="580">
        <f>I22*R22</f>
        <v>24032.340800000002</v>
      </c>
      <c r="O22" s="580">
        <f t="shared" ref="O22:O23" si="1">L22+N22</f>
        <v>198206.44480000003</v>
      </c>
      <c r="P22" s="632">
        <f>O22+O23</f>
        <v>1208238.3248000001</v>
      </c>
      <c r="Q22" s="585">
        <v>274.10000000000002</v>
      </c>
      <c r="R22" s="585">
        <v>37.82</v>
      </c>
      <c r="S22" s="14" t="s">
        <v>691</v>
      </c>
      <c r="T22" s="14" t="s">
        <v>1214</v>
      </c>
    </row>
    <row r="23" spans="1:20">
      <c r="A23" s="15">
        <v>2</v>
      </c>
      <c r="B23" s="15"/>
      <c r="C23" s="35"/>
      <c r="D23" s="558"/>
      <c r="E23" s="16"/>
      <c r="F23" s="14"/>
      <c r="G23" s="44"/>
      <c r="H23" s="558"/>
      <c r="I23" s="558"/>
      <c r="J23" s="558"/>
      <c r="K23" s="36" t="s">
        <v>234</v>
      </c>
      <c r="L23" s="578">
        <f>I22*Q23</f>
        <v>953160.00000000012</v>
      </c>
      <c r="M23" s="633"/>
      <c r="N23" s="580">
        <f>I22*R23</f>
        <v>56871.880000000005</v>
      </c>
      <c r="O23" s="580">
        <f t="shared" si="1"/>
        <v>1010031.8800000001</v>
      </c>
      <c r="P23" s="633"/>
      <c r="Q23" s="585">
        <v>1500</v>
      </c>
      <c r="R23" s="585">
        <v>89.5</v>
      </c>
      <c r="S23" s="14" t="s">
        <v>691</v>
      </c>
      <c r="T23" s="14" t="s">
        <v>1214</v>
      </c>
    </row>
    <row r="24" spans="1:20" ht="37.5">
      <c r="A24" s="15">
        <v>3</v>
      </c>
      <c r="B24" s="15">
        <v>2</v>
      </c>
      <c r="C24" s="35" t="s">
        <v>1368</v>
      </c>
      <c r="D24" s="558">
        <v>1967</v>
      </c>
      <c r="E24" s="16"/>
      <c r="F24" s="14"/>
      <c r="G24" s="44" t="s">
        <v>67</v>
      </c>
      <c r="H24" s="558">
        <v>2</v>
      </c>
      <c r="I24" s="558">
        <v>635.46</v>
      </c>
      <c r="J24" s="558">
        <v>423.65</v>
      </c>
      <c r="K24" s="36" t="s">
        <v>596</v>
      </c>
      <c r="L24" s="581">
        <f>I24*Q24</f>
        <v>174179.58600000001</v>
      </c>
      <c r="M24" s="580">
        <f>L24</f>
        <v>174179.58600000001</v>
      </c>
      <c r="N24" s="40">
        <f>I24*R24</f>
        <v>24033.0972</v>
      </c>
      <c r="O24" s="40">
        <f>L24+N24</f>
        <v>198212.6832</v>
      </c>
      <c r="P24" s="580">
        <f>O24</f>
        <v>198212.6832</v>
      </c>
      <c r="Q24" s="585">
        <v>274.10000000000002</v>
      </c>
      <c r="R24" s="585">
        <v>37.82</v>
      </c>
      <c r="S24" s="14" t="s">
        <v>691</v>
      </c>
      <c r="T24" s="14" t="s">
        <v>1214</v>
      </c>
    </row>
    <row r="25" spans="1:20" ht="37.5">
      <c r="A25" s="15">
        <v>4</v>
      </c>
      <c r="B25" s="15">
        <v>3</v>
      </c>
      <c r="C25" s="35" t="s">
        <v>1369</v>
      </c>
      <c r="D25" s="558">
        <v>1971</v>
      </c>
      <c r="E25" s="16"/>
      <c r="F25" s="14"/>
      <c r="G25" s="44" t="s">
        <v>67</v>
      </c>
      <c r="H25" s="558">
        <v>2</v>
      </c>
      <c r="I25" s="558">
        <v>635.47</v>
      </c>
      <c r="J25" s="558">
        <v>423.66</v>
      </c>
      <c r="K25" s="36" t="s">
        <v>596</v>
      </c>
      <c r="L25" s="578">
        <f>I25*Q25</f>
        <v>174182.32700000002</v>
      </c>
      <c r="M25" s="632">
        <f>L25+L26</f>
        <v>1127387.327</v>
      </c>
      <c r="N25" s="580">
        <f>I25*R25</f>
        <v>24033.475400000003</v>
      </c>
      <c r="O25" s="580">
        <f t="shared" ref="O25:O28" si="2">L25+N25</f>
        <v>198215.80240000002</v>
      </c>
      <c r="P25" s="632">
        <f>O25+O26</f>
        <v>1208295.3673999999</v>
      </c>
      <c r="Q25" s="585">
        <v>274.10000000000002</v>
      </c>
      <c r="R25" s="585">
        <v>37.82</v>
      </c>
      <c r="S25" s="14" t="s">
        <v>691</v>
      </c>
      <c r="T25" s="14" t="s">
        <v>1214</v>
      </c>
    </row>
    <row r="26" spans="1:20">
      <c r="A26" s="15">
        <v>5</v>
      </c>
      <c r="B26" s="15"/>
      <c r="C26" s="35"/>
      <c r="D26" s="558"/>
      <c r="E26" s="16"/>
      <c r="F26" s="14"/>
      <c r="G26" s="44"/>
      <c r="H26" s="558"/>
      <c r="I26" s="558"/>
      <c r="J26" s="558"/>
      <c r="K26" s="36" t="s">
        <v>234</v>
      </c>
      <c r="L26" s="578">
        <f>I25*Q26</f>
        <v>953205</v>
      </c>
      <c r="M26" s="633"/>
      <c r="N26" s="580">
        <f>I25*R26</f>
        <v>56874.565000000002</v>
      </c>
      <c r="O26" s="580">
        <f t="shared" si="2"/>
        <v>1010079.5649999999</v>
      </c>
      <c r="P26" s="633"/>
      <c r="Q26" s="585">
        <v>1500</v>
      </c>
      <c r="R26" s="585">
        <v>89.5</v>
      </c>
      <c r="S26" s="14" t="s">
        <v>691</v>
      </c>
      <c r="T26" s="14" t="s">
        <v>1214</v>
      </c>
    </row>
    <row r="27" spans="1:20" ht="37.5">
      <c r="A27" s="15">
        <v>6</v>
      </c>
      <c r="B27" s="15">
        <v>4</v>
      </c>
      <c r="C27" s="35" t="s">
        <v>1370</v>
      </c>
      <c r="D27" s="558">
        <v>1965</v>
      </c>
      <c r="E27" s="16"/>
      <c r="F27" s="14"/>
      <c r="G27" s="44" t="s">
        <v>67</v>
      </c>
      <c r="H27" s="558">
        <v>2</v>
      </c>
      <c r="I27" s="558">
        <v>635.48</v>
      </c>
      <c r="J27" s="558">
        <v>423.67</v>
      </c>
      <c r="K27" s="36" t="s">
        <v>596</v>
      </c>
      <c r="L27" s="578">
        <f>I27*Q27</f>
        <v>174185.06800000003</v>
      </c>
      <c r="M27" s="632">
        <f>L27+L28</f>
        <v>1127405.068</v>
      </c>
      <c r="N27" s="580">
        <f>I27*R27</f>
        <v>24033.853600000002</v>
      </c>
      <c r="O27" s="580">
        <f t="shared" si="2"/>
        <v>198218.92160000003</v>
      </c>
      <c r="P27" s="632">
        <f>O27+O28</f>
        <v>1208314.3816</v>
      </c>
      <c r="Q27" s="585">
        <v>274.10000000000002</v>
      </c>
      <c r="R27" s="585">
        <v>37.82</v>
      </c>
      <c r="S27" s="14" t="s">
        <v>691</v>
      </c>
      <c r="T27" s="14" t="s">
        <v>1214</v>
      </c>
    </row>
    <row r="28" spans="1:20">
      <c r="A28" s="15">
        <v>7</v>
      </c>
      <c r="B28" s="15"/>
      <c r="C28" s="35"/>
      <c r="D28" s="558"/>
      <c r="E28" s="16"/>
      <c r="F28" s="14"/>
      <c r="G28" s="44"/>
      <c r="H28" s="558"/>
      <c r="I28" s="558"/>
      <c r="J28" s="558"/>
      <c r="K28" s="36" t="s">
        <v>234</v>
      </c>
      <c r="L28" s="578">
        <f>I27*Q28</f>
        <v>953220</v>
      </c>
      <c r="M28" s="633"/>
      <c r="N28" s="580">
        <f>I27*R28</f>
        <v>56875.46</v>
      </c>
      <c r="O28" s="580">
        <f t="shared" si="2"/>
        <v>1010095.46</v>
      </c>
      <c r="P28" s="633"/>
      <c r="Q28" s="585">
        <v>1500</v>
      </c>
      <c r="R28" s="585">
        <v>89.5</v>
      </c>
      <c r="S28" s="14" t="s">
        <v>691</v>
      </c>
      <c r="T28" s="14" t="s">
        <v>1214</v>
      </c>
    </row>
    <row r="29" spans="1:20" ht="37.5">
      <c r="A29" s="15">
        <v>8</v>
      </c>
      <c r="B29" s="15">
        <v>5</v>
      </c>
      <c r="C29" s="35" t="s">
        <v>1387</v>
      </c>
      <c r="D29" s="558">
        <v>1983</v>
      </c>
      <c r="E29" s="558"/>
      <c r="F29" s="35"/>
      <c r="G29" s="44" t="s">
        <v>67</v>
      </c>
      <c r="H29" s="558">
        <v>2</v>
      </c>
      <c r="I29" s="558">
        <v>942.2</v>
      </c>
      <c r="J29" s="558">
        <v>542.9</v>
      </c>
      <c r="K29" s="36" t="s">
        <v>596</v>
      </c>
      <c r="L29" s="581">
        <f>I29*Q29</f>
        <v>280059.52800000005</v>
      </c>
      <c r="M29" s="580">
        <f>L29</f>
        <v>280059.52800000005</v>
      </c>
      <c r="N29" s="40">
        <f>I29*R29</f>
        <v>23668.064000000002</v>
      </c>
      <c r="O29" s="40">
        <f>L29+N29</f>
        <v>303727.59200000006</v>
      </c>
      <c r="P29" s="580">
        <f>O29</f>
        <v>303727.59200000006</v>
      </c>
      <c r="Q29" s="580">
        <v>297.24</v>
      </c>
      <c r="R29" s="59">
        <v>25.12</v>
      </c>
      <c r="S29" s="14" t="s">
        <v>691</v>
      </c>
      <c r="T29" s="14" t="s">
        <v>1214</v>
      </c>
    </row>
    <row r="30" spans="1:20">
      <c r="A30" s="518">
        <v>798</v>
      </c>
      <c r="B30" s="518">
        <v>573</v>
      </c>
      <c r="C30" s="519" t="s">
        <v>1218</v>
      </c>
      <c r="D30" s="520"/>
      <c r="E30" s="520"/>
      <c r="F30" s="529"/>
      <c r="G30" s="520"/>
      <c r="H30" s="520"/>
      <c r="I30" s="555">
        <v>1205591.2500000012</v>
      </c>
      <c r="J30" s="555"/>
      <c r="K30" s="573"/>
      <c r="L30" s="522">
        <v>438552041.95800006</v>
      </c>
      <c r="M30" s="522">
        <v>438391451.83800006</v>
      </c>
      <c r="N30" s="522">
        <v>30785412.037399992</v>
      </c>
      <c r="O30" s="522">
        <v>469337453.99540019</v>
      </c>
      <c r="P30" s="522">
        <v>469337453.99540013</v>
      </c>
      <c r="Q30" s="523"/>
      <c r="R30" s="524"/>
      <c r="S30" s="14" t="s">
        <v>1214</v>
      </c>
      <c r="T30" s="14" t="s">
        <v>1215</v>
      </c>
    </row>
    <row r="31" spans="1:20">
      <c r="A31" s="518">
        <v>299</v>
      </c>
      <c r="B31" s="518">
        <v>164</v>
      </c>
      <c r="C31" s="519" t="s">
        <v>34</v>
      </c>
      <c r="D31" s="520"/>
      <c r="E31" s="520"/>
      <c r="F31" s="529"/>
      <c r="G31" s="520"/>
      <c r="H31" s="520"/>
      <c r="I31" s="555">
        <v>263310.10000000003</v>
      </c>
      <c r="J31" s="555"/>
      <c r="K31" s="573"/>
      <c r="L31" s="521">
        <v>175183757.75680003</v>
      </c>
      <c r="M31" s="521">
        <v>175023167.63680002</v>
      </c>
      <c r="N31" s="521">
        <v>12069592.021599999</v>
      </c>
      <c r="O31" s="521">
        <v>187253349.77840003</v>
      </c>
      <c r="P31" s="521">
        <v>187253349.7784</v>
      </c>
      <c r="Q31" s="523"/>
      <c r="R31" s="524"/>
      <c r="S31" s="14" t="s">
        <v>1214</v>
      </c>
      <c r="T31" s="14" t="s">
        <v>1215</v>
      </c>
    </row>
    <row r="32" spans="1:20" ht="37.5">
      <c r="A32" s="518">
        <f>A40</f>
        <v>8</v>
      </c>
      <c r="B32" s="518" t="str">
        <f>B40</f>
        <v>5</v>
      </c>
      <c r="C32" s="519" t="s">
        <v>133</v>
      </c>
      <c r="D32" s="520"/>
      <c r="E32" s="520"/>
      <c r="F32" s="529"/>
      <c r="G32" s="520"/>
      <c r="H32" s="520"/>
      <c r="I32" s="521">
        <f>SUM(I33:I40)</f>
        <v>4051.43</v>
      </c>
      <c r="J32" s="521"/>
      <c r="K32" s="528"/>
      <c r="L32" s="521">
        <f>SUM(L33:L40)</f>
        <v>12168928.513000002</v>
      </c>
      <c r="M32" s="521">
        <f>SUM(M33:M40)</f>
        <v>12168928.513000002</v>
      </c>
      <c r="N32" s="521">
        <f>SUM(N33:N40)</f>
        <v>767417.30759999994</v>
      </c>
      <c r="O32" s="521">
        <f>SUM(O33:O40)</f>
        <v>12936345.820599999</v>
      </c>
      <c r="P32" s="521">
        <f>SUM(P33:P40)</f>
        <v>12936345.820599999</v>
      </c>
      <c r="Q32" s="522"/>
      <c r="R32" s="524"/>
      <c r="S32" s="14" t="s">
        <v>1214</v>
      </c>
      <c r="T32" s="14" t="s">
        <v>1215</v>
      </c>
    </row>
    <row r="33" spans="1:20" ht="37.5">
      <c r="A33" s="15">
        <v>1</v>
      </c>
      <c r="B33" s="16">
        <v>1</v>
      </c>
      <c r="C33" s="35" t="s">
        <v>1371</v>
      </c>
      <c r="D33" s="558">
        <v>1966</v>
      </c>
      <c r="E33" s="16"/>
      <c r="F33" s="14"/>
      <c r="G33" s="44" t="s">
        <v>67</v>
      </c>
      <c r="H33" s="558">
        <v>2</v>
      </c>
      <c r="I33" s="558">
        <v>635.42999999999995</v>
      </c>
      <c r="J33" s="558">
        <v>423.62</v>
      </c>
      <c r="K33" s="36" t="s">
        <v>596</v>
      </c>
      <c r="L33" s="581">
        <f>I33*Q33</f>
        <v>174171.36300000001</v>
      </c>
      <c r="M33" s="632">
        <f>L33+L34</f>
        <v>1127316.3629999999</v>
      </c>
      <c r="N33" s="40">
        <f>I33*R33</f>
        <v>24031.962599999999</v>
      </c>
      <c r="O33" s="40">
        <f t="shared" ref="O33:O40" si="3">L33+N33</f>
        <v>198203.32560000001</v>
      </c>
      <c r="P33" s="632">
        <f>O33+O34</f>
        <v>1208219.3106</v>
      </c>
      <c r="Q33" s="582">
        <v>274.10000000000002</v>
      </c>
      <c r="R33" s="582">
        <v>37.82</v>
      </c>
      <c r="S33" s="14" t="s">
        <v>1214</v>
      </c>
      <c r="T33" s="14" t="s">
        <v>1215</v>
      </c>
    </row>
    <row r="34" spans="1:20">
      <c r="A34" s="15">
        <v>2</v>
      </c>
      <c r="B34" s="16"/>
      <c r="C34" s="35"/>
      <c r="D34" s="558"/>
      <c r="E34" s="16"/>
      <c r="F34" s="14"/>
      <c r="G34" s="44"/>
      <c r="H34" s="558"/>
      <c r="I34" s="558"/>
      <c r="J34" s="558"/>
      <c r="K34" s="35" t="s">
        <v>234</v>
      </c>
      <c r="L34" s="581">
        <f>I33*Q34</f>
        <v>953144.99999999988</v>
      </c>
      <c r="M34" s="633"/>
      <c r="N34" s="40">
        <f>I33*R34</f>
        <v>56870.984999999993</v>
      </c>
      <c r="O34" s="40">
        <f t="shared" si="3"/>
        <v>1010015.9849999999</v>
      </c>
      <c r="P34" s="633"/>
      <c r="Q34" s="40">
        <v>1500</v>
      </c>
      <c r="R34" s="585">
        <v>89.5</v>
      </c>
      <c r="S34" s="14" t="s">
        <v>1214</v>
      </c>
      <c r="T34" s="14" t="s">
        <v>1215</v>
      </c>
    </row>
    <row r="35" spans="1:20" ht="37.5">
      <c r="A35" s="15">
        <v>3</v>
      </c>
      <c r="B35" s="16">
        <v>2</v>
      </c>
      <c r="C35" s="35" t="s">
        <v>1372</v>
      </c>
      <c r="D35" s="558">
        <v>1959</v>
      </c>
      <c r="E35" s="16"/>
      <c r="F35" s="14"/>
      <c r="G35" s="16" t="s">
        <v>38</v>
      </c>
      <c r="H35" s="558">
        <v>2</v>
      </c>
      <c r="I35" s="558" t="s">
        <v>1391</v>
      </c>
      <c r="J35" s="558">
        <v>863.5</v>
      </c>
      <c r="K35" s="69" t="s">
        <v>49</v>
      </c>
      <c r="L35" s="581">
        <f>I35*Q35</f>
        <v>1649519.1300000001</v>
      </c>
      <c r="M35" s="632">
        <f>L35+L36</f>
        <v>8735894.1300000008</v>
      </c>
      <c r="N35" s="40">
        <f>I35*R35</f>
        <v>119901.465</v>
      </c>
      <c r="O35" s="40">
        <f t="shared" si="3"/>
        <v>1769420.5950000002</v>
      </c>
      <c r="P35" s="632">
        <f>O35+O36</f>
        <v>9259718.9700000007</v>
      </c>
      <c r="Q35" s="582">
        <v>349.16</v>
      </c>
      <c r="R35" s="583">
        <v>25.38</v>
      </c>
      <c r="S35" s="14" t="s">
        <v>1214</v>
      </c>
      <c r="T35" s="14" t="s">
        <v>1215</v>
      </c>
    </row>
    <row r="36" spans="1:20">
      <c r="A36" s="15">
        <v>4</v>
      </c>
      <c r="B36" s="16"/>
      <c r="C36" s="35"/>
      <c r="D36" s="558"/>
      <c r="E36" s="16"/>
      <c r="F36" s="14"/>
      <c r="G36" s="558"/>
      <c r="H36" s="558"/>
      <c r="I36" s="558"/>
      <c r="J36" s="558"/>
      <c r="K36" s="35" t="s">
        <v>234</v>
      </c>
      <c r="L36" s="581">
        <f>I35*Q36</f>
        <v>7086375</v>
      </c>
      <c r="M36" s="633"/>
      <c r="N36" s="40">
        <f>I35*R36</f>
        <v>403923.375</v>
      </c>
      <c r="O36" s="40">
        <f t="shared" si="3"/>
        <v>7490298.375</v>
      </c>
      <c r="P36" s="633"/>
      <c r="Q36" s="580">
        <v>1500</v>
      </c>
      <c r="R36" s="59">
        <v>85.5</v>
      </c>
      <c r="S36" s="14" t="s">
        <v>1214</v>
      </c>
      <c r="T36" s="14" t="s">
        <v>1215</v>
      </c>
    </row>
    <row r="37" spans="1:20" ht="37.5">
      <c r="A37" s="15">
        <v>5</v>
      </c>
      <c r="B37" s="558" t="s">
        <v>1520</v>
      </c>
      <c r="C37" s="35" t="s">
        <v>1388</v>
      </c>
      <c r="D37" s="558">
        <v>1970</v>
      </c>
      <c r="E37" s="558"/>
      <c r="F37" s="35"/>
      <c r="G37" s="16" t="s">
        <v>38</v>
      </c>
      <c r="H37" s="558">
        <v>2</v>
      </c>
      <c r="I37" s="558">
        <v>923</v>
      </c>
      <c r="J37" s="558">
        <v>360.5</v>
      </c>
      <c r="K37" s="36" t="s">
        <v>596</v>
      </c>
      <c r="L37" s="581">
        <f>I37*Q37</f>
        <v>252994.30000000002</v>
      </c>
      <c r="M37" s="632">
        <f>L37+L38</f>
        <v>1637494.3</v>
      </c>
      <c r="N37" s="40">
        <f>I37*R37</f>
        <v>34907.86</v>
      </c>
      <c r="O37" s="40">
        <f t="shared" si="3"/>
        <v>287902.16000000003</v>
      </c>
      <c r="P37" s="632">
        <f>O37+O38</f>
        <v>1755010.6600000001</v>
      </c>
      <c r="Q37" s="582">
        <v>274.10000000000002</v>
      </c>
      <c r="R37" s="582">
        <v>37.82</v>
      </c>
      <c r="S37" s="14" t="s">
        <v>1214</v>
      </c>
      <c r="T37" s="14" t="s">
        <v>1215</v>
      </c>
    </row>
    <row r="38" spans="1:20">
      <c r="A38" s="15">
        <v>6</v>
      </c>
      <c r="B38" s="558"/>
      <c r="C38" s="35"/>
      <c r="D38" s="558"/>
      <c r="E38" s="558"/>
      <c r="F38" s="35"/>
      <c r="G38" s="558"/>
      <c r="H38" s="558"/>
      <c r="I38" s="558"/>
      <c r="J38" s="558"/>
      <c r="K38" s="35" t="s">
        <v>234</v>
      </c>
      <c r="L38" s="581">
        <f>I37*Q38</f>
        <v>1384500</v>
      </c>
      <c r="M38" s="633"/>
      <c r="N38" s="40">
        <f>I37*R38</f>
        <v>82608.5</v>
      </c>
      <c r="O38" s="40">
        <f t="shared" si="3"/>
        <v>1467108.5</v>
      </c>
      <c r="P38" s="633"/>
      <c r="Q38" s="40">
        <v>1500</v>
      </c>
      <c r="R38" s="585">
        <v>89.5</v>
      </c>
      <c r="S38" s="14" t="s">
        <v>1214</v>
      </c>
      <c r="T38" s="14" t="s">
        <v>1215</v>
      </c>
    </row>
    <row r="39" spans="1:20" ht="37.5">
      <c r="A39" s="15">
        <v>7</v>
      </c>
      <c r="B39" s="558" t="s">
        <v>1521</v>
      </c>
      <c r="C39" s="35" t="s">
        <v>1389</v>
      </c>
      <c r="D39" s="558">
        <v>1970</v>
      </c>
      <c r="E39" s="558"/>
      <c r="F39" s="35"/>
      <c r="G39" s="16" t="s">
        <v>38</v>
      </c>
      <c r="H39" s="558">
        <v>2</v>
      </c>
      <c r="I39" s="558">
        <v>923</v>
      </c>
      <c r="J39" s="558">
        <v>360.5</v>
      </c>
      <c r="K39" s="36" t="s">
        <v>596</v>
      </c>
      <c r="L39" s="581">
        <f>I39*Q39</f>
        <v>247400.92</v>
      </c>
      <c r="M39" s="580">
        <f>L39</f>
        <v>247400.92</v>
      </c>
      <c r="N39" s="40">
        <f>I39*R39</f>
        <v>16724.760000000002</v>
      </c>
      <c r="O39" s="40">
        <f t="shared" si="3"/>
        <v>264125.68</v>
      </c>
      <c r="P39" s="580">
        <f>O39</f>
        <v>264125.68</v>
      </c>
      <c r="Q39" s="580">
        <v>268.04000000000002</v>
      </c>
      <c r="R39" s="580">
        <v>18.12</v>
      </c>
      <c r="S39" s="14" t="s">
        <v>1214</v>
      </c>
      <c r="T39" s="14" t="s">
        <v>1215</v>
      </c>
    </row>
    <row r="40" spans="1:20" ht="37.5">
      <c r="A40" s="15">
        <v>8</v>
      </c>
      <c r="B40" s="558" t="s">
        <v>1158</v>
      </c>
      <c r="C40" s="35" t="s">
        <v>1390</v>
      </c>
      <c r="D40" s="558">
        <v>1989</v>
      </c>
      <c r="E40" s="558"/>
      <c r="F40" s="35"/>
      <c r="G40" s="558" t="s">
        <v>67</v>
      </c>
      <c r="H40" s="558">
        <v>2</v>
      </c>
      <c r="I40" s="558">
        <v>1570</v>
      </c>
      <c r="J40" s="558">
        <v>604</v>
      </c>
      <c r="K40" s="36" t="s">
        <v>596</v>
      </c>
      <c r="L40" s="581">
        <f>I40*Q40</f>
        <v>420822.80000000005</v>
      </c>
      <c r="M40" s="580">
        <f>L40</f>
        <v>420822.80000000005</v>
      </c>
      <c r="N40" s="40">
        <f>I40*R40</f>
        <v>28448.400000000001</v>
      </c>
      <c r="O40" s="40">
        <f t="shared" si="3"/>
        <v>449271.20000000007</v>
      </c>
      <c r="P40" s="580">
        <f>O40</f>
        <v>449271.20000000007</v>
      </c>
      <c r="Q40" s="580">
        <v>268.04000000000002</v>
      </c>
      <c r="R40" s="580">
        <v>18.12</v>
      </c>
      <c r="S40" s="14" t="s">
        <v>1214</v>
      </c>
      <c r="T40" s="14" t="s">
        <v>1215</v>
      </c>
    </row>
    <row r="41" spans="1:20">
      <c r="A41" s="531">
        <v>903</v>
      </c>
      <c r="B41" s="531">
        <v>567</v>
      </c>
      <c r="C41" s="532" t="s">
        <v>1217</v>
      </c>
      <c r="D41" s="533"/>
      <c r="E41" s="533"/>
      <c r="F41" s="534"/>
      <c r="G41" s="533"/>
      <c r="H41" s="535"/>
      <c r="I41" s="575">
        <v>941353.2200000002</v>
      </c>
      <c r="J41" s="535"/>
      <c r="K41" s="574"/>
      <c r="L41" s="536">
        <v>452246961.40910017</v>
      </c>
      <c r="M41" s="536">
        <v>452246961.40910006</v>
      </c>
      <c r="N41" s="536">
        <v>31396628.437300004</v>
      </c>
      <c r="O41" s="536">
        <v>483643589.84639984</v>
      </c>
      <c r="P41" s="536">
        <v>483643589.8463999</v>
      </c>
      <c r="Q41" s="538"/>
      <c r="R41" s="539"/>
      <c r="S41" s="14" t="s">
        <v>1215</v>
      </c>
      <c r="T41" s="14" t="s">
        <v>1216</v>
      </c>
    </row>
    <row r="42" spans="1:20">
      <c r="A42" s="531">
        <v>499</v>
      </c>
      <c r="B42" s="531">
        <v>258</v>
      </c>
      <c r="C42" s="532" t="s">
        <v>34</v>
      </c>
      <c r="D42" s="533"/>
      <c r="E42" s="533"/>
      <c r="F42" s="534"/>
      <c r="G42" s="533"/>
      <c r="H42" s="535"/>
      <c r="I42" s="575">
        <v>416764.8899999999</v>
      </c>
      <c r="J42" s="535"/>
      <c r="K42" s="574"/>
      <c r="L42" s="536">
        <v>233722383.09850004</v>
      </c>
      <c r="M42" s="536">
        <v>233722383.0985001</v>
      </c>
      <c r="N42" s="536">
        <v>16707800.004100002</v>
      </c>
      <c r="O42" s="536">
        <v>250430183.10259995</v>
      </c>
      <c r="P42" s="536">
        <v>250430183.10259998</v>
      </c>
      <c r="Q42" s="540"/>
      <c r="R42" s="539"/>
      <c r="S42" s="14" t="s">
        <v>1215</v>
      </c>
      <c r="T42" s="14" t="s">
        <v>1216</v>
      </c>
    </row>
    <row r="43" spans="1:20" ht="37.5">
      <c r="A43" s="563">
        <f>A90</f>
        <v>47</v>
      </c>
      <c r="B43" s="563">
        <f>B90</f>
        <v>32</v>
      </c>
      <c r="C43" s="532" t="s">
        <v>133</v>
      </c>
      <c r="D43" s="533"/>
      <c r="E43" s="542"/>
      <c r="F43" s="534"/>
      <c r="G43" s="542"/>
      <c r="H43" s="542"/>
      <c r="I43" s="536">
        <f>SUM(I44:I90)</f>
        <v>2608.3000000000002</v>
      </c>
      <c r="J43" s="535"/>
      <c r="K43" s="574"/>
      <c r="L43" s="536">
        <f>SUM(L44:L90)</f>
        <v>15080357.021100001</v>
      </c>
      <c r="M43" s="536">
        <f>SUM(M44:M90)</f>
        <v>15080357.0211</v>
      </c>
      <c r="N43" s="536">
        <f>SUM(N44:N90)</f>
        <v>1260283.6188000003</v>
      </c>
      <c r="O43" s="536">
        <f>SUM(O44:O90)</f>
        <v>16340640.639900001</v>
      </c>
      <c r="P43" s="536">
        <f>SUM(P44:P90)</f>
        <v>16340640.639900004</v>
      </c>
      <c r="Q43" s="536"/>
      <c r="R43" s="539"/>
      <c r="S43" s="14" t="s">
        <v>1215</v>
      </c>
      <c r="T43" s="14" t="s">
        <v>1216</v>
      </c>
    </row>
    <row r="44" spans="1:20" ht="37.5">
      <c r="A44" s="15">
        <v>1</v>
      </c>
      <c r="B44" s="15">
        <v>1</v>
      </c>
      <c r="C44" s="35" t="s">
        <v>1384</v>
      </c>
      <c r="D44" s="558">
        <v>1972</v>
      </c>
      <c r="E44" s="558"/>
      <c r="F44" s="35"/>
      <c r="G44" s="16" t="s">
        <v>67</v>
      </c>
      <c r="H44" s="558">
        <v>2</v>
      </c>
      <c r="I44" s="584">
        <f>532.7+310.3</f>
        <v>843</v>
      </c>
      <c r="J44" s="558">
        <v>492.3</v>
      </c>
      <c r="K44" s="69" t="s">
        <v>49</v>
      </c>
      <c r="L44" s="581">
        <f>I44*Q44</f>
        <v>294341.88</v>
      </c>
      <c r="M44" s="579">
        <f>L44</f>
        <v>294341.88</v>
      </c>
      <c r="N44" s="40">
        <f>I44*R44</f>
        <v>21395.34</v>
      </c>
      <c r="O44" s="40">
        <f>L44+N44</f>
        <v>315737.22000000003</v>
      </c>
      <c r="P44" s="579">
        <f>O44</f>
        <v>315737.22000000003</v>
      </c>
      <c r="Q44" s="580">
        <v>349.16</v>
      </c>
      <c r="R44" s="59">
        <v>25.38</v>
      </c>
      <c r="S44" s="14" t="s">
        <v>1215</v>
      </c>
      <c r="T44" s="14" t="s">
        <v>1216</v>
      </c>
    </row>
    <row r="45" spans="1:20" ht="37.5">
      <c r="A45" s="15">
        <v>2</v>
      </c>
      <c r="B45" s="15">
        <v>2</v>
      </c>
      <c r="C45" s="35" t="s">
        <v>1403</v>
      </c>
      <c r="D45" s="558">
        <v>1977</v>
      </c>
      <c r="E45" s="35"/>
      <c r="F45" s="35"/>
      <c r="G45" s="558" t="s">
        <v>67</v>
      </c>
      <c r="H45" s="558">
        <v>2</v>
      </c>
      <c r="I45" s="558">
        <v>842.2</v>
      </c>
      <c r="J45" s="558">
        <v>475.3</v>
      </c>
      <c r="K45" s="36" t="s">
        <v>596</v>
      </c>
      <c r="L45" s="580">
        <f>I45*Q45</f>
        <v>250335.52800000002</v>
      </c>
      <c r="M45" s="579">
        <f>L45</f>
        <v>250335.52800000002</v>
      </c>
      <c r="N45" s="580">
        <f>I45*R45</f>
        <v>21156.064000000002</v>
      </c>
      <c r="O45" s="580">
        <f>L45+N45</f>
        <v>271491.592</v>
      </c>
      <c r="P45" s="579">
        <f>O45</f>
        <v>271491.592</v>
      </c>
      <c r="Q45" s="580">
        <v>297.24</v>
      </c>
      <c r="R45" s="59">
        <v>25.12</v>
      </c>
      <c r="S45" s="14" t="s">
        <v>1215</v>
      </c>
      <c r="T45" s="14" t="s">
        <v>1216</v>
      </c>
    </row>
    <row r="46" spans="1:20" ht="37.5">
      <c r="A46" s="15">
        <v>3</v>
      </c>
      <c r="B46" s="15">
        <v>3</v>
      </c>
      <c r="C46" s="35" t="s">
        <v>1405</v>
      </c>
      <c r="D46" s="558">
        <v>1977</v>
      </c>
      <c r="E46" s="35"/>
      <c r="F46" s="35"/>
      <c r="G46" s="558" t="s">
        <v>67</v>
      </c>
      <c r="H46" s="558">
        <v>2</v>
      </c>
      <c r="I46" s="558">
        <v>923.1</v>
      </c>
      <c r="J46" s="558">
        <v>502.9</v>
      </c>
      <c r="K46" s="36" t="s">
        <v>596</v>
      </c>
      <c r="L46" s="580">
        <f>I46*Q46</f>
        <v>274382.24400000001</v>
      </c>
      <c r="M46" s="579">
        <f>L46</f>
        <v>274382.24400000001</v>
      </c>
      <c r="N46" s="580">
        <f>I46*R46</f>
        <v>23188.272000000001</v>
      </c>
      <c r="O46" s="580">
        <f>L46+N46</f>
        <v>297570.516</v>
      </c>
      <c r="P46" s="579">
        <f>O46</f>
        <v>297570.516</v>
      </c>
      <c r="Q46" s="580">
        <v>297.24</v>
      </c>
      <c r="R46" s="59">
        <v>25.12</v>
      </c>
      <c r="S46" s="14" t="s">
        <v>1215</v>
      </c>
      <c r="T46" s="14" t="s">
        <v>1216</v>
      </c>
    </row>
    <row r="47" spans="1:20" ht="37.5">
      <c r="A47" s="15">
        <v>4</v>
      </c>
      <c r="B47" s="15">
        <v>4</v>
      </c>
      <c r="C47" s="35" t="s">
        <v>1541</v>
      </c>
      <c r="D47" s="558" t="s">
        <v>617</v>
      </c>
      <c r="E47" s="558"/>
      <c r="F47" s="558" t="s">
        <v>269</v>
      </c>
      <c r="G47" s="558" t="s">
        <v>1240</v>
      </c>
      <c r="H47" s="558"/>
      <c r="I47" s="558" t="s">
        <v>1569</v>
      </c>
      <c r="J47" s="558"/>
      <c r="K47" s="69" t="s">
        <v>49</v>
      </c>
      <c r="L47" s="580">
        <f t="shared" ref="L47" si="4">I47*Q47</f>
        <v>198832.65360000002</v>
      </c>
      <c r="M47" s="632">
        <f>L47+L48+L49</f>
        <v>297981.33420000004</v>
      </c>
      <c r="N47" s="580">
        <f t="shared" ref="N47" si="5">I47*R47</f>
        <v>14452.8948</v>
      </c>
      <c r="O47" s="580">
        <f t="shared" ref="O47:O52" si="6">L47+N47</f>
        <v>213285.54840000003</v>
      </c>
      <c r="P47" s="632">
        <f>O47+O48+O49</f>
        <v>333162.57300000003</v>
      </c>
      <c r="Q47" s="580">
        <v>349.16</v>
      </c>
      <c r="R47" s="580">
        <v>25.38</v>
      </c>
      <c r="S47" s="14" t="s">
        <v>1215</v>
      </c>
      <c r="T47" s="14" t="s">
        <v>1216</v>
      </c>
    </row>
    <row r="48" spans="1:20" ht="56.25">
      <c r="A48" s="15">
        <v>5</v>
      </c>
      <c r="B48" s="15"/>
      <c r="C48" s="35"/>
      <c r="D48" s="558"/>
      <c r="E48" s="558"/>
      <c r="F48" s="558"/>
      <c r="G48" s="558"/>
      <c r="H48" s="558"/>
      <c r="I48" s="558"/>
      <c r="J48" s="558"/>
      <c r="K48" s="69" t="s">
        <v>39</v>
      </c>
      <c r="L48" s="580">
        <f>I47*Q48</f>
        <v>57931.165800000002</v>
      </c>
      <c r="M48" s="634"/>
      <c r="N48" s="580">
        <f>I47*R48</f>
        <v>13587.3156</v>
      </c>
      <c r="O48" s="580">
        <f t="shared" si="6"/>
        <v>71518.481400000004</v>
      </c>
      <c r="P48" s="634"/>
      <c r="Q48" s="580">
        <v>101.73</v>
      </c>
      <c r="R48" s="580">
        <v>23.86</v>
      </c>
      <c r="S48" s="14" t="s">
        <v>1215</v>
      </c>
      <c r="T48" s="14" t="s">
        <v>1216</v>
      </c>
    </row>
    <row r="49" spans="1:20" ht="37.5">
      <c r="A49" s="15">
        <v>6</v>
      </c>
      <c r="B49" s="15"/>
      <c r="C49" s="35"/>
      <c r="D49" s="558"/>
      <c r="E49" s="558"/>
      <c r="F49" s="558"/>
      <c r="G49" s="558"/>
      <c r="H49" s="558"/>
      <c r="I49" s="558"/>
      <c r="J49" s="558"/>
      <c r="K49" s="68" t="s">
        <v>57</v>
      </c>
      <c r="L49" s="580">
        <f>I47*Q49</f>
        <v>41217.514799999997</v>
      </c>
      <c r="M49" s="633"/>
      <c r="N49" s="580">
        <f>I47*R49</f>
        <v>7141.0284000000001</v>
      </c>
      <c r="O49" s="580">
        <f t="shared" si="6"/>
        <v>48358.5432</v>
      </c>
      <c r="P49" s="633"/>
      <c r="Q49" s="580">
        <v>72.38</v>
      </c>
      <c r="R49" s="580">
        <v>12.54</v>
      </c>
      <c r="S49" s="14" t="s">
        <v>1215</v>
      </c>
      <c r="T49" s="14" t="s">
        <v>1216</v>
      </c>
    </row>
    <row r="50" spans="1:20" ht="37.5">
      <c r="A50" s="15">
        <v>7</v>
      </c>
      <c r="B50" s="15">
        <v>5</v>
      </c>
      <c r="C50" s="35" t="s">
        <v>1542</v>
      </c>
      <c r="D50" s="558" t="s">
        <v>617</v>
      </c>
      <c r="E50" s="558"/>
      <c r="F50" s="558" t="s">
        <v>269</v>
      </c>
      <c r="G50" s="558" t="s">
        <v>1240</v>
      </c>
      <c r="H50" s="558"/>
      <c r="I50" s="558" t="s">
        <v>1570</v>
      </c>
      <c r="J50" s="558"/>
      <c r="K50" s="36" t="s">
        <v>596</v>
      </c>
      <c r="L50" s="578">
        <f t="shared" ref="L50" si="7">I50*Q50</f>
        <v>128400.78599999999</v>
      </c>
      <c r="M50" s="632">
        <f>L50+L51+L52+L53</f>
        <v>363950.77650000004</v>
      </c>
      <c r="N50" s="580">
        <f t="shared" ref="N50" si="8">I50*R50</f>
        <v>11307.768</v>
      </c>
      <c r="O50" s="580">
        <f t="shared" si="6"/>
        <v>139708.554</v>
      </c>
      <c r="P50" s="632">
        <f>O50+O51+O52+O53</f>
        <v>403068.81150000001</v>
      </c>
      <c r="Q50" s="582">
        <v>285.24</v>
      </c>
      <c r="R50" s="583">
        <v>25.12</v>
      </c>
      <c r="S50" s="14" t="s">
        <v>1215</v>
      </c>
      <c r="T50" s="14" t="s">
        <v>1216</v>
      </c>
    </row>
    <row r="51" spans="1:20" ht="37.5">
      <c r="A51" s="15">
        <v>8</v>
      </c>
      <c r="B51" s="15"/>
      <c r="C51" s="35"/>
      <c r="D51" s="558"/>
      <c r="E51" s="558"/>
      <c r="F51" s="558"/>
      <c r="G51" s="558"/>
      <c r="H51" s="558"/>
      <c r="I51" s="558"/>
      <c r="J51" s="558"/>
      <c r="K51" s="69" t="s">
        <v>49</v>
      </c>
      <c r="L51" s="578">
        <f>I50*Q51</f>
        <v>157174.37400000001</v>
      </c>
      <c r="M51" s="634"/>
      <c r="N51" s="580">
        <f>I50*R51</f>
        <v>11424.806999999999</v>
      </c>
      <c r="O51" s="580">
        <f t="shared" si="6"/>
        <v>168599.18100000001</v>
      </c>
      <c r="P51" s="634"/>
      <c r="Q51" s="580">
        <v>349.16</v>
      </c>
      <c r="R51" s="580">
        <v>25.38</v>
      </c>
      <c r="S51" s="14" t="s">
        <v>1215</v>
      </c>
      <c r="T51" s="14" t="s">
        <v>1216</v>
      </c>
    </row>
    <row r="52" spans="1:20" ht="56.25">
      <c r="A52" s="15">
        <v>9</v>
      </c>
      <c r="B52" s="15"/>
      <c r="C52" s="35"/>
      <c r="D52" s="558"/>
      <c r="E52" s="558"/>
      <c r="F52" s="558"/>
      <c r="G52" s="558"/>
      <c r="H52" s="558"/>
      <c r="I52" s="558"/>
      <c r="J52" s="558"/>
      <c r="K52" s="69" t="s">
        <v>39</v>
      </c>
      <c r="L52" s="578">
        <f>I50*Q52</f>
        <v>45793.7595</v>
      </c>
      <c r="M52" s="634"/>
      <c r="N52" s="580">
        <f>I50*R52</f>
        <v>10740.579</v>
      </c>
      <c r="O52" s="580">
        <f t="shared" si="6"/>
        <v>56534.338499999998</v>
      </c>
      <c r="P52" s="634"/>
      <c r="Q52" s="580">
        <v>101.73</v>
      </c>
      <c r="R52" s="580">
        <v>23.86</v>
      </c>
      <c r="S52" s="14" t="s">
        <v>1215</v>
      </c>
      <c r="T52" s="14" t="s">
        <v>1216</v>
      </c>
    </row>
    <row r="53" spans="1:20" ht="37.5">
      <c r="A53" s="15">
        <v>10</v>
      </c>
      <c r="B53" s="15"/>
      <c r="C53" s="35"/>
      <c r="D53" s="558"/>
      <c r="E53" s="558"/>
      <c r="F53" s="558"/>
      <c r="G53" s="558"/>
      <c r="H53" s="558"/>
      <c r="I53" s="558"/>
      <c r="J53" s="558"/>
      <c r="K53" s="68" t="s">
        <v>57</v>
      </c>
      <c r="L53" s="578">
        <f>I50*Q53</f>
        <v>32581.856999999996</v>
      </c>
      <c r="M53" s="633"/>
      <c r="N53" s="580">
        <f>I50*R53</f>
        <v>5644.8809999999994</v>
      </c>
      <c r="O53" s="580">
        <f>L53+N53</f>
        <v>38226.737999999998</v>
      </c>
      <c r="P53" s="633"/>
      <c r="Q53" s="580">
        <v>72.38</v>
      </c>
      <c r="R53" s="580">
        <v>12.54</v>
      </c>
      <c r="S53" s="14" t="s">
        <v>1215</v>
      </c>
      <c r="T53" s="14" t="s">
        <v>1216</v>
      </c>
    </row>
    <row r="54" spans="1:20" ht="37.5">
      <c r="A54" s="15">
        <v>11</v>
      </c>
      <c r="B54" s="15">
        <v>6</v>
      </c>
      <c r="C54" s="35" t="s">
        <v>1543</v>
      </c>
      <c r="D54" s="558" t="s">
        <v>1526</v>
      </c>
      <c r="E54" s="558"/>
      <c r="F54" s="558" t="s">
        <v>269</v>
      </c>
      <c r="G54" s="558" t="s">
        <v>1240</v>
      </c>
      <c r="H54" s="558"/>
      <c r="I54" s="558" t="s">
        <v>1571</v>
      </c>
      <c r="J54" s="558"/>
      <c r="K54" s="68" t="s">
        <v>57</v>
      </c>
      <c r="L54" s="580">
        <f>I54*Q54</f>
        <v>52229.407999999996</v>
      </c>
      <c r="M54" s="579">
        <f>L54</f>
        <v>52229.407999999996</v>
      </c>
      <c r="N54" s="580">
        <f>I54*R54</f>
        <v>9048.8639999999996</v>
      </c>
      <c r="O54" s="580">
        <f>L54+N54</f>
        <v>61278.271999999997</v>
      </c>
      <c r="P54" s="579">
        <f>O54</f>
        <v>61278.271999999997</v>
      </c>
      <c r="Q54" s="580">
        <v>72.38</v>
      </c>
      <c r="R54" s="580">
        <v>12.54</v>
      </c>
      <c r="S54" s="14" t="s">
        <v>1215</v>
      </c>
      <c r="T54" s="14" t="s">
        <v>1216</v>
      </c>
    </row>
    <row r="55" spans="1:20" ht="37.5">
      <c r="A55" s="15">
        <v>12</v>
      </c>
      <c r="B55" s="15">
        <v>7</v>
      </c>
      <c r="C55" s="35" t="s">
        <v>1544</v>
      </c>
      <c r="D55" s="558" t="s">
        <v>1529</v>
      </c>
      <c r="E55" s="558"/>
      <c r="F55" s="558" t="s">
        <v>331</v>
      </c>
      <c r="G55" s="558" t="s">
        <v>1540</v>
      </c>
      <c r="H55" s="558"/>
      <c r="I55" s="558" t="s">
        <v>1572</v>
      </c>
      <c r="J55" s="558"/>
      <c r="K55" s="36" t="s">
        <v>596</v>
      </c>
      <c r="L55" s="580">
        <f>I55*Q55</f>
        <v>327625.29200000002</v>
      </c>
      <c r="M55" s="579">
        <f>L55</f>
        <v>327625.29200000002</v>
      </c>
      <c r="N55" s="580">
        <f>I55*R55</f>
        <v>22148.076000000001</v>
      </c>
      <c r="O55" s="580">
        <f>L55+N55</f>
        <v>349773.36800000002</v>
      </c>
      <c r="P55" s="579">
        <f>O55</f>
        <v>349773.36800000002</v>
      </c>
      <c r="Q55" s="580">
        <v>268.04000000000002</v>
      </c>
      <c r="R55" s="580">
        <v>18.12</v>
      </c>
      <c r="S55" s="14" t="s">
        <v>1215</v>
      </c>
      <c r="T55" s="14" t="s">
        <v>1216</v>
      </c>
    </row>
    <row r="56" spans="1:20" ht="37.5">
      <c r="A56" s="15">
        <v>13</v>
      </c>
      <c r="B56" s="15">
        <v>8</v>
      </c>
      <c r="C56" s="35" t="s">
        <v>1545</v>
      </c>
      <c r="D56" s="558" t="s">
        <v>1421</v>
      </c>
      <c r="E56" s="558"/>
      <c r="F56" s="558" t="s">
        <v>285</v>
      </c>
      <c r="G56" s="558" t="s">
        <v>1240</v>
      </c>
      <c r="H56" s="558"/>
      <c r="I56" s="558" t="s">
        <v>1573</v>
      </c>
      <c r="J56" s="558"/>
      <c r="K56" s="36" t="s">
        <v>596</v>
      </c>
      <c r="L56" s="580">
        <f>I56*Q56</f>
        <v>237465.75200000001</v>
      </c>
      <c r="M56" s="579">
        <f>L56</f>
        <v>237465.75200000001</v>
      </c>
      <c r="N56" s="580">
        <f>I56*R56</f>
        <v>23581.376</v>
      </c>
      <c r="O56" s="580">
        <f>L56+N56</f>
        <v>261047.128</v>
      </c>
      <c r="P56" s="579">
        <f>O56</f>
        <v>261047.128</v>
      </c>
      <c r="Q56" s="582">
        <v>293.24</v>
      </c>
      <c r="R56" s="583">
        <v>29.12</v>
      </c>
      <c r="S56" s="14" t="s">
        <v>1215</v>
      </c>
      <c r="T56" s="14" t="s">
        <v>1216</v>
      </c>
    </row>
    <row r="57" spans="1:20" ht="37.5">
      <c r="A57" s="15">
        <v>14</v>
      </c>
      <c r="B57" s="15">
        <v>9</v>
      </c>
      <c r="C57" s="35" t="s">
        <v>1546</v>
      </c>
      <c r="D57" s="558" t="s">
        <v>1532</v>
      </c>
      <c r="E57" s="558"/>
      <c r="F57" s="558" t="s">
        <v>1598</v>
      </c>
      <c r="G57" s="558" t="s">
        <v>1240</v>
      </c>
      <c r="H57" s="558"/>
      <c r="I57" s="558" t="s">
        <v>1576</v>
      </c>
      <c r="J57" s="558"/>
      <c r="K57" s="36" t="s">
        <v>596</v>
      </c>
      <c r="L57" s="580">
        <f t="shared" ref="L57" si="9">I57*Q57</f>
        <v>60341.68</v>
      </c>
      <c r="M57" s="632">
        <f>L57+L58+L59</f>
        <v>420003.30000000005</v>
      </c>
      <c r="N57" s="580">
        <f t="shared" ref="N57" si="10">I57*R57</f>
        <v>4885.84</v>
      </c>
      <c r="O57" s="580">
        <f t="shared" ref="O57:O72" si="11">L57+N57</f>
        <v>65227.520000000004</v>
      </c>
      <c r="P57" s="632">
        <f>O57+O58+O59</f>
        <v>451123.30000000005</v>
      </c>
      <c r="Q57" s="580">
        <v>310.24</v>
      </c>
      <c r="R57" s="580">
        <v>25.12</v>
      </c>
      <c r="S57" s="14" t="s">
        <v>1215</v>
      </c>
      <c r="T57" s="14" t="s">
        <v>1216</v>
      </c>
    </row>
    <row r="58" spans="1:20" ht="37.5">
      <c r="A58" s="15">
        <v>15</v>
      </c>
      <c r="B58" s="15"/>
      <c r="C58" s="35"/>
      <c r="D58" s="558"/>
      <c r="E58" s="558"/>
      <c r="F58" s="558"/>
      <c r="G58" s="558"/>
      <c r="H58" s="558"/>
      <c r="I58" s="558"/>
      <c r="J58" s="558"/>
      <c r="K58" s="69" t="s">
        <v>49</v>
      </c>
      <c r="L58" s="580">
        <f>I57*Q58</f>
        <v>67911.62000000001</v>
      </c>
      <c r="M58" s="634"/>
      <c r="N58" s="580">
        <f>I57*R58</f>
        <v>4936.41</v>
      </c>
      <c r="O58" s="580">
        <f t="shared" si="11"/>
        <v>72848.030000000013</v>
      </c>
      <c r="P58" s="634"/>
      <c r="Q58" s="580">
        <v>349.16</v>
      </c>
      <c r="R58" s="580">
        <v>25.38</v>
      </c>
      <c r="S58" s="14" t="s">
        <v>1215</v>
      </c>
      <c r="T58" s="14" t="s">
        <v>1216</v>
      </c>
    </row>
    <row r="59" spans="1:20">
      <c r="A59" s="15">
        <v>16</v>
      </c>
      <c r="B59" s="15"/>
      <c r="C59" s="35"/>
      <c r="D59" s="558"/>
      <c r="E59" s="558"/>
      <c r="F59" s="558"/>
      <c r="G59" s="558"/>
      <c r="H59" s="558"/>
      <c r="I59" s="558"/>
      <c r="J59" s="558"/>
      <c r="K59" s="574" t="s">
        <v>234</v>
      </c>
      <c r="L59" s="580">
        <f>I57*Q59</f>
        <v>291750</v>
      </c>
      <c r="M59" s="633"/>
      <c r="N59" s="580">
        <f>I57*R59</f>
        <v>21297.75</v>
      </c>
      <c r="O59" s="580">
        <f t="shared" si="11"/>
        <v>313047.75</v>
      </c>
      <c r="P59" s="633"/>
      <c r="Q59" s="580">
        <v>1500</v>
      </c>
      <c r="R59" s="580">
        <v>109.5</v>
      </c>
      <c r="S59" s="14" t="s">
        <v>1215</v>
      </c>
      <c r="T59" s="14" t="s">
        <v>1216</v>
      </c>
    </row>
    <row r="60" spans="1:20" ht="37.5">
      <c r="A60" s="15">
        <v>17</v>
      </c>
      <c r="B60" s="15">
        <v>10</v>
      </c>
      <c r="C60" s="35" t="s">
        <v>1547</v>
      </c>
      <c r="D60" s="558" t="s">
        <v>1527</v>
      </c>
      <c r="E60" s="558"/>
      <c r="F60" s="558" t="s">
        <v>323</v>
      </c>
      <c r="G60" s="558" t="s">
        <v>1240</v>
      </c>
      <c r="H60" s="558"/>
      <c r="I60" s="558" t="s">
        <v>1577</v>
      </c>
      <c r="J60" s="558"/>
      <c r="K60" s="36" t="s">
        <v>596</v>
      </c>
      <c r="L60" s="580">
        <f t="shared" ref="L60" si="12">I60*Q60</f>
        <v>102540.81000000001</v>
      </c>
      <c r="M60" s="632">
        <f t="shared" ref="M60" si="13">L60+L61</f>
        <v>663690.81000000006</v>
      </c>
      <c r="N60" s="580">
        <f t="shared" ref="N60" si="14">I60*R60</f>
        <v>14148.462000000001</v>
      </c>
      <c r="O60" s="579">
        <f t="shared" si="11"/>
        <v>116689.27200000001</v>
      </c>
      <c r="P60" s="632">
        <f t="shared" ref="P60" si="15">O60+O61</f>
        <v>711321.22199999995</v>
      </c>
      <c r="Q60" s="580">
        <v>274.10000000000002</v>
      </c>
      <c r="R60" s="580">
        <v>37.82</v>
      </c>
      <c r="S60" s="14" t="s">
        <v>1215</v>
      </c>
      <c r="T60" s="14" t="s">
        <v>1216</v>
      </c>
    </row>
    <row r="61" spans="1:20">
      <c r="A61" s="15">
        <v>18</v>
      </c>
      <c r="B61" s="15"/>
      <c r="C61" s="35"/>
      <c r="D61" s="558"/>
      <c r="E61" s="558"/>
      <c r="F61" s="558"/>
      <c r="G61" s="558"/>
      <c r="H61" s="558"/>
      <c r="I61" s="558"/>
      <c r="J61" s="558"/>
      <c r="K61" s="574" t="s">
        <v>234</v>
      </c>
      <c r="L61" s="580">
        <f t="shared" ref="L61" si="16">I60*Q61</f>
        <v>561150</v>
      </c>
      <c r="M61" s="633"/>
      <c r="N61" s="580">
        <f t="shared" ref="N61" si="17">I60*R61</f>
        <v>33481.950000000004</v>
      </c>
      <c r="O61" s="579">
        <f t="shared" si="11"/>
        <v>594631.94999999995</v>
      </c>
      <c r="P61" s="633"/>
      <c r="Q61" s="580">
        <v>1500</v>
      </c>
      <c r="R61" s="580">
        <v>89.5</v>
      </c>
      <c r="S61" s="14" t="s">
        <v>1215</v>
      </c>
      <c r="T61" s="14" t="s">
        <v>1216</v>
      </c>
    </row>
    <row r="62" spans="1:20" ht="37.5">
      <c r="A62" s="15">
        <v>19</v>
      </c>
      <c r="B62" s="15">
        <v>11</v>
      </c>
      <c r="C62" s="35" t="s">
        <v>1548</v>
      </c>
      <c r="D62" s="558" t="s">
        <v>1527</v>
      </c>
      <c r="E62" s="558"/>
      <c r="F62" s="558" t="s">
        <v>323</v>
      </c>
      <c r="G62" s="558" t="s">
        <v>1240</v>
      </c>
      <c r="H62" s="558"/>
      <c r="I62" s="558" t="s">
        <v>1578</v>
      </c>
      <c r="J62" s="558"/>
      <c r="K62" s="36" t="s">
        <v>596</v>
      </c>
      <c r="L62" s="580">
        <f t="shared" ref="L62" si="18">I62*Q62</f>
        <v>96318.74</v>
      </c>
      <c r="M62" s="632">
        <f t="shared" ref="M62" si="19">L62+L63</f>
        <v>623418.74</v>
      </c>
      <c r="N62" s="580">
        <f t="shared" ref="N62" si="20">I62*R62</f>
        <v>13289.947999999999</v>
      </c>
      <c r="O62" s="579">
        <f t="shared" si="11"/>
        <v>109608.68800000001</v>
      </c>
      <c r="P62" s="632">
        <f t="shared" ref="P62" si="21">O62+O63</f>
        <v>668158.98800000001</v>
      </c>
      <c r="Q62" s="580">
        <v>274.10000000000002</v>
      </c>
      <c r="R62" s="580">
        <v>37.82</v>
      </c>
      <c r="S62" s="14" t="s">
        <v>1215</v>
      </c>
      <c r="T62" s="14" t="s">
        <v>1216</v>
      </c>
    </row>
    <row r="63" spans="1:20">
      <c r="A63" s="15">
        <v>20</v>
      </c>
      <c r="B63" s="15"/>
      <c r="C63" s="35"/>
      <c r="D63" s="558"/>
      <c r="E63" s="558"/>
      <c r="F63" s="558"/>
      <c r="G63" s="558"/>
      <c r="H63" s="558"/>
      <c r="I63" s="558"/>
      <c r="J63" s="558"/>
      <c r="K63" s="574" t="s">
        <v>234</v>
      </c>
      <c r="L63" s="580">
        <f t="shared" ref="L63" si="22">I62*Q63</f>
        <v>527100</v>
      </c>
      <c r="M63" s="633"/>
      <c r="N63" s="580">
        <f t="shared" ref="N63" si="23">I62*R63</f>
        <v>31450.3</v>
      </c>
      <c r="O63" s="579">
        <f t="shared" si="11"/>
        <v>558550.30000000005</v>
      </c>
      <c r="P63" s="633"/>
      <c r="Q63" s="580">
        <v>1500</v>
      </c>
      <c r="R63" s="580">
        <v>89.5</v>
      </c>
      <c r="S63" s="14" t="s">
        <v>1215</v>
      </c>
      <c r="T63" s="14" t="s">
        <v>1216</v>
      </c>
    </row>
    <row r="64" spans="1:20" ht="37.5">
      <c r="A64" s="15">
        <v>21</v>
      </c>
      <c r="B64" s="15">
        <v>12</v>
      </c>
      <c r="C64" s="35" t="s">
        <v>1549</v>
      </c>
      <c r="D64" s="558" t="s">
        <v>591</v>
      </c>
      <c r="E64" s="558"/>
      <c r="F64" s="558" t="s">
        <v>323</v>
      </c>
      <c r="G64" s="558" t="s">
        <v>1240</v>
      </c>
      <c r="H64" s="558"/>
      <c r="I64" s="558" t="s">
        <v>1579</v>
      </c>
      <c r="J64" s="558"/>
      <c r="K64" s="36" t="s">
        <v>596</v>
      </c>
      <c r="L64" s="580">
        <f t="shared" ref="L64" si="24">I64*Q64</f>
        <v>366992.49000000005</v>
      </c>
      <c r="M64" s="632">
        <f t="shared" ref="M64" si="25">L64+L65</f>
        <v>2375342.4900000002</v>
      </c>
      <c r="N64" s="580">
        <f t="shared" ref="N64" si="26">I64*R64</f>
        <v>50637.198000000004</v>
      </c>
      <c r="O64" s="579">
        <f t="shared" si="11"/>
        <v>417629.68800000008</v>
      </c>
      <c r="P64" s="632">
        <f t="shared" ref="P64" si="27">O64+O65</f>
        <v>2545811.2380000004</v>
      </c>
      <c r="Q64" s="580">
        <v>274.10000000000002</v>
      </c>
      <c r="R64" s="580">
        <v>37.82</v>
      </c>
      <c r="S64" s="14" t="s">
        <v>1215</v>
      </c>
      <c r="T64" s="14" t="s">
        <v>1216</v>
      </c>
    </row>
    <row r="65" spans="1:20">
      <c r="A65" s="15">
        <v>22</v>
      </c>
      <c r="B65" s="15"/>
      <c r="C65" s="35"/>
      <c r="D65" s="558"/>
      <c r="E65" s="558"/>
      <c r="F65" s="558"/>
      <c r="G65" s="558"/>
      <c r="H65" s="558"/>
      <c r="I65" s="558"/>
      <c r="J65" s="558"/>
      <c r="K65" s="574" t="s">
        <v>234</v>
      </c>
      <c r="L65" s="580">
        <f t="shared" ref="L65" si="28">I64*Q65</f>
        <v>2008350.0000000002</v>
      </c>
      <c r="M65" s="633"/>
      <c r="N65" s="580">
        <f t="shared" ref="N65" si="29">I64*R65</f>
        <v>119831.55</v>
      </c>
      <c r="O65" s="579">
        <f t="shared" si="11"/>
        <v>2128181.5500000003</v>
      </c>
      <c r="P65" s="633"/>
      <c r="Q65" s="580">
        <v>1500</v>
      </c>
      <c r="R65" s="580">
        <v>89.5</v>
      </c>
      <c r="S65" s="14" t="s">
        <v>1215</v>
      </c>
      <c r="T65" s="14" t="s">
        <v>1216</v>
      </c>
    </row>
    <row r="66" spans="1:20" ht="37.5">
      <c r="A66" s="15">
        <v>23</v>
      </c>
      <c r="B66" s="15">
        <v>13</v>
      </c>
      <c r="C66" s="35" t="s">
        <v>1550</v>
      </c>
      <c r="D66" s="558" t="s">
        <v>1527</v>
      </c>
      <c r="E66" s="558"/>
      <c r="F66" s="558" t="s">
        <v>323</v>
      </c>
      <c r="G66" s="558" t="s">
        <v>1240</v>
      </c>
      <c r="H66" s="558"/>
      <c r="I66" s="558" t="s">
        <v>1580</v>
      </c>
      <c r="J66" s="558"/>
      <c r="K66" s="36" t="s">
        <v>596</v>
      </c>
      <c r="L66" s="580">
        <f t="shared" ref="L66" si="30">I66*Q66</f>
        <v>268998.99900000001</v>
      </c>
      <c r="M66" s="632">
        <f t="shared" ref="M66" si="31">L66+L67</f>
        <v>1741083.9990000001</v>
      </c>
      <c r="N66" s="580">
        <f t="shared" ref="N66" si="32">I66*R66</f>
        <v>37116.169800000003</v>
      </c>
      <c r="O66" s="579">
        <f t="shared" si="11"/>
        <v>306115.16879999998</v>
      </c>
      <c r="P66" s="632">
        <f t="shared" ref="P66" si="33">O66+O67</f>
        <v>1866034.5737999999</v>
      </c>
      <c r="Q66" s="580">
        <v>274.10000000000002</v>
      </c>
      <c r="R66" s="580">
        <v>37.82</v>
      </c>
      <c r="S66" s="14" t="s">
        <v>1215</v>
      </c>
      <c r="T66" s="14" t="s">
        <v>1216</v>
      </c>
    </row>
    <row r="67" spans="1:20">
      <c r="A67" s="15">
        <v>24</v>
      </c>
      <c r="B67" s="15"/>
      <c r="C67" s="35"/>
      <c r="D67" s="558"/>
      <c r="E67" s="558"/>
      <c r="F67" s="558"/>
      <c r="G67" s="558"/>
      <c r="H67" s="558"/>
      <c r="I67" s="558"/>
      <c r="J67" s="558"/>
      <c r="K67" s="574" t="s">
        <v>234</v>
      </c>
      <c r="L67" s="580">
        <f t="shared" ref="L67" si="34">I66*Q67</f>
        <v>1472085</v>
      </c>
      <c r="M67" s="633"/>
      <c r="N67" s="580">
        <f t="shared" ref="N67" si="35">I66*R67</f>
        <v>87834.404999999999</v>
      </c>
      <c r="O67" s="579">
        <f t="shared" si="11"/>
        <v>1559919.405</v>
      </c>
      <c r="P67" s="633"/>
      <c r="Q67" s="580">
        <v>1500</v>
      </c>
      <c r="R67" s="580">
        <v>89.5</v>
      </c>
      <c r="S67" s="14" t="s">
        <v>1215</v>
      </c>
      <c r="T67" s="14" t="s">
        <v>1216</v>
      </c>
    </row>
    <row r="68" spans="1:20" ht="37.5">
      <c r="A68" s="15">
        <v>25</v>
      </c>
      <c r="B68" s="15">
        <v>14</v>
      </c>
      <c r="C68" s="35" t="s">
        <v>1551</v>
      </c>
      <c r="D68" s="558" t="s">
        <v>1531</v>
      </c>
      <c r="E68" s="558"/>
      <c r="F68" s="558" t="s">
        <v>269</v>
      </c>
      <c r="G68" s="558" t="s">
        <v>1539</v>
      </c>
      <c r="H68" s="558"/>
      <c r="I68" s="558" t="s">
        <v>1581</v>
      </c>
      <c r="J68" s="558"/>
      <c r="K68" s="36" t="s">
        <v>596</v>
      </c>
      <c r="L68" s="580">
        <f>I68*Q68</f>
        <v>289347.45600000001</v>
      </c>
      <c r="M68" s="632">
        <f>L68+L69+L70+L71+L72</f>
        <v>2341752.5440000002</v>
      </c>
      <c r="N68" s="580">
        <f>I68*R68</f>
        <v>25481.727999999999</v>
      </c>
      <c r="O68" s="580">
        <f t="shared" si="11"/>
        <v>314829.18400000001</v>
      </c>
      <c r="P68" s="632">
        <f>O68+O69+O70+O71+O72</f>
        <v>2516635.1040000003</v>
      </c>
      <c r="Q68" s="582">
        <v>285.24</v>
      </c>
      <c r="R68" s="583">
        <v>25.12</v>
      </c>
      <c r="S68" s="14" t="s">
        <v>1215</v>
      </c>
      <c r="T68" s="14" t="s">
        <v>1216</v>
      </c>
    </row>
    <row r="69" spans="1:20" ht="37.5">
      <c r="A69" s="15">
        <v>26</v>
      </c>
      <c r="B69" s="15"/>
      <c r="C69" s="35"/>
      <c r="D69" s="558"/>
      <c r="E69" s="558"/>
      <c r="F69" s="558"/>
      <c r="G69" s="558"/>
      <c r="H69" s="558"/>
      <c r="I69" s="558"/>
      <c r="J69" s="558"/>
      <c r="K69" s="69" t="s">
        <v>49</v>
      </c>
      <c r="L69" s="580">
        <f>I68*Q69</f>
        <v>354187.90400000004</v>
      </c>
      <c r="M69" s="634"/>
      <c r="N69" s="580">
        <f>I68*R69</f>
        <v>25745.471999999998</v>
      </c>
      <c r="O69" s="580">
        <f t="shared" si="11"/>
        <v>379933.37600000005</v>
      </c>
      <c r="P69" s="634"/>
      <c r="Q69" s="580">
        <v>349.16</v>
      </c>
      <c r="R69" s="580">
        <v>25.38</v>
      </c>
      <c r="S69" s="14" t="s">
        <v>1215</v>
      </c>
      <c r="T69" s="14" t="s">
        <v>1216</v>
      </c>
    </row>
    <row r="70" spans="1:20" ht="56.25">
      <c r="A70" s="15">
        <v>27</v>
      </c>
      <c r="B70" s="15"/>
      <c r="C70" s="35"/>
      <c r="D70" s="558"/>
      <c r="E70" s="558"/>
      <c r="F70" s="558"/>
      <c r="G70" s="558"/>
      <c r="H70" s="558"/>
      <c r="I70" s="558"/>
      <c r="J70" s="558"/>
      <c r="K70" s="69" t="s">
        <v>39</v>
      </c>
      <c r="L70" s="580">
        <f>I68*Q70</f>
        <v>103194.912</v>
      </c>
      <c r="M70" s="634"/>
      <c r="N70" s="580">
        <f>I68*R70</f>
        <v>24203.583999999999</v>
      </c>
      <c r="O70" s="580">
        <f t="shared" si="11"/>
        <v>127398.496</v>
      </c>
      <c r="P70" s="634"/>
      <c r="Q70" s="580">
        <v>101.73</v>
      </c>
      <c r="R70" s="580">
        <v>23.86</v>
      </c>
      <c r="S70" s="14" t="s">
        <v>1215</v>
      </c>
      <c r="T70" s="14" t="s">
        <v>1216</v>
      </c>
    </row>
    <row r="71" spans="1:20" ht="37.5">
      <c r="A71" s="15">
        <v>28</v>
      </c>
      <c r="B71" s="15"/>
      <c r="C71" s="35"/>
      <c r="D71" s="558"/>
      <c r="E71" s="558"/>
      <c r="F71" s="558"/>
      <c r="G71" s="558"/>
      <c r="H71" s="558"/>
      <c r="I71" s="558"/>
      <c r="J71" s="558"/>
      <c r="K71" s="68" t="s">
        <v>57</v>
      </c>
      <c r="L71" s="580">
        <f>I68*Q71</f>
        <v>73422.271999999997</v>
      </c>
      <c r="M71" s="634"/>
      <c r="N71" s="580">
        <f>I68*R71</f>
        <v>12720.575999999999</v>
      </c>
      <c r="O71" s="580">
        <f t="shared" si="11"/>
        <v>86142.847999999998</v>
      </c>
      <c r="P71" s="634"/>
      <c r="Q71" s="580">
        <v>72.38</v>
      </c>
      <c r="R71" s="580">
        <v>12.54</v>
      </c>
      <c r="S71" s="14" t="s">
        <v>1215</v>
      </c>
      <c r="T71" s="14" t="s">
        <v>1216</v>
      </c>
    </row>
    <row r="72" spans="1:20">
      <c r="A72" s="15">
        <v>29</v>
      </c>
      <c r="B72" s="15"/>
      <c r="C72" s="35"/>
      <c r="D72" s="558"/>
      <c r="E72" s="558"/>
      <c r="F72" s="558"/>
      <c r="G72" s="558"/>
      <c r="H72" s="558"/>
      <c r="I72" s="558"/>
      <c r="J72" s="558"/>
      <c r="K72" s="574" t="s">
        <v>234</v>
      </c>
      <c r="L72" s="580">
        <f>I68*Q72</f>
        <v>1521600</v>
      </c>
      <c r="M72" s="633"/>
      <c r="N72" s="580">
        <f>I68*R72</f>
        <v>86731.199999999997</v>
      </c>
      <c r="O72" s="580">
        <f t="shared" si="11"/>
        <v>1608331.2</v>
      </c>
      <c r="P72" s="633"/>
      <c r="Q72" s="580">
        <v>1500</v>
      </c>
      <c r="R72" s="59">
        <v>85.5</v>
      </c>
      <c r="S72" s="14" t="s">
        <v>1215</v>
      </c>
      <c r="T72" s="14" t="s">
        <v>1216</v>
      </c>
    </row>
    <row r="73" spans="1:20" ht="37.5">
      <c r="A73" s="15">
        <v>30</v>
      </c>
      <c r="B73" s="15">
        <v>15</v>
      </c>
      <c r="C73" s="35" t="s">
        <v>1102</v>
      </c>
      <c r="D73" s="558" t="s">
        <v>1574</v>
      </c>
      <c r="E73" s="558"/>
      <c r="F73" s="558" t="s">
        <v>821</v>
      </c>
      <c r="G73" s="558" t="s">
        <v>1240</v>
      </c>
      <c r="H73" s="558"/>
      <c r="I73" s="558" t="s">
        <v>1582</v>
      </c>
      <c r="J73" s="558"/>
      <c r="K73" s="36" t="s">
        <v>596</v>
      </c>
      <c r="L73" s="580">
        <f>I73*Q73</f>
        <v>222932.40000000002</v>
      </c>
      <c r="M73" s="579">
        <f>L73</f>
        <v>222932.40000000002</v>
      </c>
      <c r="N73" s="580">
        <f>I73*R73</f>
        <v>22885.718000000001</v>
      </c>
      <c r="O73" s="580">
        <f>L73+N73</f>
        <v>245818.11800000002</v>
      </c>
      <c r="P73" s="579">
        <f>O73</f>
        <v>245818.11800000002</v>
      </c>
      <c r="Q73" s="580">
        <v>222</v>
      </c>
      <c r="R73" s="580">
        <v>22.79</v>
      </c>
      <c r="S73" s="14" t="s">
        <v>1215</v>
      </c>
      <c r="T73" s="14" t="s">
        <v>1216</v>
      </c>
    </row>
    <row r="74" spans="1:20" ht="37.5">
      <c r="A74" s="15">
        <v>31</v>
      </c>
      <c r="B74" s="15">
        <v>16</v>
      </c>
      <c r="C74" s="35" t="s">
        <v>1552</v>
      </c>
      <c r="D74" s="558" t="s">
        <v>1421</v>
      </c>
      <c r="E74" s="558"/>
      <c r="F74" s="558" t="s">
        <v>269</v>
      </c>
      <c r="G74" s="558" t="s">
        <v>1240</v>
      </c>
      <c r="H74" s="558"/>
      <c r="I74" s="558" t="s">
        <v>1583</v>
      </c>
      <c r="J74" s="558"/>
      <c r="K74" s="36" t="s">
        <v>596</v>
      </c>
      <c r="L74" s="580">
        <f t="shared" ref="L74:L90" si="36">I74*Q74</f>
        <v>221745.576</v>
      </c>
      <c r="M74" s="579">
        <f t="shared" ref="M74:M90" si="37">L74</f>
        <v>221745.576</v>
      </c>
      <c r="N74" s="580">
        <f t="shared" ref="N74:N90" si="38">I74*R74</f>
        <v>19528.288</v>
      </c>
      <c r="O74" s="580">
        <f t="shared" ref="O74:O90" si="39">L74+N74</f>
        <v>241273.864</v>
      </c>
      <c r="P74" s="579">
        <f t="shared" ref="P74:P90" si="40">O74</f>
        <v>241273.864</v>
      </c>
      <c r="Q74" s="582">
        <v>285.24</v>
      </c>
      <c r="R74" s="583">
        <v>25.12</v>
      </c>
      <c r="S74" s="14" t="s">
        <v>1215</v>
      </c>
      <c r="T74" s="14" t="s">
        <v>1216</v>
      </c>
    </row>
    <row r="75" spans="1:20" ht="37.5">
      <c r="A75" s="15">
        <v>32</v>
      </c>
      <c r="B75" s="15">
        <v>17</v>
      </c>
      <c r="C75" s="35" t="s">
        <v>1553</v>
      </c>
      <c r="D75" s="558" t="s">
        <v>1530</v>
      </c>
      <c r="E75" s="558"/>
      <c r="F75" s="558" t="s">
        <v>821</v>
      </c>
      <c r="G75" s="558" t="s">
        <v>551</v>
      </c>
      <c r="H75" s="558"/>
      <c r="I75" s="558" t="s">
        <v>1584</v>
      </c>
      <c r="J75" s="558"/>
      <c r="K75" s="36" t="s">
        <v>596</v>
      </c>
      <c r="L75" s="580">
        <f t="shared" si="36"/>
        <v>269530.19999999995</v>
      </c>
      <c r="M75" s="579">
        <f t="shared" si="37"/>
        <v>269530.19999999995</v>
      </c>
      <c r="N75" s="580">
        <f t="shared" si="38"/>
        <v>27669.338999999996</v>
      </c>
      <c r="O75" s="580">
        <f t="shared" si="39"/>
        <v>297199.53899999993</v>
      </c>
      <c r="P75" s="579">
        <f t="shared" si="40"/>
        <v>297199.53899999993</v>
      </c>
      <c r="Q75" s="580">
        <v>222</v>
      </c>
      <c r="R75" s="580">
        <v>22.79</v>
      </c>
      <c r="S75" s="14" t="s">
        <v>1215</v>
      </c>
      <c r="T75" s="14" t="s">
        <v>1216</v>
      </c>
    </row>
    <row r="76" spans="1:20" ht="37.5">
      <c r="A76" s="15">
        <v>33</v>
      </c>
      <c r="B76" s="15">
        <v>18</v>
      </c>
      <c r="C76" s="35" t="s">
        <v>1554</v>
      </c>
      <c r="D76" s="558" t="s">
        <v>1421</v>
      </c>
      <c r="E76" s="558"/>
      <c r="F76" s="558" t="s">
        <v>269</v>
      </c>
      <c r="G76" s="558" t="s">
        <v>1240</v>
      </c>
      <c r="H76" s="558"/>
      <c r="I76" s="558" t="s">
        <v>1585</v>
      </c>
      <c r="J76" s="558"/>
      <c r="K76" s="36" t="s">
        <v>596</v>
      </c>
      <c r="L76" s="580">
        <f t="shared" si="36"/>
        <v>239430.45600000001</v>
      </c>
      <c r="M76" s="579">
        <f t="shared" si="37"/>
        <v>239430.45600000001</v>
      </c>
      <c r="N76" s="580">
        <f t="shared" si="38"/>
        <v>21085.727999999999</v>
      </c>
      <c r="O76" s="580">
        <f t="shared" si="39"/>
        <v>260516.18400000001</v>
      </c>
      <c r="P76" s="579">
        <f t="shared" si="40"/>
        <v>260516.18400000001</v>
      </c>
      <c r="Q76" s="582">
        <v>285.24</v>
      </c>
      <c r="R76" s="583">
        <v>25.12</v>
      </c>
      <c r="S76" s="14" t="s">
        <v>1215</v>
      </c>
      <c r="T76" s="14" t="s">
        <v>1216</v>
      </c>
    </row>
    <row r="77" spans="1:20" ht="37.5">
      <c r="A77" s="15">
        <v>34</v>
      </c>
      <c r="B77" s="15">
        <v>19</v>
      </c>
      <c r="C77" s="35" t="s">
        <v>1555</v>
      </c>
      <c r="D77" s="558" t="s">
        <v>1421</v>
      </c>
      <c r="E77" s="558"/>
      <c r="F77" s="558" t="s">
        <v>269</v>
      </c>
      <c r="G77" s="558" t="s">
        <v>1240</v>
      </c>
      <c r="H77" s="558"/>
      <c r="I77" s="558" t="s">
        <v>1586</v>
      </c>
      <c r="J77" s="558"/>
      <c r="K77" s="36" t="s">
        <v>596</v>
      </c>
      <c r="L77" s="580">
        <f t="shared" si="36"/>
        <v>236578.05600000001</v>
      </c>
      <c r="M77" s="579">
        <f t="shared" si="37"/>
        <v>236578.05600000001</v>
      </c>
      <c r="N77" s="580">
        <f t="shared" si="38"/>
        <v>20834.528000000002</v>
      </c>
      <c r="O77" s="580">
        <f t="shared" si="39"/>
        <v>257412.584</v>
      </c>
      <c r="P77" s="579">
        <f t="shared" si="40"/>
        <v>257412.584</v>
      </c>
      <c r="Q77" s="582">
        <v>285.24</v>
      </c>
      <c r="R77" s="583">
        <v>25.12</v>
      </c>
      <c r="S77" s="14" t="s">
        <v>1215</v>
      </c>
      <c r="T77" s="14" t="s">
        <v>1216</v>
      </c>
    </row>
    <row r="78" spans="1:20" ht="37.5">
      <c r="A78" s="15">
        <v>35</v>
      </c>
      <c r="B78" s="15">
        <v>20</v>
      </c>
      <c r="C78" s="35" t="s">
        <v>1556</v>
      </c>
      <c r="D78" s="558" t="s">
        <v>1536</v>
      </c>
      <c r="E78" s="558"/>
      <c r="F78" s="558" t="s">
        <v>821</v>
      </c>
      <c r="G78" s="558" t="s">
        <v>1240</v>
      </c>
      <c r="H78" s="558"/>
      <c r="I78" s="558" t="s">
        <v>1587</v>
      </c>
      <c r="J78" s="558"/>
      <c r="K78" s="36" t="s">
        <v>596</v>
      </c>
      <c r="L78" s="580">
        <f t="shared" si="36"/>
        <v>370740</v>
      </c>
      <c r="M78" s="579">
        <f t="shared" si="37"/>
        <v>370740</v>
      </c>
      <c r="N78" s="580">
        <f t="shared" si="38"/>
        <v>38059.299999999996</v>
      </c>
      <c r="O78" s="580">
        <f t="shared" si="39"/>
        <v>408799.3</v>
      </c>
      <c r="P78" s="579">
        <f t="shared" si="40"/>
        <v>408799.3</v>
      </c>
      <c r="Q78" s="580">
        <v>222</v>
      </c>
      <c r="R78" s="580">
        <v>22.79</v>
      </c>
      <c r="S78" s="14" t="s">
        <v>1215</v>
      </c>
      <c r="T78" s="14" t="s">
        <v>1216</v>
      </c>
    </row>
    <row r="79" spans="1:20" ht="37.5">
      <c r="A79" s="15">
        <v>36</v>
      </c>
      <c r="B79" s="15">
        <v>21</v>
      </c>
      <c r="C79" s="35" t="s">
        <v>1557</v>
      </c>
      <c r="D79" s="558" t="s">
        <v>1538</v>
      </c>
      <c r="E79" s="558"/>
      <c r="F79" s="558" t="s">
        <v>285</v>
      </c>
      <c r="G79" s="558" t="s">
        <v>1240</v>
      </c>
      <c r="H79" s="558"/>
      <c r="I79" s="558" t="s">
        <v>1588</v>
      </c>
      <c r="J79" s="558"/>
      <c r="K79" s="36" t="s">
        <v>596</v>
      </c>
      <c r="L79" s="580">
        <f t="shared" si="36"/>
        <v>253857.86800000002</v>
      </c>
      <c r="M79" s="579">
        <f t="shared" si="37"/>
        <v>253857.86800000002</v>
      </c>
      <c r="N79" s="580">
        <f t="shared" si="38"/>
        <v>25209.184000000001</v>
      </c>
      <c r="O79" s="580">
        <f t="shared" si="39"/>
        <v>279067.05200000003</v>
      </c>
      <c r="P79" s="579">
        <f t="shared" si="40"/>
        <v>279067.05200000003</v>
      </c>
      <c r="Q79" s="582">
        <v>293.24</v>
      </c>
      <c r="R79" s="583">
        <v>29.12</v>
      </c>
      <c r="S79" s="14" t="s">
        <v>1215</v>
      </c>
      <c r="T79" s="14" t="s">
        <v>1216</v>
      </c>
    </row>
    <row r="80" spans="1:20" ht="37.5">
      <c r="A80" s="15">
        <v>37</v>
      </c>
      <c r="B80" s="15">
        <v>22</v>
      </c>
      <c r="C80" s="35" t="s">
        <v>1558</v>
      </c>
      <c r="D80" s="558" t="s">
        <v>1535</v>
      </c>
      <c r="E80" s="558"/>
      <c r="F80" s="558" t="s">
        <v>285</v>
      </c>
      <c r="G80" s="558" t="s">
        <v>1240</v>
      </c>
      <c r="H80" s="558"/>
      <c r="I80" s="558" t="s">
        <v>1589</v>
      </c>
      <c r="J80" s="558"/>
      <c r="K80" s="36" t="s">
        <v>596</v>
      </c>
      <c r="L80" s="580">
        <f t="shared" si="36"/>
        <v>253916.516</v>
      </c>
      <c r="M80" s="579">
        <f t="shared" si="37"/>
        <v>253916.516</v>
      </c>
      <c r="N80" s="580">
        <f t="shared" si="38"/>
        <v>25215.008000000002</v>
      </c>
      <c r="O80" s="580">
        <f t="shared" si="39"/>
        <v>279131.52399999998</v>
      </c>
      <c r="P80" s="579">
        <f t="shared" si="40"/>
        <v>279131.52399999998</v>
      </c>
      <c r="Q80" s="582">
        <v>293.24</v>
      </c>
      <c r="R80" s="583">
        <v>29.12</v>
      </c>
      <c r="S80" s="14" t="s">
        <v>1215</v>
      </c>
      <c r="T80" s="14" t="s">
        <v>1216</v>
      </c>
    </row>
    <row r="81" spans="1:20" ht="37.5">
      <c r="A81" s="15">
        <v>38</v>
      </c>
      <c r="B81" s="15">
        <v>23</v>
      </c>
      <c r="C81" s="35" t="s">
        <v>1559</v>
      </c>
      <c r="D81" s="558" t="s">
        <v>1538</v>
      </c>
      <c r="E81" s="558"/>
      <c r="F81" s="558" t="s">
        <v>821</v>
      </c>
      <c r="G81" s="558" t="s">
        <v>551</v>
      </c>
      <c r="H81" s="558"/>
      <c r="I81" s="558" t="s">
        <v>1590</v>
      </c>
      <c r="J81" s="558"/>
      <c r="K81" s="36" t="s">
        <v>596</v>
      </c>
      <c r="L81" s="580">
        <f t="shared" si="36"/>
        <v>271972.19999999995</v>
      </c>
      <c r="M81" s="579">
        <f t="shared" si="37"/>
        <v>271972.19999999995</v>
      </c>
      <c r="N81" s="580">
        <f t="shared" si="38"/>
        <v>27920.028999999999</v>
      </c>
      <c r="O81" s="580">
        <f t="shared" si="39"/>
        <v>299892.22899999993</v>
      </c>
      <c r="P81" s="579">
        <f t="shared" si="40"/>
        <v>299892.22899999993</v>
      </c>
      <c r="Q81" s="580">
        <v>222</v>
      </c>
      <c r="R81" s="580">
        <v>22.79</v>
      </c>
      <c r="S81" s="14" t="s">
        <v>1215</v>
      </c>
      <c r="T81" s="14" t="s">
        <v>1216</v>
      </c>
    </row>
    <row r="82" spans="1:20" ht="37.5">
      <c r="A82" s="15">
        <v>39</v>
      </c>
      <c r="B82" s="15">
        <v>24</v>
      </c>
      <c r="C82" s="35" t="s">
        <v>1560</v>
      </c>
      <c r="D82" s="558" t="s">
        <v>1575</v>
      </c>
      <c r="E82" s="558"/>
      <c r="F82" s="558" t="s">
        <v>269</v>
      </c>
      <c r="G82" s="558" t="s">
        <v>1240</v>
      </c>
      <c r="H82" s="558"/>
      <c r="I82" s="558" t="s">
        <v>1591</v>
      </c>
      <c r="J82" s="558"/>
      <c r="K82" s="36" t="s">
        <v>596</v>
      </c>
      <c r="L82" s="580">
        <f t="shared" si="36"/>
        <v>248215.84800000003</v>
      </c>
      <c r="M82" s="579">
        <f t="shared" si="37"/>
        <v>248215.84800000003</v>
      </c>
      <c r="N82" s="580">
        <f t="shared" si="38"/>
        <v>21859.424000000003</v>
      </c>
      <c r="O82" s="580">
        <f t="shared" si="39"/>
        <v>270075.27200000006</v>
      </c>
      <c r="P82" s="579">
        <f t="shared" si="40"/>
        <v>270075.27200000006</v>
      </c>
      <c r="Q82" s="582">
        <v>285.24</v>
      </c>
      <c r="R82" s="583">
        <v>25.12</v>
      </c>
      <c r="S82" s="14" t="s">
        <v>1215</v>
      </c>
      <c r="T82" s="14" t="s">
        <v>1216</v>
      </c>
    </row>
    <row r="83" spans="1:20" ht="37.5">
      <c r="A83" s="15">
        <v>40</v>
      </c>
      <c r="B83" s="15">
        <v>25</v>
      </c>
      <c r="C83" s="35" t="s">
        <v>1561</v>
      </c>
      <c r="D83" s="558" t="s">
        <v>1530</v>
      </c>
      <c r="E83" s="558"/>
      <c r="F83" s="558" t="s">
        <v>269</v>
      </c>
      <c r="G83" s="558" t="s">
        <v>1240</v>
      </c>
      <c r="H83" s="558"/>
      <c r="I83" s="558" t="s">
        <v>1592</v>
      </c>
      <c r="J83" s="558"/>
      <c r="K83" s="36" t="s">
        <v>596</v>
      </c>
      <c r="L83" s="580">
        <f t="shared" si="36"/>
        <v>236492.48400000003</v>
      </c>
      <c r="M83" s="579">
        <f t="shared" si="37"/>
        <v>236492.48400000003</v>
      </c>
      <c r="N83" s="580">
        <f t="shared" si="38"/>
        <v>20826.992000000002</v>
      </c>
      <c r="O83" s="580">
        <f t="shared" si="39"/>
        <v>257319.47600000002</v>
      </c>
      <c r="P83" s="579">
        <f t="shared" si="40"/>
        <v>257319.47600000002</v>
      </c>
      <c r="Q83" s="582">
        <v>285.24</v>
      </c>
      <c r="R83" s="583">
        <v>25.12</v>
      </c>
      <c r="S83" s="14" t="s">
        <v>1215</v>
      </c>
      <c r="T83" s="14" t="s">
        <v>1216</v>
      </c>
    </row>
    <row r="84" spans="1:20" ht="37.5">
      <c r="A84" s="15">
        <v>41</v>
      </c>
      <c r="B84" s="15">
        <v>26</v>
      </c>
      <c r="C84" s="35" t="s">
        <v>1562</v>
      </c>
      <c r="D84" s="558" t="s">
        <v>1537</v>
      </c>
      <c r="E84" s="558"/>
      <c r="F84" s="558" t="s">
        <v>269</v>
      </c>
      <c r="G84" s="558" t="s">
        <v>1240</v>
      </c>
      <c r="H84" s="558"/>
      <c r="I84" s="558" t="s">
        <v>1593</v>
      </c>
      <c r="J84" s="558"/>
      <c r="K84" s="36" t="s">
        <v>596</v>
      </c>
      <c r="L84" s="580">
        <f t="shared" si="36"/>
        <v>236920.34400000001</v>
      </c>
      <c r="M84" s="579">
        <f t="shared" si="37"/>
        <v>236920.34400000001</v>
      </c>
      <c r="N84" s="580">
        <f t="shared" si="38"/>
        <v>20864.672000000002</v>
      </c>
      <c r="O84" s="580">
        <f t="shared" si="39"/>
        <v>257785.016</v>
      </c>
      <c r="P84" s="579">
        <f t="shared" si="40"/>
        <v>257785.016</v>
      </c>
      <c r="Q84" s="582">
        <v>285.24</v>
      </c>
      <c r="R84" s="583">
        <v>25.12</v>
      </c>
      <c r="S84" s="14" t="s">
        <v>1215</v>
      </c>
      <c r="T84" s="14" t="s">
        <v>1216</v>
      </c>
    </row>
    <row r="85" spans="1:20" ht="37.5">
      <c r="A85" s="15">
        <v>42</v>
      </c>
      <c r="B85" s="15">
        <v>27</v>
      </c>
      <c r="C85" s="35" t="s">
        <v>1563</v>
      </c>
      <c r="D85" s="558" t="s">
        <v>1537</v>
      </c>
      <c r="E85" s="558"/>
      <c r="F85" s="558" t="s">
        <v>269</v>
      </c>
      <c r="G85" s="558" t="s">
        <v>1240</v>
      </c>
      <c r="H85" s="558"/>
      <c r="I85" s="558" t="s">
        <v>1594</v>
      </c>
      <c r="J85" s="558"/>
      <c r="K85" s="36" t="s">
        <v>596</v>
      </c>
      <c r="L85" s="580">
        <f t="shared" si="36"/>
        <v>245363.44800000003</v>
      </c>
      <c r="M85" s="579">
        <f t="shared" si="37"/>
        <v>245363.44800000003</v>
      </c>
      <c r="N85" s="580">
        <f t="shared" si="38"/>
        <v>21608.224000000002</v>
      </c>
      <c r="O85" s="580">
        <f t="shared" si="39"/>
        <v>266971.67200000002</v>
      </c>
      <c r="P85" s="579">
        <f t="shared" si="40"/>
        <v>266971.67200000002</v>
      </c>
      <c r="Q85" s="582">
        <v>285.24</v>
      </c>
      <c r="R85" s="583">
        <v>25.12</v>
      </c>
      <c r="S85" s="14" t="s">
        <v>1215</v>
      </c>
      <c r="T85" s="14" t="s">
        <v>1216</v>
      </c>
    </row>
    <row r="86" spans="1:20" ht="37.5">
      <c r="A86" s="15">
        <v>43</v>
      </c>
      <c r="B86" s="15">
        <v>28</v>
      </c>
      <c r="C86" s="35" t="s">
        <v>1564</v>
      </c>
      <c r="D86" s="558" t="s">
        <v>1538</v>
      </c>
      <c r="E86" s="558"/>
      <c r="F86" s="558" t="s">
        <v>285</v>
      </c>
      <c r="G86" s="558" t="s">
        <v>1240</v>
      </c>
      <c r="H86" s="558"/>
      <c r="I86" s="558" t="s">
        <v>1595</v>
      </c>
      <c r="J86" s="558"/>
      <c r="K86" s="36" t="s">
        <v>596</v>
      </c>
      <c r="L86" s="580">
        <f t="shared" si="36"/>
        <v>254385.7</v>
      </c>
      <c r="M86" s="579">
        <f t="shared" si="37"/>
        <v>254385.7</v>
      </c>
      <c r="N86" s="580">
        <f t="shared" si="38"/>
        <v>25261.600000000002</v>
      </c>
      <c r="O86" s="580">
        <f t="shared" si="39"/>
        <v>279647.3</v>
      </c>
      <c r="P86" s="579">
        <f t="shared" si="40"/>
        <v>279647.3</v>
      </c>
      <c r="Q86" s="582">
        <v>293.24</v>
      </c>
      <c r="R86" s="583">
        <v>29.12</v>
      </c>
      <c r="S86" s="14" t="s">
        <v>1215</v>
      </c>
      <c r="T86" s="14" t="s">
        <v>1216</v>
      </c>
    </row>
    <row r="87" spans="1:20" ht="37.5">
      <c r="A87" s="15">
        <v>44</v>
      </c>
      <c r="B87" s="15">
        <v>29</v>
      </c>
      <c r="C87" s="35" t="s">
        <v>1565</v>
      </c>
      <c r="D87" s="558" t="s">
        <v>1529</v>
      </c>
      <c r="E87" s="558"/>
      <c r="F87" s="558" t="s">
        <v>821</v>
      </c>
      <c r="G87" s="558" t="s">
        <v>1240</v>
      </c>
      <c r="H87" s="558"/>
      <c r="I87" s="558" t="s">
        <v>1596</v>
      </c>
      <c r="J87" s="558"/>
      <c r="K87" s="36" t="s">
        <v>596</v>
      </c>
      <c r="L87" s="580">
        <f t="shared" si="36"/>
        <v>224042.40000000002</v>
      </c>
      <c r="M87" s="579">
        <f t="shared" si="37"/>
        <v>224042.40000000002</v>
      </c>
      <c r="N87" s="580">
        <f t="shared" si="38"/>
        <v>22999.668000000001</v>
      </c>
      <c r="O87" s="580">
        <f t="shared" si="39"/>
        <v>247042.06800000003</v>
      </c>
      <c r="P87" s="579">
        <f t="shared" si="40"/>
        <v>247042.06800000003</v>
      </c>
      <c r="Q87" s="580">
        <v>222</v>
      </c>
      <c r="R87" s="580">
        <v>22.79</v>
      </c>
      <c r="S87" s="14" t="s">
        <v>1215</v>
      </c>
      <c r="T87" s="14" t="s">
        <v>1216</v>
      </c>
    </row>
    <row r="88" spans="1:20" ht="37.5">
      <c r="A88" s="15">
        <v>45</v>
      </c>
      <c r="B88" s="15">
        <v>30</v>
      </c>
      <c r="C88" s="35" t="s">
        <v>1566</v>
      </c>
      <c r="D88" s="558" t="s">
        <v>1528</v>
      </c>
      <c r="E88" s="558"/>
      <c r="F88" s="558" t="s">
        <v>821</v>
      </c>
      <c r="G88" s="558" t="s">
        <v>1240</v>
      </c>
      <c r="H88" s="558"/>
      <c r="I88" s="558" t="s">
        <v>1597</v>
      </c>
      <c r="J88" s="558"/>
      <c r="K88" s="36" t="s">
        <v>596</v>
      </c>
      <c r="L88" s="580">
        <f t="shared" si="36"/>
        <v>227816.40000000002</v>
      </c>
      <c r="M88" s="579">
        <f t="shared" si="37"/>
        <v>227816.40000000002</v>
      </c>
      <c r="N88" s="580">
        <f t="shared" si="38"/>
        <v>23387.098000000002</v>
      </c>
      <c r="O88" s="580">
        <f t="shared" si="39"/>
        <v>251203.49800000002</v>
      </c>
      <c r="P88" s="579">
        <f t="shared" si="40"/>
        <v>251203.49800000002</v>
      </c>
      <c r="Q88" s="580">
        <v>222</v>
      </c>
      <c r="R88" s="580">
        <v>22.79</v>
      </c>
      <c r="S88" s="14" t="s">
        <v>1215</v>
      </c>
      <c r="T88" s="14" t="s">
        <v>1216</v>
      </c>
    </row>
    <row r="89" spans="1:20" ht="37.5">
      <c r="A89" s="15">
        <v>46</v>
      </c>
      <c r="B89" s="15">
        <v>31</v>
      </c>
      <c r="C89" s="35" t="s">
        <v>1567</v>
      </c>
      <c r="D89" s="558" t="s">
        <v>1534</v>
      </c>
      <c r="E89" s="558"/>
      <c r="F89" s="558" t="s">
        <v>323</v>
      </c>
      <c r="G89" s="558" t="s">
        <v>1540</v>
      </c>
      <c r="H89" s="558"/>
      <c r="I89" s="558" t="s">
        <v>1599</v>
      </c>
      <c r="J89" s="558"/>
      <c r="K89" s="36" t="s">
        <v>596</v>
      </c>
      <c r="L89" s="580">
        <f t="shared" si="36"/>
        <v>174176.84500000003</v>
      </c>
      <c r="M89" s="579">
        <f t="shared" si="37"/>
        <v>174176.84500000003</v>
      </c>
      <c r="N89" s="580">
        <f t="shared" si="38"/>
        <v>24032.719000000001</v>
      </c>
      <c r="O89" s="580">
        <f t="shared" si="39"/>
        <v>198209.56400000004</v>
      </c>
      <c r="P89" s="579">
        <f t="shared" si="40"/>
        <v>198209.56400000004</v>
      </c>
      <c r="Q89" s="580">
        <v>274.10000000000002</v>
      </c>
      <c r="R89" s="580">
        <v>37.82</v>
      </c>
      <c r="S89" s="14" t="s">
        <v>1215</v>
      </c>
      <c r="T89" s="14" t="s">
        <v>1216</v>
      </c>
    </row>
    <row r="90" spans="1:20" ht="37.5">
      <c r="A90" s="15">
        <v>47</v>
      </c>
      <c r="B90" s="15">
        <v>32</v>
      </c>
      <c r="C90" s="35" t="s">
        <v>1568</v>
      </c>
      <c r="D90" s="558" t="s">
        <v>1533</v>
      </c>
      <c r="E90" s="558"/>
      <c r="F90" s="558" t="s">
        <v>285</v>
      </c>
      <c r="G90" s="558" t="s">
        <v>1240</v>
      </c>
      <c r="H90" s="558"/>
      <c r="I90" s="558" t="s">
        <v>1600</v>
      </c>
      <c r="J90" s="558"/>
      <c r="K90" s="36" t="s">
        <v>596</v>
      </c>
      <c r="L90" s="580">
        <f t="shared" si="36"/>
        <v>628636.18240000005</v>
      </c>
      <c r="M90" s="579">
        <f t="shared" si="37"/>
        <v>628636.18240000005</v>
      </c>
      <c r="N90" s="580">
        <f t="shared" si="38"/>
        <v>62426.291200000007</v>
      </c>
      <c r="O90" s="580">
        <f t="shared" si="39"/>
        <v>691062.47360000003</v>
      </c>
      <c r="P90" s="579">
        <f t="shared" si="40"/>
        <v>691062.47360000003</v>
      </c>
      <c r="Q90" s="582">
        <v>293.24</v>
      </c>
      <c r="R90" s="583">
        <v>29.12</v>
      </c>
      <c r="S90" s="14" t="s">
        <v>1215</v>
      </c>
      <c r="T90" s="14" t="s">
        <v>1216</v>
      </c>
    </row>
  </sheetData>
  <autoFilter ref="A16:T90">
    <filterColumn colId="3" showButton="0"/>
    <filterColumn colId="18" showButton="0"/>
  </autoFilter>
  <mergeCells count="58">
    <mergeCell ref="P27:P28"/>
    <mergeCell ref="Q3:T3"/>
    <mergeCell ref="Q4:T4"/>
    <mergeCell ref="Q1:T2"/>
    <mergeCell ref="M47:M49"/>
    <mergeCell ref="P47:P49"/>
    <mergeCell ref="M35:M36"/>
    <mergeCell ref="P35:P36"/>
    <mergeCell ref="M37:M38"/>
    <mergeCell ref="P37:P38"/>
    <mergeCell ref="M33:M34"/>
    <mergeCell ref="P33:P34"/>
    <mergeCell ref="M22:M23"/>
    <mergeCell ref="P22:P23"/>
    <mergeCell ref="M25:M26"/>
    <mergeCell ref="P25:P26"/>
    <mergeCell ref="M27:M28"/>
    <mergeCell ref="C6:O6"/>
    <mergeCell ref="Q16:Q17"/>
    <mergeCell ref="R16:R17"/>
    <mergeCell ref="S16:T16"/>
    <mergeCell ref="G16:G17"/>
    <mergeCell ref="H16:H17"/>
    <mergeCell ref="I16:I17"/>
    <mergeCell ref="Q7:T7"/>
    <mergeCell ref="Q8:T8"/>
    <mergeCell ref="Q9:T9"/>
    <mergeCell ref="Q10:T10"/>
    <mergeCell ref="Q11:T11"/>
    <mergeCell ref="C12:S12"/>
    <mergeCell ref="P16:P17"/>
    <mergeCell ref="J16:J17"/>
    <mergeCell ref="A16:A17"/>
    <mergeCell ref="B16:B17"/>
    <mergeCell ref="C16:C17"/>
    <mergeCell ref="D16:E16"/>
    <mergeCell ref="F16:F17"/>
    <mergeCell ref="K16:K17"/>
    <mergeCell ref="L16:L17"/>
    <mergeCell ref="M16:M17"/>
    <mergeCell ref="N16:N17"/>
    <mergeCell ref="O16:O17"/>
    <mergeCell ref="C13:S13"/>
    <mergeCell ref="C14:S14"/>
    <mergeCell ref="M66:M67"/>
    <mergeCell ref="P66:P67"/>
    <mergeCell ref="M68:M72"/>
    <mergeCell ref="P68:P72"/>
    <mergeCell ref="M50:M53"/>
    <mergeCell ref="P50:P53"/>
    <mergeCell ref="M57:M59"/>
    <mergeCell ref="P57:P59"/>
    <mergeCell ref="M60:M61"/>
    <mergeCell ref="P60:P61"/>
    <mergeCell ref="M62:M63"/>
    <mergeCell ref="P62:P63"/>
    <mergeCell ref="M64:M65"/>
    <mergeCell ref="P64:P65"/>
  </mergeCells>
  <pageMargins left="0.31496062992125984" right="0.23622047244094491" top="0.55118110236220474" bottom="0.19685039370078741" header="0.31496062992125984" footer="0.15748031496062992"/>
  <pageSetup paperSize="9" scale="42" fitToHeight="0" orientation="landscape" r:id="rId1"/>
  <headerFooter differentFirst="1">
    <oddHeader>&amp;C&amp;P</oddHead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T734"/>
  <sheetViews>
    <sheetView topLeftCell="A16" workbookViewId="0">
      <selection activeCell="C24" sqref="C24"/>
    </sheetView>
  </sheetViews>
  <sheetFormatPr defaultColWidth="9.140625" defaultRowHeight="18.75"/>
  <cols>
    <col min="1" max="1" width="10.42578125" style="3" customWidth="1"/>
    <col min="2" max="2" width="8.7109375" style="4" customWidth="1"/>
    <col min="3" max="3" width="44.5703125" style="8" customWidth="1"/>
    <col min="4" max="4" width="11.7109375" style="4" customWidth="1"/>
    <col min="5" max="5" width="10.140625" style="4" customWidth="1"/>
    <col min="6" max="6" width="8.28515625" style="2" customWidth="1"/>
    <col min="7" max="7" width="13.42578125" style="4" customWidth="1"/>
    <col min="8" max="8" width="9.140625" style="4"/>
    <col min="9" max="9" width="17.28515625" style="7" customWidth="1"/>
    <col min="10" max="10" width="16.85546875" style="7" customWidth="1"/>
    <col min="11" max="11" width="26.7109375" style="9" customWidth="1"/>
    <col min="12" max="13" width="22.85546875" style="7" customWidth="1"/>
    <col min="14" max="14" width="20.5703125" style="7" customWidth="1"/>
    <col min="15" max="16" width="22.5703125" style="5" customWidth="1"/>
    <col min="17" max="17" width="21.140625" style="5" customWidth="1"/>
    <col min="18" max="18" width="16.28515625" style="411" customWidth="1"/>
    <col min="19" max="19" width="9.140625" style="2"/>
    <col min="20" max="20" width="11" style="2" customWidth="1"/>
    <col min="21" max="16384" width="9.140625" style="1"/>
  </cols>
  <sheetData>
    <row r="1" spans="1:20">
      <c r="B1" s="2"/>
      <c r="C1" s="4"/>
      <c r="I1" s="5"/>
      <c r="J1" s="5"/>
      <c r="K1" s="6"/>
      <c r="N1" s="5"/>
      <c r="Q1" s="652" t="s">
        <v>1063</v>
      </c>
      <c r="R1" s="652"/>
      <c r="S1" s="652"/>
      <c r="T1" s="652"/>
    </row>
    <row r="2" spans="1:20">
      <c r="B2" s="2"/>
      <c r="C2" s="4"/>
      <c r="I2" s="5"/>
      <c r="J2" s="5"/>
      <c r="K2" s="6"/>
      <c r="N2" s="5"/>
      <c r="Q2" s="652" t="s">
        <v>1060</v>
      </c>
      <c r="R2" s="652"/>
      <c r="S2" s="652"/>
      <c r="T2" s="652"/>
    </row>
    <row r="3" spans="1:20">
      <c r="B3" s="2"/>
      <c r="C3" s="4"/>
      <c r="I3" s="5"/>
      <c r="J3" s="5"/>
      <c r="K3" s="6"/>
      <c r="N3" s="5"/>
      <c r="Q3" s="652" t="s">
        <v>1061</v>
      </c>
      <c r="R3" s="652"/>
      <c r="S3" s="652"/>
      <c r="T3" s="652"/>
    </row>
    <row r="4" spans="1:20">
      <c r="B4" s="2"/>
      <c r="C4" s="4"/>
      <c r="I4" s="5"/>
      <c r="J4" s="5"/>
      <c r="K4" s="6"/>
      <c r="N4" s="5"/>
      <c r="Q4" s="652" t="s">
        <v>1062</v>
      </c>
      <c r="R4" s="652"/>
      <c r="S4" s="652"/>
      <c r="T4" s="652"/>
    </row>
    <row r="5" spans="1:20">
      <c r="B5" s="2"/>
      <c r="C5" s="4"/>
      <c r="I5" s="5"/>
      <c r="J5" s="5"/>
      <c r="K5" s="6"/>
      <c r="N5" s="5"/>
      <c r="Q5" s="652" t="s">
        <v>1210</v>
      </c>
      <c r="R5" s="652"/>
      <c r="S5" s="652"/>
      <c r="T5" s="652"/>
    </row>
    <row r="6" spans="1:20"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10"/>
      <c r="Q6" s="10"/>
      <c r="S6" s="5"/>
    </row>
    <row r="7" spans="1:20">
      <c r="B7" s="2"/>
      <c r="C7" s="4"/>
      <c r="I7" s="5"/>
      <c r="J7" s="5"/>
      <c r="K7" s="6"/>
      <c r="N7" s="5"/>
      <c r="Q7" s="652" t="s">
        <v>1063</v>
      </c>
      <c r="R7" s="652"/>
      <c r="S7" s="652"/>
      <c r="T7" s="652"/>
    </row>
    <row r="8" spans="1:20">
      <c r="B8" s="2"/>
      <c r="C8" s="4"/>
      <c r="I8" s="5"/>
      <c r="J8" s="5"/>
      <c r="K8" s="6"/>
      <c r="N8" s="5"/>
      <c r="Q8" s="652" t="s">
        <v>1060</v>
      </c>
      <c r="R8" s="652"/>
      <c r="S8" s="652"/>
      <c r="T8" s="652"/>
    </row>
    <row r="9" spans="1:20">
      <c r="B9" s="2"/>
      <c r="C9" s="4"/>
      <c r="I9" s="5"/>
      <c r="J9" s="5"/>
      <c r="K9" s="6"/>
      <c r="N9" s="5"/>
      <c r="Q9" s="652" t="s">
        <v>1061</v>
      </c>
      <c r="R9" s="652"/>
      <c r="S9" s="652"/>
      <c r="T9" s="652"/>
    </row>
    <row r="10" spans="1:20">
      <c r="B10" s="2"/>
      <c r="C10" s="4"/>
      <c r="I10" s="5"/>
      <c r="J10" s="5"/>
      <c r="K10" s="6"/>
      <c r="N10" s="5"/>
      <c r="Q10" s="652" t="s">
        <v>1062</v>
      </c>
      <c r="R10" s="652"/>
      <c r="S10" s="652"/>
      <c r="T10" s="652"/>
    </row>
    <row r="11" spans="1:20">
      <c r="B11" s="2"/>
      <c r="C11" s="4"/>
      <c r="I11" s="5"/>
      <c r="J11" s="5"/>
      <c r="K11" s="6"/>
      <c r="N11" s="5"/>
      <c r="Q11" s="652" t="s">
        <v>1209</v>
      </c>
      <c r="R11" s="652"/>
      <c r="S11" s="652"/>
      <c r="T11" s="652"/>
    </row>
    <row r="12" spans="1:20" ht="18.75" customHeight="1">
      <c r="C12" s="645" t="s">
        <v>8</v>
      </c>
      <c r="D12" s="645"/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</row>
    <row r="13" spans="1:20">
      <c r="C13" s="645" t="s">
        <v>1211</v>
      </c>
      <c r="D13" s="645"/>
      <c r="E13" s="645"/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</row>
    <row r="14" spans="1:20">
      <c r="C14" s="645" t="s">
        <v>1212</v>
      </c>
      <c r="D14" s="645"/>
      <c r="E14" s="645"/>
      <c r="F14" s="645"/>
      <c r="G14" s="645"/>
      <c r="H14" s="645"/>
      <c r="I14" s="645"/>
      <c r="J14" s="645"/>
      <c r="K14" s="645"/>
      <c r="L14" s="645"/>
      <c r="M14" s="645"/>
      <c r="N14" s="645"/>
      <c r="O14" s="645"/>
      <c r="P14" s="645"/>
      <c r="Q14" s="645"/>
      <c r="R14" s="645"/>
      <c r="S14" s="645"/>
    </row>
    <row r="15" spans="1:20">
      <c r="S15" s="12"/>
    </row>
    <row r="16" spans="1:20" ht="44.25" customHeight="1">
      <c r="A16" s="646" t="s">
        <v>11</v>
      </c>
      <c r="B16" s="619" t="s">
        <v>12</v>
      </c>
      <c r="C16" s="614" t="s">
        <v>13</v>
      </c>
      <c r="D16" s="647" t="s">
        <v>14</v>
      </c>
      <c r="E16" s="648"/>
      <c r="F16" s="619" t="s">
        <v>10</v>
      </c>
      <c r="G16" s="649" t="s">
        <v>15</v>
      </c>
      <c r="H16" s="649" t="s">
        <v>16</v>
      </c>
      <c r="I16" s="651" t="s">
        <v>17</v>
      </c>
      <c r="J16" s="651" t="s">
        <v>18</v>
      </c>
      <c r="K16" s="619" t="s">
        <v>19</v>
      </c>
      <c r="L16" s="617" t="s">
        <v>20</v>
      </c>
      <c r="M16" s="617" t="s">
        <v>20</v>
      </c>
      <c r="N16" s="617" t="s">
        <v>21</v>
      </c>
      <c r="O16" s="617" t="s">
        <v>1146</v>
      </c>
      <c r="P16" s="621" t="s">
        <v>22</v>
      </c>
      <c r="Q16" s="649" t="s">
        <v>23</v>
      </c>
      <c r="R16" s="670" t="s">
        <v>24</v>
      </c>
      <c r="S16" s="619" t="s">
        <v>27</v>
      </c>
      <c r="T16" s="619"/>
    </row>
    <row r="17" spans="1:20" ht="153" customHeight="1">
      <c r="A17" s="646"/>
      <c r="B17" s="619"/>
      <c r="C17" s="616"/>
      <c r="D17" s="13" t="s">
        <v>29</v>
      </c>
      <c r="E17" s="13" t="s">
        <v>30</v>
      </c>
      <c r="F17" s="619"/>
      <c r="G17" s="649"/>
      <c r="H17" s="649"/>
      <c r="I17" s="651"/>
      <c r="J17" s="651"/>
      <c r="K17" s="619"/>
      <c r="L17" s="617"/>
      <c r="M17" s="617"/>
      <c r="N17" s="617"/>
      <c r="O17" s="617"/>
      <c r="P17" s="622"/>
      <c r="Q17" s="649"/>
      <c r="R17" s="670"/>
      <c r="S17" s="13" t="s">
        <v>31</v>
      </c>
      <c r="T17" s="13" t="s">
        <v>32</v>
      </c>
    </row>
    <row r="18" spans="1:20">
      <c r="A18" s="15">
        <v>1</v>
      </c>
      <c r="B18" s="15">
        <v>2</v>
      </c>
      <c r="C18" s="15">
        <v>3</v>
      </c>
      <c r="D18" s="15">
        <v>4</v>
      </c>
      <c r="E18" s="15">
        <v>5</v>
      </c>
      <c r="F18" s="15">
        <v>6</v>
      </c>
      <c r="G18" s="15">
        <v>7</v>
      </c>
      <c r="H18" s="15">
        <v>8</v>
      </c>
      <c r="I18" s="15">
        <v>9</v>
      </c>
      <c r="J18" s="15">
        <v>10</v>
      </c>
      <c r="K18" s="15">
        <v>11</v>
      </c>
      <c r="L18" s="15">
        <v>12</v>
      </c>
      <c r="M18" s="15">
        <v>13</v>
      </c>
      <c r="N18" s="15">
        <v>14</v>
      </c>
      <c r="O18" s="15">
        <v>15</v>
      </c>
      <c r="P18" s="15">
        <v>16</v>
      </c>
      <c r="Q18" s="15">
        <v>17</v>
      </c>
      <c r="R18" s="15">
        <v>18</v>
      </c>
      <c r="S18" s="15">
        <v>19</v>
      </c>
      <c r="T18" s="15">
        <v>20</v>
      </c>
    </row>
    <row r="19" spans="1:20">
      <c r="A19" s="554">
        <f>A20+A397</f>
        <v>338</v>
      </c>
      <c r="B19" s="554">
        <f>B20+B397</f>
        <v>134</v>
      </c>
      <c r="C19" s="502" t="s">
        <v>1213</v>
      </c>
      <c r="D19" s="511"/>
      <c r="E19" s="511"/>
      <c r="F19" s="513"/>
      <c r="G19" s="511"/>
      <c r="H19" s="511"/>
      <c r="I19" s="554">
        <f>I20+I397</f>
        <v>184634.97</v>
      </c>
      <c r="J19" s="503"/>
      <c r="K19" s="504"/>
      <c r="L19" s="554">
        <f>L20+L397</f>
        <v>87008558.793899998</v>
      </c>
      <c r="M19" s="554">
        <f>M20+M397</f>
        <v>87008558.793900013</v>
      </c>
      <c r="N19" s="554">
        <f>N20+N397</f>
        <v>6392169.2775999997</v>
      </c>
      <c r="O19" s="554">
        <f>O20+O397</f>
        <v>93400728.071500033</v>
      </c>
      <c r="P19" s="554">
        <f>P20+P397</f>
        <v>93400728.071500018</v>
      </c>
      <c r="Q19" s="505"/>
      <c r="R19" s="506"/>
      <c r="S19" s="513" t="s">
        <v>691</v>
      </c>
      <c r="T19" s="513" t="s">
        <v>1214</v>
      </c>
    </row>
    <row r="20" spans="1:20">
      <c r="A20" s="547">
        <f>A21+A27+A30+A98+A118+A123+A269+A292+A293+A294+A295+A296+A323+A341+A370+A371+A372+A396</f>
        <v>338</v>
      </c>
      <c r="B20" s="547">
        <f>B21+B27+B30+B98+B118+B123+B269+B292+B293+B294+B295+B296+B323+B341+B370+B371+B372+B396</f>
        <v>134</v>
      </c>
      <c r="C20" s="502" t="s">
        <v>34</v>
      </c>
      <c r="D20" s="511"/>
      <c r="E20" s="511"/>
      <c r="F20" s="513"/>
      <c r="G20" s="511"/>
      <c r="H20" s="511"/>
      <c r="I20" s="554">
        <f>I21+I27+I30+I98+I118+I123+I269+I292+I293+I294+I295+I296+I323+I341+I370+I371+I372+I396</f>
        <v>184634.97</v>
      </c>
      <c r="J20" s="508"/>
      <c r="K20" s="502"/>
      <c r="L20" s="554">
        <f>L21+L27+L30+L98+L118+L123+L269+L292+L293+L294+L295+L296+L323+L341+L370+L371+L372+L396</f>
        <v>87008558.793899998</v>
      </c>
      <c r="M20" s="554">
        <f>M21+M27+M30+M98+M118+M123+M269+M292+M293+M294+M295+M296+M323+M341+M370+M371+M372+M396</f>
        <v>87008558.793900013</v>
      </c>
      <c r="N20" s="554">
        <f>N21+N27+N30+N98+N118+N123+N269+N292+N293+N294+N295+N296+N323+N341+N370+N371+N372+N396</f>
        <v>6392169.2775999997</v>
      </c>
      <c r="O20" s="554">
        <f>O21+O27+O30+O98+O118+O123+O269+O292+O293+O294+O295+O296+O323+O341+O370+O371+O372+O396</f>
        <v>93400728.071500033</v>
      </c>
      <c r="P20" s="554">
        <f>P21+P27+P30+P98+P118+P123+P269+P292+P293+P294+P295+P296+P323+P341+P370+P371+P372+P396</f>
        <v>93400728.071500018</v>
      </c>
      <c r="Q20" s="514"/>
      <c r="R20" s="506"/>
      <c r="S20" s="513" t="s">
        <v>691</v>
      </c>
      <c r="T20" s="513" t="s">
        <v>1214</v>
      </c>
    </row>
    <row r="21" spans="1:20">
      <c r="A21" s="547">
        <f>A26</f>
        <v>5</v>
      </c>
      <c r="B21" s="509">
        <f>B26</f>
        <v>5</v>
      </c>
      <c r="C21" s="502" t="s">
        <v>35</v>
      </c>
      <c r="D21" s="509"/>
      <c r="E21" s="509"/>
      <c r="F21" s="513"/>
      <c r="G21" s="509"/>
      <c r="H21" s="509"/>
      <c r="I21" s="503">
        <f>SUM(I22:I26)</f>
        <v>4034.0999999999995</v>
      </c>
      <c r="J21" s="508"/>
      <c r="K21" s="510"/>
      <c r="L21" s="503">
        <f>SUM(L22:L26)</f>
        <v>760930.07200000004</v>
      </c>
      <c r="M21" s="503">
        <f>SUM(M22:M26)</f>
        <v>760930.07200000004</v>
      </c>
      <c r="N21" s="503">
        <f>SUM(N22:N26)</f>
        <v>0</v>
      </c>
      <c r="O21" s="503">
        <f>SUM(O22:O26)</f>
        <v>760930.07200000004</v>
      </c>
      <c r="P21" s="503">
        <f>SUM(P22:P26)</f>
        <v>760930.07200000004</v>
      </c>
      <c r="Q21" s="514"/>
      <c r="R21" s="506"/>
      <c r="S21" s="513" t="s">
        <v>691</v>
      </c>
      <c r="T21" s="513" t="s">
        <v>1214</v>
      </c>
    </row>
    <row r="22" spans="1:20">
      <c r="A22" s="16">
        <v>1</v>
      </c>
      <c r="B22" s="16">
        <v>1</v>
      </c>
      <c r="C22" s="68" t="s">
        <v>1503</v>
      </c>
      <c r="D22" s="68">
        <v>1985</v>
      </c>
      <c r="E22" s="68"/>
      <c r="F22" s="68"/>
      <c r="G22" s="16" t="s">
        <v>38</v>
      </c>
      <c r="H22" s="16">
        <v>2</v>
      </c>
      <c r="I22" s="32">
        <v>968.8</v>
      </c>
      <c r="J22" s="32">
        <v>637.4</v>
      </c>
      <c r="K22" s="68" t="s">
        <v>108</v>
      </c>
      <c r="L22" s="21">
        <f>I22*Q22</f>
        <v>0</v>
      </c>
      <c r="M22" s="32">
        <f>L22</f>
        <v>0</v>
      </c>
      <c r="N22" s="32">
        <f>I22*R22</f>
        <v>0</v>
      </c>
      <c r="O22" s="32">
        <f>L22+N22</f>
        <v>0</v>
      </c>
      <c r="P22" s="32">
        <f>O22</f>
        <v>0</v>
      </c>
      <c r="Q22" s="68"/>
      <c r="R22" s="68"/>
      <c r="S22" s="14" t="s">
        <v>691</v>
      </c>
      <c r="T22" s="14" t="s">
        <v>1214</v>
      </c>
    </row>
    <row r="23" spans="1:20" ht="37.5">
      <c r="A23" s="16">
        <v>2</v>
      </c>
      <c r="B23" s="16">
        <v>2</v>
      </c>
      <c r="C23" s="68" t="s">
        <v>1504</v>
      </c>
      <c r="D23" s="68">
        <v>1984</v>
      </c>
      <c r="E23" s="68"/>
      <c r="F23" s="68"/>
      <c r="G23" s="16" t="s">
        <v>67</v>
      </c>
      <c r="H23" s="16">
        <v>2</v>
      </c>
      <c r="I23" s="32">
        <v>615.4</v>
      </c>
      <c r="J23" s="32">
        <v>443.5</v>
      </c>
      <c r="K23" s="68" t="s">
        <v>46</v>
      </c>
      <c r="L23" s="21">
        <f>I23*Q23</f>
        <v>152766.89600000001</v>
      </c>
      <c r="M23" s="32">
        <f>L23</f>
        <v>152766.89600000001</v>
      </c>
      <c r="N23" s="32">
        <f>I23*R23</f>
        <v>0</v>
      </c>
      <c r="O23" s="32">
        <f>L23+N23</f>
        <v>152766.89600000001</v>
      </c>
      <c r="P23" s="32">
        <f>O23</f>
        <v>152766.89600000001</v>
      </c>
      <c r="Q23" s="32">
        <v>248.24</v>
      </c>
      <c r="R23" s="32"/>
      <c r="S23" s="14" t="s">
        <v>691</v>
      </c>
      <c r="T23" s="14" t="s">
        <v>1214</v>
      </c>
    </row>
    <row r="24" spans="1:20" ht="37.5">
      <c r="A24" s="16">
        <v>3</v>
      </c>
      <c r="B24" s="16">
        <v>3</v>
      </c>
      <c r="C24" s="68" t="s">
        <v>1505</v>
      </c>
      <c r="D24" s="68">
        <v>1982</v>
      </c>
      <c r="E24" s="68"/>
      <c r="F24" s="68"/>
      <c r="G24" s="16" t="s">
        <v>67</v>
      </c>
      <c r="H24" s="16">
        <v>2</v>
      </c>
      <c r="I24" s="32">
        <v>568.70000000000005</v>
      </c>
      <c r="J24" s="32">
        <v>423.9</v>
      </c>
      <c r="K24" s="68" t="s">
        <v>46</v>
      </c>
      <c r="L24" s="21">
        <f>I24*Q24</f>
        <v>141174.08800000002</v>
      </c>
      <c r="M24" s="32">
        <f>L24</f>
        <v>141174.08800000002</v>
      </c>
      <c r="N24" s="32">
        <f>I24*R24</f>
        <v>0</v>
      </c>
      <c r="O24" s="32">
        <f>L24+N24</f>
        <v>141174.08800000002</v>
      </c>
      <c r="P24" s="32">
        <f>O24</f>
        <v>141174.08800000002</v>
      </c>
      <c r="Q24" s="32">
        <v>248.24</v>
      </c>
      <c r="R24" s="32"/>
      <c r="S24" s="14" t="s">
        <v>691</v>
      </c>
      <c r="T24" s="14" t="s">
        <v>1214</v>
      </c>
    </row>
    <row r="25" spans="1:20" ht="37.5">
      <c r="A25" s="16">
        <v>4</v>
      </c>
      <c r="B25" s="16">
        <v>4</v>
      </c>
      <c r="C25" s="68" t="s">
        <v>1509</v>
      </c>
      <c r="D25" s="68">
        <v>1987</v>
      </c>
      <c r="E25" s="68"/>
      <c r="F25" s="68"/>
      <c r="G25" s="16" t="s">
        <v>38</v>
      </c>
      <c r="H25" s="16">
        <v>2</v>
      </c>
      <c r="I25" s="32">
        <v>872.2</v>
      </c>
      <c r="J25" s="32">
        <v>451.7</v>
      </c>
      <c r="K25" s="68" t="s">
        <v>46</v>
      </c>
      <c r="L25" s="21">
        <f>I25*Q25</f>
        <v>216514.92800000001</v>
      </c>
      <c r="M25" s="32">
        <f>L25</f>
        <v>216514.92800000001</v>
      </c>
      <c r="N25" s="32">
        <f>I25*R25</f>
        <v>0</v>
      </c>
      <c r="O25" s="32">
        <f>L25+N25</f>
        <v>216514.92800000001</v>
      </c>
      <c r="P25" s="32">
        <f>O25</f>
        <v>216514.92800000001</v>
      </c>
      <c r="Q25" s="32">
        <v>248.24</v>
      </c>
      <c r="R25" s="32"/>
      <c r="S25" s="14" t="s">
        <v>691</v>
      </c>
      <c r="T25" s="14" t="s">
        <v>1214</v>
      </c>
    </row>
    <row r="26" spans="1:20" ht="37.5">
      <c r="A26" s="16">
        <v>5</v>
      </c>
      <c r="B26" s="16">
        <v>5</v>
      </c>
      <c r="C26" s="68" t="s">
        <v>1519</v>
      </c>
      <c r="D26" s="68">
        <v>1989</v>
      </c>
      <c r="E26" s="68"/>
      <c r="F26" s="68"/>
      <c r="G26" s="16" t="s">
        <v>38</v>
      </c>
      <c r="H26" s="16">
        <v>2</v>
      </c>
      <c r="I26" s="32">
        <v>1009</v>
      </c>
      <c r="J26" s="32">
        <v>616.6</v>
      </c>
      <c r="K26" s="68" t="s">
        <v>46</v>
      </c>
      <c r="L26" s="21">
        <f>I26*Q26</f>
        <v>250474.16</v>
      </c>
      <c r="M26" s="32">
        <f>L26</f>
        <v>250474.16</v>
      </c>
      <c r="N26" s="32">
        <f>I26*R26</f>
        <v>0</v>
      </c>
      <c r="O26" s="32">
        <f>L26+N26</f>
        <v>250474.16</v>
      </c>
      <c r="P26" s="32">
        <f>O26</f>
        <v>250474.16</v>
      </c>
      <c r="Q26" s="32">
        <v>248.24</v>
      </c>
      <c r="R26" s="32"/>
      <c r="S26" s="14" t="s">
        <v>691</v>
      </c>
      <c r="T26" s="14" t="s">
        <v>1214</v>
      </c>
    </row>
    <row r="27" spans="1:20">
      <c r="A27" s="547">
        <f>A29</f>
        <v>2</v>
      </c>
      <c r="B27" s="509">
        <f>B28</f>
        <v>1</v>
      </c>
      <c r="C27" s="502" t="s">
        <v>50</v>
      </c>
      <c r="D27" s="509"/>
      <c r="E27" s="509"/>
      <c r="F27" s="513"/>
      <c r="G27" s="509"/>
      <c r="H27" s="509"/>
      <c r="I27" s="503">
        <f>SUM(I28:I29)</f>
        <v>2035.98</v>
      </c>
      <c r="J27" s="508"/>
      <c r="K27" s="502"/>
      <c r="L27" s="503">
        <f>SUM(L28:L29)</f>
        <v>3166722.5723999999</v>
      </c>
      <c r="M27" s="503">
        <f>SUM(M28:M29)</f>
        <v>3166722.5723999999</v>
      </c>
      <c r="N27" s="503">
        <f>SUM(N28:N29)</f>
        <v>231165.1692</v>
      </c>
      <c r="O27" s="503">
        <f>SUM(O28:O29)</f>
        <v>3397887.7416000003</v>
      </c>
      <c r="P27" s="503">
        <f>SUM(P28:P29)</f>
        <v>3397887.7416000003</v>
      </c>
      <c r="Q27" s="508"/>
      <c r="R27" s="516"/>
      <c r="S27" s="513" t="s">
        <v>691</v>
      </c>
      <c r="T27" s="513" t="s">
        <v>1214</v>
      </c>
    </row>
    <row r="28" spans="1:20" ht="56.25">
      <c r="A28" s="15">
        <v>1</v>
      </c>
      <c r="B28" s="16">
        <v>1</v>
      </c>
      <c r="C28" s="68" t="s">
        <v>283</v>
      </c>
      <c r="D28" s="16">
        <v>1981</v>
      </c>
      <c r="E28" s="16" t="s">
        <v>37</v>
      </c>
      <c r="F28" s="359"/>
      <c r="G28" s="16" t="s">
        <v>38</v>
      </c>
      <c r="H28" s="16">
        <v>3</v>
      </c>
      <c r="I28" s="32">
        <v>2035.98</v>
      </c>
      <c r="J28" s="32">
        <v>1077.3</v>
      </c>
      <c r="K28" s="35" t="s">
        <v>42</v>
      </c>
      <c r="L28" s="21">
        <f>I28*Q28</f>
        <v>112752.5724</v>
      </c>
      <c r="M28" s="632">
        <f>L28+L29</f>
        <v>3166722.5723999999</v>
      </c>
      <c r="N28" s="32">
        <f>I28*R28</f>
        <v>8225.3592000000008</v>
      </c>
      <c r="O28" s="32">
        <f>L28+N28</f>
        <v>120977.93160000001</v>
      </c>
      <c r="P28" s="632">
        <f>O28+O29</f>
        <v>3397887.7416000003</v>
      </c>
      <c r="Q28" s="32">
        <v>55.38</v>
      </c>
      <c r="R28" s="59">
        <v>4.04</v>
      </c>
      <c r="S28" s="14" t="s">
        <v>691</v>
      </c>
      <c r="T28" s="14" t="s">
        <v>1214</v>
      </c>
    </row>
    <row r="29" spans="1:20">
      <c r="A29" s="15">
        <v>2</v>
      </c>
      <c r="B29" s="16"/>
      <c r="C29" s="68"/>
      <c r="D29" s="328"/>
      <c r="E29" s="16"/>
      <c r="F29" s="359"/>
      <c r="G29" s="16"/>
      <c r="H29" s="16"/>
      <c r="I29" s="32"/>
      <c r="J29" s="32"/>
      <c r="K29" s="35" t="s">
        <v>52</v>
      </c>
      <c r="L29" s="21">
        <f>I28*Q29</f>
        <v>3053970</v>
      </c>
      <c r="M29" s="633"/>
      <c r="N29" s="32">
        <f>I28*R29</f>
        <v>222939.81</v>
      </c>
      <c r="O29" s="32">
        <f>L29+N29</f>
        <v>3276909.81</v>
      </c>
      <c r="P29" s="633"/>
      <c r="Q29" s="32">
        <v>1500</v>
      </c>
      <c r="R29" s="59">
        <v>109.5</v>
      </c>
      <c r="S29" s="14" t="s">
        <v>691</v>
      </c>
      <c r="T29" s="14" t="s">
        <v>1214</v>
      </c>
    </row>
    <row r="30" spans="1:20">
      <c r="A30" s="547">
        <f>A97</f>
        <v>67</v>
      </c>
      <c r="B30" s="509">
        <f>B95</f>
        <v>19</v>
      </c>
      <c r="C30" s="549" t="s">
        <v>54</v>
      </c>
      <c r="D30" s="509"/>
      <c r="E30" s="509"/>
      <c r="F30" s="509"/>
      <c r="G30" s="509"/>
      <c r="H30" s="509"/>
      <c r="I30" s="503">
        <f>SUM(I31:I97)</f>
        <v>26610.089999999997</v>
      </c>
      <c r="J30" s="503"/>
      <c r="K30" s="504"/>
      <c r="L30" s="503">
        <f>SUM(L31:L97)</f>
        <v>33471561.086499993</v>
      </c>
      <c r="M30" s="503">
        <f>SUM(M31:M97)</f>
        <v>33471561.0865</v>
      </c>
      <c r="N30" s="503">
        <f>SUM(N31:N97)</f>
        <v>2539587.2244000002</v>
      </c>
      <c r="O30" s="503">
        <f>SUM(O31:O97)</f>
        <v>36011148.31090001</v>
      </c>
      <c r="P30" s="503">
        <f>SUM(P31:P97)</f>
        <v>36011148.310900003</v>
      </c>
      <c r="Q30" s="508"/>
      <c r="R30" s="516"/>
      <c r="S30" s="513"/>
      <c r="T30" s="513"/>
    </row>
    <row r="31" spans="1:20" ht="37.5">
      <c r="A31" s="15">
        <v>1</v>
      </c>
      <c r="B31" s="16">
        <v>1</v>
      </c>
      <c r="C31" s="68" t="s">
        <v>1285</v>
      </c>
      <c r="D31" s="16">
        <v>1956</v>
      </c>
      <c r="E31" s="33"/>
      <c r="F31" s="556" t="s">
        <v>1286</v>
      </c>
      <c r="G31" s="16" t="s">
        <v>67</v>
      </c>
      <c r="H31" s="16">
        <v>2</v>
      </c>
      <c r="I31" s="32">
        <v>847.8</v>
      </c>
      <c r="J31" s="21">
        <v>490.43</v>
      </c>
      <c r="K31" s="69" t="s">
        <v>234</v>
      </c>
      <c r="L31" s="21">
        <f>I31*Q31</f>
        <v>1271700</v>
      </c>
      <c r="M31" s="632">
        <f>L31+L32+L33+L34</f>
        <v>1776369.9060000002</v>
      </c>
      <c r="N31" s="32">
        <f>I31*R31</f>
        <v>92834.099999999991</v>
      </c>
      <c r="O31" s="32">
        <f t="shared" ref="O31:O94" si="0">L31+N31</f>
        <v>1364534.1</v>
      </c>
      <c r="P31" s="632">
        <f>O31+O32+O33+O34</f>
        <v>1913950.8900000001</v>
      </c>
      <c r="Q31" s="32">
        <v>1500</v>
      </c>
      <c r="R31" s="14">
        <v>109.5</v>
      </c>
      <c r="S31" s="14" t="s">
        <v>691</v>
      </c>
      <c r="T31" s="14" t="s">
        <v>1214</v>
      </c>
    </row>
    <row r="32" spans="1:20" ht="37.5">
      <c r="A32" s="15">
        <v>2</v>
      </c>
      <c r="B32" s="16"/>
      <c r="C32" s="68"/>
      <c r="D32" s="16"/>
      <c r="E32" s="33"/>
      <c r="F32" s="33"/>
      <c r="G32" s="33"/>
      <c r="H32" s="16"/>
      <c r="I32" s="32"/>
      <c r="J32" s="21"/>
      <c r="K32" s="69" t="s">
        <v>49</v>
      </c>
      <c r="L32" s="21">
        <f>I31*Q32</f>
        <v>393514.848</v>
      </c>
      <c r="M32" s="634"/>
      <c r="N32" s="32">
        <f>I31*R32</f>
        <v>28723.464</v>
      </c>
      <c r="O32" s="32">
        <f t="shared" si="0"/>
        <v>422238.31199999998</v>
      </c>
      <c r="P32" s="634"/>
      <c r="Q32" s="32">
        <v>464.16</v>
      </c>
      <c r="R32" s="14">
        <v>33.880000000000003</v>
      </c>
      <c r="S32" s="14" t="s">
        <v>691</v>
      </c>
      <c r="T32" s="14" t="s">
        <v>1214</v>
      </c>
    </row>
    <row r="33" spans="1:20" ht="56.25">
      <c r="A33" s="15">
        <v>3</v>
      </c>
      <c r="B33" s="16"/>
      <c r="C33" s="68"/>
      <c r="D33" s="16"/>
      <c r="E33" s="33"/>
      <c r="F33" s="33"/>
      <c r="G33" s="33"/>
      <c r="H33" s="16"/>
      <c r="I33" s="32"/>
      <c r="J33" s="21"/>
      <c r="K33" s="69" t="s">
        <v>39</v>
      </c>
      <c r="L33" s="21">
        <f>I31*Q33</f>
        <v>64203.894</v>
      </c>
      <c r="M33" s="634"/>
      <c r="N33" s="32">
        <f>I31*R33</f>
        <v>12598.307999999999</v>
      </c>
      <c r="O33" s="32">
        <f t="shared" si="0"/>
        <v>76802.202000000005</v>
      </c>
      <c r="P33" s="634"/>
      <c r="Q33" s="32">
        <v>75.73</v>
      </c>
      <c r="R33" s="14">
        <v>14.86</v>
      </c>
      <c r="S33" s="14" t="s">
        <v>691</v>
      </c>
      <c r="T33" s="14" t="s">
        <v>1214</v>
      </c>
    </row>
    <row r="34" spans="1:20" ht="56.25">
      <c r="A34" s="15">
        <v>4</v>
      </c>
      <c r="B34" s="16"/>
      <c r="C34" s="68"/>
      <c r="D34" s="16"/>
      <c r="E34" s="33"/>
      <c r="F34" s="33"/>
      <c r="G34" s="33"/>
      <c r="H34" s="16"/>
      <c r="I34" s="32"/>
      <c r="J34" s="21"/>
      <c r="K34" s="35" t="s">
        <v>42</v>
      </c>
      <c r="L34" s="21">
        <f>I31*Q34</f>
        <v>46951.163999999997</v>
      </c>
      <c r="M34" s="633"/>
      <c r="N34" s="32">
        <f>I31*R34</f>
        <v>3425.1119999999996</v>
      </c>
      <c r="O34" s="32">
        <f t="shared" si="0"/>
        <v>50376.275999999998</v>
      </c>
      <c r="P34" s="633"/>
      <c r="Q34" s="32">
        <v>55.38</v>
      </c>
      <c r="R34" s="14">
        <v>4.04</v>
      </c>
      <c r="S34" s="14" t="s">
        <v>691</v>
      </c>
      <c r="T34" s="14" t="s">
        <v>1214</v>
      </c>
    </row>
    <row r="35" spans="1:20" ht="37.5">
      <c r="A35" s="15">
        <v>5</v>
      </c>
      <c r="B35" s="16">
        <v>2</v>
      </c>
      <c r="C35" s="68" t="s">
        <v>1287</v>
      </c>
      <c r="D35" s="16">
        <v>1956</v>
      </c>
      <c r="E35" s="16"/>
      <c r="F35" s="556" t="s">
        <v>1286</v>
      </c>
      <c r="G35" s="68" t="s">
        <v>1482</v>
      </c>
      <c r="H35" s="16">
        <v>2</v>
      </c>
      <c r="I35" s="32">
        <v>882.94</v>
      </c>
      <c r="J35" s="21">
        <v>505.2</v>
      </c>
      <c r="K35" s="69" t="s">
        <v>49</v>
      </c>
      <c r="L35" s="21">
        <f>I35*Q35</f>
        <v>409825.43040000007</v>
      </c>
      <c r="M35" s="632">
        <f>L35+L36+L37+L38+L39</f>
        <v>2069178.7194000001</v>
      </c>
      <c r="N35" s="32">
        <f>I35*R35</f>
        <v>29914.007200000004</v>
      </c>
      <c r="O35" s="32">
        <f t="shared" si="0"/>
        <v>439739.43760000006</v>
      </c>
      <c r="P35" s="632">
        <f>O35+O36+O37+O38+O39</f>
        <v>2228461.0954</v>
      </c>
      <c r="Q35" s="32">
        <v>464.16</v>
      </c>
      <c r="R35" s="14">
        <v>33.880000000000003</v>
      </c>
      <c r="S35" s="14" t="s">
        <v>691</v>
      </c>
      <c r="T35" s="14" t="s">
        <v>1214</v>
      </c>
    </row>
    <row r="36" spans="1:20" ht="56.25">
      <c r="A36" s="15">
        <v>6</v>
      </c>
      <c r="B36" s="16"/>
      <c r="C36" s="68"/>
      <c r="D36" s="16"/>
      <c r="E36" s="16"/>
      <c r="F36" s="16"/>
      <c r="G36" s="16"/>
      <c r="H36" s="16"/>
      <c r="I36" s="32"/>
      <c r="J36" s="21"/>
      <c r="K36" s="69" t="s">
        <v>39</v>
      </c>
      <c r="L36" s="21">
        <f>I35*Q36</f>
        <v>66865.046200000012</v>
      </c>
      <c r="M36" s="634"/>
      <c r="N36" s="32">
        <f>I35*R36</f>
        <v>13120.4884</v>
      </c>
      <c r="O36" s="32">
        <f t="shared" si="0"/>
        <v>79985.534600000014</v>
      </c>
      <c r="P36" s="634"/>
      <c r="Q36" s="32">
        <v>75.73</v>
      </c>
      <c r="R36" s="14">
        <v>14.86</v>
      </c>
      <c r="S36" s="14" t="s">
        <v>691</v>
      </c>
      <c r="T36" s="14" t="s">
        <v>1214</v>
      </c>
    </row>
    <row r="37" spans="1:20" ht="56.25">
      <c r="A37" s="15">
        <v>7</v>
      </c>
      <c r="B37" s="16"/>
      <c r="C37" s="68"/>
      <c r="D37" s="16"/>
      <c r="E37" s="16"/>
      <c r="F37" s="16"/>
      <c r="G37" s="16"/>
      <c r="H37" s="16"/>
      <c r="I37" s="32"/>
      <c r="J37" s="21"/>
      <c r="K37" s="35" t="s">
        <v>42</v>
      </c>
      <c r="L37" s="21">
        <f>I35*Q37</f>
        <v>48897.217200000006</v>
      </c>
      <c r="M37" s="634"/>
      <c r="N37" s="32">
        <f>I35*R37</f>
        <v>3567.0776000000001</v>
      </c>
      <c r="O37" s="32">
        <f t="shared" si="0"/>
        <v>52464.294800000003</v>
      </c>
      <c r="P37" s="634"/>
      <c r="Q37" s="32">
        <v>55.38</v>
      </c>
      <c r="R37" s="14">
        <v>4.04</v>
      </c>
      <c r="S37" s="14" t="s">
        <v>691</v>
      </c>
      <c r="T37" s="14" t="s">
        <v>1214</v>
      </c>
    </row>
    <row r="38" spans="1:20" ht="37.5">
      <c r="A38" s="15">
        <v>8</v>
      </c>
      <c r="B38" s="16"/>
      <c r="C38" s="68"/>
      <c r="D38" s="16"/>
      <c r="E38" s="16"/>
      <c r="F38" s="16"/>
      <c r="G38" s="16"/>
      <c r="H38" s="16"/>
      <c r="I38" s="32"/>
      <c r="J38" s="21"/>
      <c r="K38" s="69" t="s">
        <v>46</v>
      </c>
      <c r="L38" s="21">
        <f>I35*Q38</f>
        <v>219181.02560000002</v>
      </c>
      <c r="M38" s="634"/>
      <c r="N38" s="32">
        <f>I35*R38</f>
        <v>15998.872800000001</v>
      </c>
      <c r="O38" s="32">
        <f t="shared" si="0"/>
        <v>235179.89840000003</v>
      </c>
      <c r="P38" s="634"/>
      <c r="Q38" s="32">
        <v>248.24</v>
      </c>
      <c r="R38" s="14">
        <v>18.12</v>
      </c>
      <c r="S38" s="14" t="s">
        <v>691</v>
      </c>
      <c r="T38" s="14" t="s">
        <v>1214</v>
      </c>
    </row>
    <row r="39" spans="1:20">
      <c r="A39" s="15">
        <v>9</v>
      </c>
      <c r="B39" s="16"/>
      <c r="C39" s="68"/>
      <c r="D39" s="16"/>
      <c r="E39" s="16"/>
      <c r="F39" s="16"/>
      <c r="G39" s="16"/>
      <c r="H39" s="16"/>
      <c r="I39" s="32"/>
      <c r="J39" s="21"/>
      <c r="K39" s="69" t="s">
        <v>234</v>
      </c>
      <c r="L39" s="21">
        <f>I35*Q39</f>
        <v>1324410</v>
      </c>
      <c r="M39" s="633"/>
      <c r="N39" s="32">
        <f>I35*R39</f>
        <v>96681.930000000008</v>
      </c>
      <c r="O39" s="32">
        <f t="shared" si="0"/>
        <v>1421091.93</v>
      </c>
      <c r="P39" s="633"/>
      <c r="Q39" s="32">
        <v>1500</v>
      </c>
      <c r="R39" s="14">
        <v>109.5</v>
      </c>
      <c r="S39" s="14" t="s">
        <v>691</v>
      </c>
      <c r="T39" s="14" t="s">
        <v>1214</v>
      </c>
    </row>
    <row r="40" spans="1:20">
      <c r="A40" s="15">
        <v>10</v>
      </c>
      <c r="B40" s="16">
        <v>3</v>
      </c>
      <c r="C40" s="68" t="s">
        <v>1288</v>
      </c>
      <c r="D40" s="16">
        <v>1957</v>
      </c>
      <c r="E40" s="33"/>
      <c r="F40" s="556" t="s">
        <v>1286</v>
      </c>
      <c r="G40" s="16" t="s">
        <v>67</v>
      </c>
      <c r="H40" s="16">
        <v>2</v>
      </c>
      <c r="I40" s="32">
        <v>846.75</v>
      </c>
      <c r="J40" s="21">
        <v>493.1</v>
      </c>
      <c r="K40" s="69" t="s">
        <v>234</v>
      </c>
      <c r="L40" s="21">
        <f>I40*Q40</f>
        <v>1270125</v>
      </c>
      <c r="M40" s="632">
        <f>L40+L41+L42+L43</f>
        <v>1774169.8724999998</v>
      </c>
      <c r="N40" s="32">
        <f>I40*R40</f>
        <v>92719.125</v>
      </c>
      <c r="O40" s="32">
        <f t="shared" si="0"/>
        <v>1362844.125</v>
      </c>
      <c r="P40" s="632">
        <f>O40+O41+O42+O43</f>
        <v>1911580.4625000001</v>
      </c>
      <c r="Q40" s="32">
        <v>1500</v>
      </c>
      <c r="R40" s="14">
        <v>109.5</v>
      </c>
      <c r="S40" s="14" t="s">
        <v>691</v>
      </c>
      <c r="T40" s="14" t="s">
        <v>1214</v>
      </c>
    </row>
    <row r="41" spans="1:20" ht="37.5">
      <c r="A41" s="15">
        <v>11</v>
      </c>
      <c r="B41" s="16"/>
      <c r="C41" s="68"/>
      <c r="D41" s="16"/>
      <c r="E41" s="33"/>
      <c r="F41" s="33"/>
      <c r="G41" s="33"/>
      <c r="H41" s="16"/>
      <c r="I41" s="32"/>
      <c r="J41" s="21"/>
      <c r="K41" s="69" t="s">
        <v>49</v>
      </c>
      <c r="L41" s="21">
        <f>I40*Q41</f>
        <v>393027.48000000004</v>
      </c>
      <c r="M41" s="634"/>
      <c r="N41" s="32">
        <f>I40*R41</f>
        <v>28687.890000000003</v>
      </c>
      <c r="O41" s="32">
        <f t="shared" si="0"/>
        <v>421715.37000000005</v>
      </c>
      <c r="P41" s="634"/>
      <c r="Q41" s="32">
        <v>464.16</v>
      </c>
      <c r="R41" s="14">
        <v>33.880000000000003</v>
      </c>
      <c r="S41" s="14" t="s">
        <v>691</v>
      </c>
      <c r="T41" s="14" t="s">
        <v>1214</v>
      </c>
    </row>
    <row r="42" spans="1:20" ht="56.25">
      <c r="A42" s="15">
        <v>12</v>
      </c>
      <c r="B42" s="16"/>
      <c r="C42" s="68"/>
      <c r="D42" s="16"/>
      <c r="E42" s="33"/>
      <c r="F42" s="33"/>
      <c r="G42" s="33"/>
      <c r="H42" s="16"/>
      <c r="I42" s="32"/>
      <c r="J42" s="21"/>
      <c r="K42" s="69" t="s">
        <v>39</v>
      </c>
      <c r="L42" s="21">
        <f>I40*Q42</f>
        <v>64124.377500000002</v>
      </c>
      <c r="M42" s="634"/>
      <c r="N42" s="32">
        <f>I40*R42</f>
        <v>12582.705</v>
      </c>
      <c r="O42" s="32">
        <f t="shared" si="0"/>
        <v>76707.082500000004</v>
      </c>
      <c r="P42" s="634"/>
      <c r="Q42" s="32">
        <v>75.73</v>
      </c>
      <c r="R42" s="14">
        <v>14.86</v>
      </c>
      <c r="S42" s="14" t="s">
        <v>691</v>
      </c>
      <c r="T42" s="14" t="s">
        <v>1214</v>
      </c>
    </row>
    <row r="43" spans="1:20" ht="56.25">
      <c r="A43" s="15">
        <v>13</v>
      </c>
      <c r="B43" s="16"/>
      <c r="C43" s="68"/>
      <c r="D43" s="16"/>
      <c r="E43" s="33"/>
      <c r="F43" s="33"/>
      <c r="G43" s="33"/>
      <c r="H43" s="16"/>
      <c r="I43" s="32"/>
      <c r="J43" s="21"/>
      <c r="K43" s="35" t="s">
        <v>42</v>
      </c>
      <c r="L43" s="21">
        <f>I40*Q43</f>
        <v>46893.014999999999</v>
      </c>
      <c r="M43" s="633"/>
      <c r="N43" s="32">
        <f>I40*R43</f>
        <v>3420.87</v>
      </c>
      <c r="O43" s="32">
        <f t="shared" si="0"/>
        <v>50313.885000000002</v>
      </c>
      <c r="P43" s="633"/>
      <c r="Q43" s="32">
        <v>55.38</v>
      </c>
      <c r="R43" s="14">
        <v>4.04</v>
      </c>
      <c r="S43" s="14" t="s">
        <v>691</v>
      </c>
      <c r="T43" s="14" t="s">
        <v>1214</v>
      </c>
    </row>
    <row r="44" spans="1:20" ht="37.5">
      <c r="A44" s="15">
        <v>14</v>
      </c>
      <c r="B44" s="16">
        <v>4</v>
      </c>
      <c r="C44" s="553" t="s">
        <v>1289</v>
      </c>
      <c r="D44" s="16">
        <v>1957</v>
      </c>
      <c r="E44" s="16"/>
      <c r="F44" s="556" t="s">
        <v>1286</v>
      </c>
      <c r="G44" s="16"/>
      <c r="H44" s="16">
        <v>2</v>
      </c>
      <c r="I44" s="32">
        <v>944.06</v>
      </c>
      <c r="J44" s="21">
        <v>552.76</v>
      </c>
      <c r="K44" s="69" t="s">
        <v>49</v>
      </c>
      <c r="L44" s="21">
        <f>I44*Q44</f>
        <v>438194.88959999999</v>
      </c>
      <c r="M44" s="632">
        <f>L44+L45+L46+L47+L48</f>
        <v>2212414.0505999997</v>
      </c>
      <c r="N44" s="32">
        <f>I44*R44</f>
        <v>31984.752800000002</v>
      </c>
      <c r="O44" s="32">
        <f t="shared" si="0"/>
        <v>470179.64240000001</v>
      </c>
      <c r="P44" s="632">
        <f>O44+O45+O46+O47+O48</f>
        <v>2382722.4746000003</v>
      </c>
      <c r="Q44" s="32">
        <v>464.16</v>
      </c>
      <c r="R44" s="14">
        <v>33.880000000000003</v>
      </c>
      <c r="S44" s="14" t="s">
        <v>691</v>
      </c>
      <c r="T44" s="14" t="s">
        <v>1214</v>
      </c>
    </row>
    <row r="45" spans="1:20" ht="56.25">
      <c r="A45" s="15">
        <v>15</v>
      </c>
      <c r="B45" s="16"/>
      <c r="C45" s="553"/>
      <c r="D45" s="16"/>
      <c r="E45" s="16"/>
      <c r="F45" s="16"/>
      <c r="G45" s="16"/>
      <c r="H45" s="16"/>
      <c r="I45" s="32"/>
      <c r="J45" s="21"/>
      <c r="K45" s="69" t="s">
        <v>39</v>
      </c>
      <c r="L45" s="21">
        <f>I44*Q45</f>
        <v>71493.663799999995</v>
      </c>
      <c r="M45" s="634"/>
      <c r="N45" s="32">
        <f>I44*R45</f>
        <v>14028.731599999999</v>
      </c>
      <c r="O45" s="32">
        <f t="shared" si="0"/>
        <v>85522.395399999994</v>
      </c>
      <c r="P45" s="634"/>
      <c r="Q45" s="32">
        <v>75.73</v>
      </c>
      <c r="R45" s="14">
        <v>14.86</v>
      </c>
      <c r="S45" s="14" t="s">
        <v>691</v>
      </c>
      <c r="T45" s="14" t="s">
        <v>1214</v>
      </c>
    </row>
    <row r="46" spans="1:20" ht="56.25">
      <c r="A46" s="15">
        <v>16</v>
      </c>
      <c r="B46" s="16"/>
      <c r="C46" s="553"/>
      <c r="D46" s="16"/>
      <c r="E46" s="16"/>
      <c r="F46" s="16"/>
      <c r="G46" s="16"/>
      <c r="H46" s="16"/>
      <c r="I46" s="32"/>
      <c r="J46" s="21"/>
      <c r="K46" s="35" t="s">
        <v>42</v>
      </c>
      <c r="L46" s="21">
        <f>I44*Q46</f>
        <v>52282.042800000003</v>
      </c>
      <c r="M46" s="634"/>
      <c r="N46" s="32">
        <f>I44*R46</f>
        <v>3814.0023999999999</v>
      </c>
      <c r="O46" s="32">
        <f t="shared" si="0"/>
        <v>56096.0452</v>
      </c>
      <c r="P46" s="634"/>
      <c r="Q46" s="32">
        <v>55.38</v>
      </c>
      <c r="R46" s="14">
        <v>4.04</v>
      </c>
      <c r="S46" s="14" t="s">
        <v>691</v>
      </c>
      <c r="T46" s="14" t="s">
        <v>1214</v>
      </c>
    </row>
    <row r="47" spans="1:20" ht="37.5">
      <c r="A47" s="15">
        <v>17</v>
      </c>
      <c r="B47" s="16"/>
      <c r="C47" s="553"/>
      <c r="D47" s="16"/>
      <c r="E47" s="16"/>
      <c r="F47" s="16"/>
      <c r="G47" s="16"/>
      <c r="H47" s="16"/>
      <c r="I47" s="32"/>
      <c r="J47" s="21"/>
      <c r="K47" s="69" t="s">
        <v>46</v>
      </c>
      <c r="L47" s="21">
        <f>I44*Q47</f>
        <v>234353.45439999999</v>
      </c>
      <c r="M47" s="634"/>
      <c r="N47" s="32">
        <f>I44*R47</f>
        <v>17106.367200000001</v>
      </c>
      <c r="O47" s="32">
        <f t="shared" si="0"/>
        <v>251459.8216</v>
      </c>
      <c r="P47" s="634"/>
      <c r="Q47" s="32">
        <v>248.24</v>
      </c>
      <c r="R47" s="14">
        <v>18.12</v>
      </c>
      <c r="S47" s="14" t="s">
        <v>691</v>
      </c>
      <c r="T47" s="14" t="s">
        <v>1214</v>
      </c>
    </row>
    <row r="48" spans="1:20">
      <c r="A48" s="15">
        <v>18</v>
      </c>
      <c r="B48" s="16"/>
      <c r="C48" s="553"/>
      <c r="D48" s="16"/>
      <c r="E48" s="16"/>
      <c r="F48" s="16"/>
      <c r="G48" s="16"/>
      <c r="H48" s="16"/>
      <c r="I48" s="32"/>
      <c r="J48" s="21"/>
      <c r="K48" s="69" t="s">
        <v>234</v>
      </c>
      <c r="L48" s="21">
        <f>I44*Q48</f>
        <v>1416090</v>
      </c>
      <c r="M48" s="633"/>
      <c r="N48" s="32">
        <f>I44*R48</f>
        <v>103374.56999999999</v>
      </c>
      <c r="O48" s="32">
        <f t="shared" si="0"/>
        <v>1519464.57</v>
      </c>
      <c r="P48" s="633"/>
      <c r="Q48" s="32">
        <v>1500</v>
      </c>
      <c r="R48" s="14">
        <v>109.5</v>
      </c>
      <c r="S48" s="14" t="s">
        <v>691</v>
      </c>
      <c r="T48" s="14" t="s">
        <v>1214</v>
      </c>
    </row>
    <row r="49" spans="1:20" ht="37.5">
      <c r="A49" s="15">
        <v>19</v>
      </c>
      <c r="B49" s="16">
        <v>5</v>
      </c>
      <c r="C49" s="68" t="s">
        <v>1290</v>
      </c>
      <c r="D49" s="16">
        <v>1956</v>
      </c>
      <c r="E49" s="16"/>
      <c r="F49" s="556" t="s">
        <v>1286</v>
      </c>
      <c r="G49" s="16" t="s">
        <v>67</v>
      </c>
      <c r="H49" s="16">
        <v>2</v>
      </c>
      <c r="I49" s="32">
        <v>681.96</v>
      </c>
      <c r="J49" s="21">
        <v>394.3</v>
      </c>
      <c r="K49" s="69" t="s">
        <v>49</v>
      </c>
      <c r="L49" s="21">
        <f>I49*Q49</f>
        <v>316538.55360000004</v>
      </c>
      <c r="M49" s="632">
        <f>L49+L50+L51+L52</f>
        <v>575240.07960000006</v>
      </c>
      <c r="N49" s="32">
        <f>I49*R49</f>
        <v>23104.804800000002</v>
      </c>
      <c r="O49" s="32">
        <f t="shared" si="0"/>
        <v>339643.35840000003</v>
      </c>
      <c r="P49" s="632">
        <f>O49+O50+O51+O52</f>
        <v>630969.85080000013</v>
      </c>
      <c r="Q49" s="32">
        <v>464.16</v>
      </c>
      <c r="R49" s="14">
        <v>33.880000000000003</v>
      </c>
      <c r="S49" s="14" t="s">
        <v>691</v>
      </c>
      <c r="T49" s="14" t="s">
        <v>1214</v>
      </c>
    </row>
    <row r="50" spans="1:20" ht="56.25">
      <c r="A50" s="15">
        <v>20</v>
      </c>
      <c r="B50" s="16"/>
      <c r="C50" s="68"/>
      <c r="D50" s="16"/>
      <c r="E50" s="16"/>
      <c r="F50" s="16"/>
      <c r="G50" s="16"/>
      <c r="H50" s="16"/>
      <c r="I50" s="32"/>
      <c r="J50" s="21"/>
      <c r="K50" s="69" t="s">
        <v>39</v>
      </c>
      <c r="L50" s="21">
        <f>I49*Q50</f>
        <v>51644.830800000003</v>
      </c>
      <c r="M50" s="634"/>
      <c r="N50" s="32">
        <f>I49*R50</f>
        <v>10133.9256</v>
      </c>
      <c r="O50" s="32">
        <f t="shared" si="0"/>
        <v>61778.756400000006</v>
      </c>
      <c r="P50" s="634"/>
      <c r="Q50" s="32">
        <v>75.73</v>
      </c>
      <c r="R50" s="14">
        <v>14.86</v>
      </c>
      <c r="S50" s="14" t="s">
        <v>691</v>
      </c>
      <c r="T50" s="14" t="s">
        <v>1214</v>
      </c>
    </row>
    <row r="51" spans="1:20" ht="56.25">
      <c r="A51" s="15">
        <v>21</v>
      </c>
      <c r="B51" s="16"/>
      <c r="C51" s="68"/>
      <c r="D51" s="16"/>
      <c r="E51" s="16"/>
      <c r="F51" s="16"/>
      <c r="G51" s="16"/>
      <c r="H51" s="16"/>
      <c r="I51" s="32"/>
      <c r="J51" s="21"/>
      <c r="K51" s="35" t="s">
        <v>42</v>
      </c>
      <c r="L51" s="21">
        <f>I49*Q51</f>
        <v>37766.944800000005</v>
      </c>
      <c r="M51" s="634"/>
      <c r="N51" s="32">
        <f>I49*R51</f>
        <v>10133.9256</v>
      </c>
      <c r="O51" s="32">
        <f t="shared" si="0"/>
        <v>47900.870400000007</v>
      </c>
      <c r="P51" s="634"/>
      <c r="Q51" s="32">
        <v>55.38</v>
      </c>
      <c r="R51" s="14">
        <v>14.86</v>
      </c>
      <c r="S51" s="14" t="s">
        <v>691</v>
      </c>
      <c r="T51" s="14" t="s">
        <v>1214</v>
      </c>
    </row>
    <row r="52" spans="1:20" ht="37.5">
      <c r="A52" s="15">
        <v>22</v>
      </c>
      <c r="B52" s="16"/>
      <c r="C52" s="68"/>
      <c r="D52" s="16"/>
      <c r="E52" s="16"/>
      <c r="F52" s="16"/>
      <c r="G52" s="16"/>
      <c r="H52" s="16"/>
      <c r="I52" s="32"/>
      <c r="J52" s="21"/>
      <c r="K52" s="69" t="s">
        <v>46</v>
      </c>
      <c r="L52" s="21">
        <f>I49*Q52</f>
        <v>169289.75040000002</v>
      </c>
      <c r="M52" s="633"/>
      <c r="N52" s="32">
        <f>I49*R52</f>
        <v>12357.115200000002</v>
      </c>
      <c r="O52" s="32">
        <f t="shared" si="0"/>
        <v>181646.86560000002</v>
      </c>
      <c r="P52" s="633"/>
      <c r="Q52" s="32">
        <v>248.24</v>
      </c>
      <c r="R52" s="14">
        <v>18.12</v>
      </c>
      <c r="S52" s="14" t="s">
        <v>691</v>
      </c>
      <c r="T52" s="14" t="s">
        <v>1214</v>
      </c>
    </row>
    <row r="53" spans="1:20" ht="37.5">
      <c r="A53" s="15">
        <v>23</v>
      </c>
      <c r="B53" s="16">
        <v>6</v>
      </c>
      <c r="C53" s="68" t="s">
        <v>1291</v>
      </c>
      <c r="D53" s="16">
        <v>1954</v>
      </c>
      <c r="E53" s="16"/>
      <c r="F53" s="556" t="s">
        <v>1286</v>
      </c>
      <c r="G53" s="16" t="s">
        <v>67</v>
      </c>
      <c r="H53" s="16">
        <v>2</v>
      </c>
      <c r="I53" s="32">
        <v>659.8</v>
      </c>
      <c r="J53" s="21">
        <v>376.6</v>
      </c>
      <c r="K53" s="69" t="s">
        <v>49</v>
      </c>
      <c r="L53" s="21">
        <f>I53*Q53</f>
        <v>306252.76799999998</v>
      </c>
      <c r="M53" s="632">
        <f>L53+L54+L55+L56+L57</f>
        <v>1546247.8979999998</v>
      </c>
      <c r="N53" s="32">
        <f>I53*R53</f>
        <v>22354.024000000001</v>
      </c>
      <c r="O53" s="32">
        <f t="shared" si="0"/>
        <v>328606.79199999996</v>
      </c>
      <c r="P53" s="632">
        <f>O53+O54+O55+O56+O57</f>
        <v>1665275.818</v>
      </c>
      <c r="Q53" s="32">
        <v>464.16</v>
      </c>
      <c r="R53" s="14">
        <v>33.880000000000003</v>
      </c>
      <c r="S53" s="14" t="s">
        <v>691</v>
      </c>
      <c r="T53" s="14" t="s">
        <v>1214</v>
      </c>
    </row>
    <row r="54" spans="1:20" ht="56.25">
      <c r="A54" s="15">
        <v>24</v>
      </c>
      <c r="B54" s="16"/>
      <c r="C54" s="68"/>
      <c r="D54" s="16"/>
      <c r="E54" s="16"/>
      <c r="F54" s="16"/>
      <c r="G54" s="16"/>
      <c r="H54" s="16"/>
      <c r="I54" s="32"/>
      <c r="J54" s="21"/>
      <c r="K54" s="69" t="s">
        <v>39</v>
      </c>
      <c r="L54" s="21">
        <f>I53*Q54</f>
        <v>49966.654000000002</v>
      </c>
      <c r="M54" s="634"/>
      <c r="N54" s="32">
        <f>I53*R54</f>
        <v>9804.6279999999988</v>
      </c>
      <c r="O54" s="32">
        <f t="shared" si="0"/>
        <v>59771.281999999999</v>
      </c>
      <c r="P54" s="634"/>
      <c r="Q54" s="32">
        <v>75.73</v>
      </c>
      <c r="R54" s="14">
        <v>14.86</v>
      </c>
      <c r="S54" s="14" t="s">
        <v>691</v>
      </c>
      <c r="T54" s="14" t="s">
        <v>1214</v>
      </c>
    </row>
    <row r="55" spans="1:20" ht="56.25">
      <c r="A55" s="15">
        <v>25</v>
      </c>
      <c r="B55" s="16"/>
      <c r="C55" s="68"/>
      <c r="D55" s="16"/>
      <c r="E55" s="16"/>
      <c r="F55" s="16"/>
      <c r="G55" s="16"/>
      <c r="H55" s="16"/>
      <c r="I55" s="32"/>
      <c r="J55" s="21"/>
      <c r="K55" s="35" t="s">
        <v>42</v>
      </c>
      <c r="L55" s="21">
        <f>I53*Q55</f>
        <v>36539.724000000002</v>
      </c>
      <c r="M55" s="634"/>
      <c r="N55" s="32">
        <f>I53*R55</f>
        <v>2665.5919999999996</v>
      </c>
      <c r="O55" s="32">
        <f t="shared" si="0"/>
        <v>39205.315999999999</v>
      </c>
      <c r="P55" s="634"/>
      <c r="Q55" s="32">
        <v>55.38</v>
      </c>
      <c r="R55" s="14">
        <v>4.04</v>
      </c>
      <c r="S55" s="14" t="s">
        <v>691</v>
      </c>
      <c r="T55" s="14" t="s">
        <v>1214</v>
      </c>
    </row>
    <row r="56" spans="1:20" ht="37.5">
      <c r="A56" s="15">
        <v>26</v>
      </c>
      <c r="B56" s="16"/>
      <c r="C56" s="68"/>
      <c r="D56" s="16"/>
      <c r="E56" s="16"/>
      <c r="F56" s="16"/>
      <c r="G56" s="16"/>
      <c r="H56" s="16"/>
      <c r="I56" s="32"/>
      <c r="J56" s="21"/>
      <c r="K56" s="69" t="s">
        <v>46</v>
      </c>
      <c r="L56" s="21">
        <f>I53*Q56</f>
        <v>163788.75200000001</v>
      </c>
      <c r="M56" s="634"/>
      <c r="N56" s="32">
        <f>I53*R56</f>
        <v>11955.575999999999</v>
      </c>
      <c r="O56" s="32">
        <f t="shared" si="0"/>
        <v>175744.32800000001</v>
      </c>
      <c r="P56" s="634"/>
      <c r="Q56" s="32">
        <v>248.24</v>
      </c>
      <c r="R56" s="14">
        <v>18.12</v>
      </c>
      <c r="S56" s="14" t="s">
        <v>691</v>
      </c>
      <c r="T56" s="14" t="s">
        <v>1214</v>
      </c>
    </row>
    <row r="57" spans="1:20">
      <c r="A57" s="15">
        <v>27</v>
      </c>
      <c r="B57" s="16"/>
      <c r="C57" s="68"/>
      <c r="D57" s="16"/>
      <c r="E57" s="16"/>
      <c r="F57" s="16"/>
      <c r="G57" s="16"/>
      <c r="H57" s="16"/>
      <c r="I57" s="32"/>
      <c r="J57" s="21"/>
      <c r="K57" s="69" t="s">
        <v>234</v>
      </c>
      <c r="L57" s="21">
        <f>I53*Q57</f>
        <v>989699.99999999988</v>
      </c>
      <c r="M57" s="633"/>
      <c r="N57" s="32">
        <f>I53*R57</f>
        <v>72248.099999999991</v>
      </c>
      <c r="O57" s="32">
        <f t="shared" si="0"/>
        <v>1061948.0999999999</v>
      </c>
      <c r="P57" s="633"/>
      <c r="Q57" s="32">
        <v>1500</v>
      </c>
      <c r="R57" s="14">
        <v>109.5</v>
      </c>
      <c r="S57" s="14" t="s">
        <v>691</v>
      </c>
      <c r="T57" s="14" t="s">
        <v>1214</v>
      </c>
    </row>
    <row r="58" spans="1:20" ht="37.5">
      <c r="A58" s="15">
        <v>28</v>
      </c>
      <c r="B58" s="16">
        <v>7</v>
      </c>
      <c r="C58" s="553" t="s">
        <v>1292</v>
      </c>
      <c r="D58" s="16">
        <v>1954</v>
      </c>
      <c r="E58" s="16"/>
      <c r="F58" s="556" t="s">
        <v>1286</v>
      </c>
      <c r="G58" s="16" t="s">
        <v>67</v>
      </c>
      <c r="H58" s="16">
        <v>2</v>
      </c>
      <c r="I58" s="32">
        <v>695.6</v>
      </c>
      <c r="J58" s="21">
        <v>411.1</v>
      </c>
      <c r="K58" s="69" t="s">
        <v>49</v>
      </c>
      <c r="L58" s="21">
        <f>I58*Q58</f>
        <v>322869.69600000005</v>
      </c>
      <c r="M58" s="632">
        <f>L58+L59+L60+L61+L62</f>
        <v>1630145.5560000001</v>
      </c>
      <c r="N58" s="32">
        <f>I58*R58</f>
        <v>23566.928000000004</v>
      </c>
      <c r="O58" s="32">
        <f t="shared" si="0"/>
        <v>346436.62400000007</v>
      </c>
      <c r="P58" s="632">
        <f>O58+O59+O60+O61+O62</f>
        <v>1755631.7960000001</v>
      </c>
      <c r="Q58" s="32">
        <v>464.16</v>
      </c>
      <c r="R58" s="14">
        <v>33.880000000000003</v>
      </c>
      <c r="S58" s="14" t="s">
        <v>691</v>
      </c>
      <c r="T58" s="14" t="s">
        <v>1214</v>
      </c>
    </row>
    <row r="59" spans="1:20" ht="56.25">
      <c r="A59" s="15">
        <v>29</v>
      </c>
      <c r="B59" s="16"/>
      <c r="C59" s="553"/>
      <c r="D59" s="16"/>
      <c r="E59" s="16"/>
      <c r="F59" s="16"/>
      <c r="G59" s="16"/>
      <c r="H59" s="16"/>
      <c r="I59" s="32"/>
      <c r="J59" s="21"/>
      <c r="K59" s="69" t="s">
        <v>39</v>
      </c>
      <c r="L59" s="21">
        <f>I58*Q59</f>
        <v>52677.788000000008</v>
      </c>
      <c r="M59" s="634"/>
      <c r="N59" s="32">
        <f>I58*R59</f>
        <v>10336.616</v>
      </c>
      <c r="O59" s="32">
        <f t="shared" si="0"/>
        <v>63014.40400000001</v>
      </c>
      <c r="P59" s="634"/>
      <c r="Q59" s="32">
        <v>75.73</v>
      </c>
      <c r="R59" s="14">
        <v>14.86</v>
      </c>
      <c r="S59" s="14" t="s">
        <v>691</v>
      </c>
      <c r="T59" s="14" t="s">
        <v>1214</v>
      </c>
    </row>
    <row r="60" spans="1:20" ht="56.25">
      <c r="A60" s="15">
        <v>30</v>
      </c>
      <c r="B60" s="16"/>
      <c r="C60" s="553"/>
      <c r="D60" s="16"/>
      <c r="E60" s="16"/>
      <c r="F60" s="16"/>
      <c r="G60" s="16"/>
      <c r="H60" s="16"/>
      <c r="I60" s="32"/>
      <c r="J60" s="21"/>
      <c r="K60" s="35" t="s">
        <v>42</v>
      </c>
      <c r="L60" s="21">
        <f>I58*Q60</f>
        <v>38522.328000000001</v>
      </c>
      <c r="M60" s="634"/>
      <c r="N60" s="32">
        <f>I58*R60</f>
        <v>2810.2240000000002</v>
      </c>
      <c r="O60" s="32">
        <f t="shared" si="0"/>
        <v>41332.552000000003</v>
      </c>
      <c r="P60" s="634"/>
      <c r="Q60" s="32">
        <v>55.38</v>
      </c>
      <c r="R60" s="14">
        <v>4.04</v>
      </c>
      <c r="S60" s="14" t="s">
        <v>691</v>
      </c>
      <c r="T60" s="14" t="s">
        <v>1214</v>
      </c>
    </row>
    <row r="61" spans="1:20" ht="37.5">
      <c r="A61" s="15">
        <v>31</v>
      </c>
      <c r="B61" s="16"/>
      <c r="C61" s="553"/>
      <c r="D61" s="16"/>
      <c r="E61" s="16"/>
      <c r="F61" s="16"/>
      <c r="G61" s="16"/>
      <c r="H61" s="16"/>
      <c r="I61" s="32"/>
      <c r="J61" s="21"/>
      <c r="K61" s="69" t="s">
        <v>46</v>
      </c>
      <c r="L61" s="21">
        <f>I58*Q61</f>
        <v>172675.74400000001</v>
      </c>
      <c r="M61" s="634"/>
      <c r="N61" s="32">
        <f>I58*R61</f>
        <v>12604.272000000001</v>
      </c>
      <c r="O61" s="32">
        <f t="shared" si="0"/>
        <v>185280.016</v>
      </c>
      <c r="P61" s="634"/>
      <c r="Q61" s="32">
        <v>248.24</v>
      </c>
      <c r="R61" s="14">
        <v>18.12</v>
      </c>
      <c r="S61" s="14" t="s">
        <v>691</v>
      </c>
      <c r="T61" s="14" t="s">
        <v>1214</v>
      </c>
    </row>
    <row r="62" spans="1:20">
      <c r="A62" s="15">
        <v>32</v>
      </c>
      <c r="B62" s="16"/>
      <c r="C62" s="553"/>
      <c r="D62" s="16"/>
      <c r="E62" s="16"/>
      <c r="F62" s="16"/>
      <c r="G62" s="16"/>
      <c r="H62" s="16"/>
      <c r="I62" s="32"/>
      <c r="J62" s="21"/>
      <c r="K62" s="69" t="s">
        <v>234</v>
      </c>
      <c r="L62" s="21">
        <f>I58*Q62</f>
        <v>1043400</v>
      </c>
      <c r="M62" s="633"/>
      <c r="N62" s="32">
        <f>I58*R62</f>
        <v>76168.2</v>
      </c>
      <c r="O62" s="32">
        <f t="shared" si="0"/>
        <v>1119568.2</v>
      </c>
      <c r="P62" s="633"/>
      <c r="Q62" s="32">
        <v>1500</v>
      </c>
      <c r="R62" s="14">
        <v>109.5</v>
      </c>
      <c r="S62" s="14" t="s">
        <v>691</v>
      </c>
      <c r="T62" s="14" t="s">
        <v>1214</v>
      </c>
    </row>
    <row r="63" spans="1:20" ht="37.5">
      <c r="A63" s="15">
        <v>33</v>
      </c>
      <c r="B63" s="16">
        <v>8</v>
      </c>
      <c r="C63" s="68" t="s">
        <v>1293</v>
      </c>
      <c r="D63" s="16">
        <v>1965</v>
      </c>
      <c r="E63" s="16"/>
      <c r="F63" s="556" t="s">
        <v>1153</v>
      </c>
      <c r="G63" s="16" t="s">
        <v>38</v>
      </c>
      <c r="H63" s="16">
        <v>5</v>
      </c>
      <c r="I63" s="32">
        <v>2579</v>
      </c>
      <c r="J63" s="21">
        <v>1724.7</v>
      </c>
      <c r="K63" s="69" t="s">
        <v>46</v>
      </c>
      <c r="L63" s="21">
        <f>I63*Q63</f>
        <v>412640</v>
      </c>
      <c r="M63" s="632">
        <f>L63+L64+L65</f>
        <v>4302287.8000000007</v>
      </c>
      <c r="N63" s="32">
        <f>I63*R63</f>
        <v>30122.719999999998</v>
      </c>
      <c r="O63" s="32">
        <f t="shared" si="0"/>
        <v>442762.72</v>
      </c>
      <c r="P63" s="632">
        <f>O63+O64+O65</f>
        <v>4616358.42</v>
      </c>
      <c r="Q63" s="32">
        <v>160</v>
      </c>
      <c r="R63" s="14">
        <v>11.68</v>
      </c>
      <c r="S63" s="14" t="s">
        <v>691</v>
      </c>
      <c r="T63" s="14" t="s">
        <v>1214</v>
      </c>
    </row>
    <row r="64" spans="1:20">
      <c r="A64" s="15">
        <v>34</v>
      </c>
      <c r="B64" s="16"/>
      <c r="C64" s="68"/>
      <c r="D64" s="16"/>
      <c r="E64" s="16"/>
      <c r="F64" s="16"/>
      <c r="G64" s="16"/>
      <c r="H64" s="16"/>
      <c r="I64" s="32"/>
      <c r="J64" s="21"/>
      <c r="K64" s="69" t="s">
        <v>234</v>
      </c>
      <c r="L64" s="21">
        <f>I63*Q64</f>
        <v>2790993.8000000003</v>
      </c>
      <c r="M64" s="634"/>
      <c r="N64" s="32">
        <f>I63*R64</f>
        <v>203741</v>
      </c>
      <c r="O64" s="32">
        <f t="shared" si="0"/>
        <v>2994734.8000000003</v>
      </c>
      <c r="P64" s="634"/>
      <c r="Q64" s="32">
        <v>1082.2</v>
      </c>
      <c r="R64" s="14">
        <v>79</v>
      </c>
      <c r="S64" s="14" t="s">
        <v>691</v>
      </c>
      <c r="T64" s="14" t="s">
        <v>1214</v>
      </c>
    </row>
    <row r="65" spans="1:20" ht="37.5">
      <c r="A65" s="15">
        <v>35</v>
      </c>
      <c r="B65" s="16"/>
      <c r="C65" s="68"/>
      <c r="D65" s="16"/>
      <c r="E65" s="16"/>
      <c r="F65" s="16"/>
      <c r="G65" s="16"/>
      <c r="H65" s="16"/>
      <c r="I65" s="32"/>
      <c r="J65" s="21"/>
      <c r="K65" s="69" t="s">
        <v>49</v>
      </c>
      <c r="L65" s="21">
        <f>I63*Q65</f>
        <v>1098654</v>
      </c>
      <c r="M65" s="633"/>
      <c r="N65" s="32">
        <f>I63*R65</f>
        <v>80206.900000000009</v>
      </c>
      <c r="O65" s="32">
        <f t="shared" si="0"/>
        <v>1178860.8999999999</v>
      </c>
      <c r="P65" s="633"/>
      <c r="Q65" s="32">
        <v>426</v>
      </c>
      <c r="R65" s="14">
        <v>31.1</v>
      </c>
      <c r="S65" s="14" t="s">
        <v>691</v>
      </c>
      <c r="T65" s="14" t="s">
        <v>1214</v>
      </c>
    </row>
    <row r="66" spans="1:20" ht="37.5">
      <c r="A66" s="15">
        <v>36</v>
      </c>
      <c r="B66" s="16">
        <v>9</v>
      </c>
      <c r="C66" s="68" t="s">
        <v>1294</v>
      </c>
      <c r="D66" s="16">
        <v>1993</v>
      </c>
      <c r="E66" s="16"/>
      <c r="F66" s="556" t="s">
        <v>1153</v>
      </c>
      <c r="G66" s="16" t="s">
        <v>87</v>
      </c>
      <c r="H66" s="16">
        <v>5</v>
      </c>
      <c r="I66" s="32">
        <v>5212.1000000000004</v>
      </c>
      <c r="J66" s="21">
        <v>3137.8</v>
      </c>
      <c r="K66" s="69" t="s">
        <v>46</v>
      </c>
      <c r="L66" s="21">
        <f>I66*Q66</f>
        <v>833936</v>
      </c>
      <c r="M66" s="32">
        <f>L66</f>
        <v>833936</v>
      </c>
      <c r="N66" s="32">
        <f>I66*R66</f>
        <v>60877.328000000001</v>
      </c>
      <c r="O66" s="32">
        <f t="shared" si="0"/>
        <v>894813.32799999998</v>
      </c>
      <c r="P66" s="32">
        <f>O66</f>
        <v>894813.32799999998</v>
      </c>
      <c r="Q66" s="32">
        <v>160</v>
      </c>
      <c r="R66" s="14">
        <v>11.68</v>
      </c>
      <c r="S66" s="14" t="s">
        <v>691</v>
      </c>
      <c r="T66" s="14" t="s">
        <v>1214</v>
      </c>
    </row>
    <row r="67" spans="1:20" ht="37.5">
      <c r="A67" s="15">
        <v>37</v>
      </c>
      <c r="B67" s="16">
        <v>10</v>
      </c>
      <c r="C67" s="68" t="s">
        <v>1295</v>
      </c>
      <c r="D67" s="16">
        <v>1964</v>
      </c>
      <c r="E67" s="16"/>
      <c r="F67" s="556" t="s">
        <v>1286</v>
      </c>
      <c r="G67" s="68" t="s">
        <v>1482</v>
      </c>
      <c r="H67" s="16">
        <v>2</v>
      </c>
      <c r="I67" s="32">
        <v>830.2</v>
      </c>
      <c r="J67" s="21">
        <v>444.8</v>
      </c>
      <c r="K67" s="69" t="s">
        <v>49</v>
      </c>
      <c r="L67" s="21">
        <f>I67*Q67</f>
        <v>385345.63200000004</v>
      </c>
      <c r="M67" s="632">
        <f>L67+L68+L69+L70+L71</f>
        <v>1945582.0020000001</v>
      </c>
      <c r="N67" s="32">
        <f>I67*R67</f>
        <v>28127.176000000003</v>
      </c>
      <c r="O67" s="32">
        <f t="shared" si="0"/>
        <v>413472.80800000002</v>
      </c>
      <c r="P67" s="632">
        <f>O67+O68+O69+O70+O71</f>
        <v>2095350.0819999999</v>
      </c>
      <c r="Q67" s="32">
        <v>464.16</v>
      </c>
      <c r="R67" s="14">
        <v>33.880000000000003</v>
      </c>
      <c r="S67" s="14" t="s">
        <v>691</v>
      </c>
      <c r="T67" s="14" t="s">
        <v>1214</v>
      </c>
    </row>
    <row r="68" spans="1:20" ht="56.25">
      <c r="A68" s="15">
        <v>38</v>
      </c>
      <c r="B68" s="16"/>
      <c r="C68" s="68"/>
      <c r="D68" s="16"/>
      <c r="E68" s="16"/>
      <c r="F68" s="16"/>
      <c r="G68" s="16"/>
      <c r="H68" s="16"/>
      <c r="I68" s="32"/>
      <c r="J68" s="21"/>
      <c r="K68" s="69" t="s">
        <v>39</v>
      </c>
      <c r="L68" s="21">
        <f>I67*Q68</f>
        <v>62871.046000000009</v>
      </c>
      <c r="M68" s="634"/>
      <c r="N68" s="32">
        <f>I67*R68</f>
        <v>12336.772000000001</v>
      </c>
      <c r="O68" s="32">
        <f t="shared" si="0"/>
        <v>75207.818000000014</v>
      </c>
      <c r="P68" s="634"/>
      <c r="Q68" s="32">
        <v>75.73</v>
      </c>
      <c r="R68" s="14">
        <v>14.86</v>
      </c>
      <c r="S68" s="14" t="s">
        <v>691</v>
      </c>
      <c r="T68" s="14" t="s">
        <v>1214</v>
      </c>
    </row>
    <row r="69" spans="1:20" ht="56.25">
      <c r="A69" s="15">
        <v>39</v>
      </c>
      <c r="B69" s="16"/>
      <c r="C69" s="68"/>
      <c r="D69" s="16"/>
      <c r="E69" s="16"/>
      <c r="F69" s="16"/>
      <c r="G69" s="16"/>
      <c r="H69" s="16"/>
      <c r="I69" s="32"/>
      <c r="J69" s="21"/>
      <c r="K69" s="35" t="s">
        <v>42</v>
      </c>
      <c r="L69" s="21">
        <f>I67*Q69</f>
        <v>45976.476000000002</v>
      </c>
      <c r="M69" s="634"/>
      <c r="N69" s="32">
        <f>I67*R69</f>
        <v>3354.0080000000003</v>
      </c>
      <c r="O69" s="32">
        <f t="shared" si="0"/>
        <v>49330.484000000004</v>
      </c>
      <c r="P69" s="634"/>
      <c r="Q69" s="32">
        <v>55.38</v>
      </c>
      <c r="R69" s="14">
        <v>4.04</v>
      </c>
      <c r="S69" s="14" t="s">
        <v>691</v>
      </c>
      <c r="T69" s="14" t="s">
        <v>1214</v>
      </c>
    </row>
    <row r="70" spans="1:20" ht="37.5">
      <c r="A70" s="15">
        <v>40</v>
      </c>
      <c r="B70" s="16"/>
      <c r="C70" s="68"/>
      <c r="D70" s="16"/>
      <c r="E70" s="16"/>
      <c r="F70" s="16"/>
      <c r="G70" s="16"/>
      <c r="H70" s="16"/>
      <c r="I70" s="32"/>
      <c r="J70" s="21"/>
      <c r="K70" s="69" t="s">
        <v>46</v>
      </c>
      <c r="L70" s="21">
        <f>I67*Q70</f>
        <v>206088.84800000003</v>
      </c>
      <c r="M70" s="634"/>
      <c r="N70" s="32">
        <f>I67*R70</f>
        <v>15043.224000000002</v>
      </c>
      <c r="O70" s="32">
        <f t="shared" si="0"/>
        <v>221132.07200000004</v>
      </c>
      <c r="P70" s="634"/>
      <c r="Q70" s="32">
        <v>248.24</v>
      </c>
      <c r="R70" s="14">
        <v>18.12</v>
      </c>
      <c r="S70" s="14" t="s">
        <v>691</v>
      </c>
      <c r="T70" s="14" t="s">
        <v>1214</v>
      </c>
    </row>
    <row r="71" spans="1:20">
      <c r="A71" s="15">
        <v>41</v>
      </c>
      <c r="B71" s="16"/>
      <c r="C71" s="68"/>
      <c r="D71" s="16"/>
      <c r="E71" s="16"/>
      <c r="F71" s="16"/>
      <c r="G71" s="16"/>
      <c r="H71" s="16"/>
      <c r="I71" s="32"/>
      <c r="J71" s="21"/>
      <c r="K71" s="69" t="s">
        <v>234</v>
      </c>
      <c r="L71" s="21">
        <f>I67*Q71</f>
        <v>1245300</v>
      </c>
      <c r="M71" s="633"/>
      <c r="N71" s="32">
        <f>I67*R71</f>
        <v>90906.900000000009</v>
      </c>
      <c r="O71" s="32">
        <f t="shared" si="0"/>
        <v>1336206.8999999999</v>
      </c>
      <c r="P71" s="633"/>
      <c r="Q71" s="32">
        <v>1500</v>
      </c>
      <c r="R71" s="14">
        <v>109.5</v>
      </c>
      <c r="S71" s="14" t="s">
        <v>691</v>
      </c>
      <c r="T71" s="14" t="s">
        <v>1214</v>
      </c>
    </row>
    <row r="72" spans="1:20" ht="37.5">
      <c r="A72" s="15">
        <v>42</v>
      </c>
      <c r="B72" s="16">
        <v>11</v>
      </c>
      <c r="C72" s="68" t="s">
        <v>1296</v>
      </c>
      <c r="D72" s="16">
        <v>1965</v>
      </c>
      <c r="E72" s="16"/>
      <c r="F72" s="556" t="s">
        <v>1297</v>
      </c>
      <c r="G72" s="68" t="s">
        <v>1482</v>
      </c>
      <c r="H72" s="16">
        <v>2</v>
      </c>
      <c r="I72" s="32">
        <v>1490.3</v>
      </c>
      <c r="J72" s="21">
        <v>588.79999999999995</v>
      </c>
      <c r="K72" s="69" t="s">
        <v>49</v>
      </c>
      <c r="L72" s="21">
        <f>I72*Q72</f>
        <v>691737.64800000004</v>
      </c>
      <c r="M72" s="632">
        <f>L72+L73+L74+L75</f>
        <v>3410000.139</v>
      </c>
      <c r="N72" s="32">
        <f>I72*R72</f>
        <v>50491.364000000001</v>
      </c>
      <c r="O72" s="32">
        <f t="shared" si="0"/>
        <v>742229.0120000001</v>
      </c>
      <c r="P72" s="632">
        <f>O72+O73+O74+O75</f>
        <v>3672829.4470000002</v>
      </c>
      <c r="Q72" s="32">
        <v>464.16</v>
      </c>
      <c r="R72" s="14">
        <v>33.880000000000003</v>
      </c>
      <c r="S72" s="14" t="s">
        <v>691</v>
      </c>
      <c r="T72" s="14" t="s">
        <v>1214</v>
      </c>
    </row>
    <row r="73" spans="1:20" ht="56.25">
      <c r="A73" s="15">
        <v>43</v>
      </c>
      <c r="B73" s="16"/>
      <c r="C73" s="68"/>
      <c r="D73" s="16"/>
      <c r="E73" s="16"/>
      <c r="F73" s="16"/>
      <c r="G73" s="16"/>
      <c r="H73" s="16"/>
      <c r="I73" s="32"/>
      <c r="J73" s="21"/>
      <c r="K73" s="69" t="s">
        <v>39</v>
      </c>
      <c r="L73" s="21">
        <f>I72*Q73</f>
        <v>112860.41900000001</v>
      </c>
      <c r="M73" s="634"/>
      <c r="N73" s="32">
        <f>I72*R73</f>
        <v>22145.858</v>
      </c>
      <c r="O73" s="32">
        <f t="shared" si="0"/>
        <v>135006.277</v>
      </c>
      <c r="P73" s="634"/>
      <c r="Q73" s="32">
        <v>75.73</v>
      </c>
      <c r="R73" s="14">
        <v>14.86</v>
      </c>
      <c r="S73" s="14" t="s">
        <v>691</v>
      </c>
      <c r="T73" s="14" t="s">
        <v>1214</v>
      </c>
    </row>
    <row r="74" spans="1:20" ht="37.5">
      <c r="A74" s="15">
        <v>44</v>
      </c>
      <c r="B74" s="16"/>
      <c r="C74" s="68"/>
      <c r="D74" s="16"/>
      <c r="E74" s="16"/>
      <c r="F74" s="16"/>
      <c r="G74" s="16"/>
      <c r="H74" s="16"/>
      <c r="I74" s="32"/>
      <c r="J74" s="21"/>
      <c r="K74" s="69" t="s">
        <v>46</v>
      </c>
      <c r="L74" s="21">
        <f>I72*Q74</f>
        <v>369952.07199999999</v>
      </c>
      <c r="M74" s="634"/>
      <c r="N74" s="32">
        <f>I72*R74</f>
        <v>27004.236000000001</v>
      </c>
      <c r="O74" s="32">
        <f t="shared" si="0"/>
        <v>396956.30799999996</v>
      </c>
      <c r="P74" s="634"/>
      <c r="Q74" s="32">
        <v>248.24</v>
      </c>
      <c r="R74" s="14">
        <v>18.12</v>
      </c>
      <c r="S74" s="14" t="s">
        <v>691</v>
      </c>
      <c r="T74" s="14" t="s">
        <v>1214</v>
      </c>
    </row>
    <row r="75" spans="1:20">
      <c r="A75" s="15">
        <v>45</v>
      </c>
      <c r="B75" s="16"/>
      <c r="C75" s="68"/>
      <c r="D75" s="16"/>
      <c r="E75" s="16"/>
      <c r="F75" s="16"/>
      <c r="G75" s="16"/>
      <c r="H75" s="16"/>
      <c r="I75" s="32"/>
      <c r="J75" s="21"/>
      <c r="K75" s="69" t="s">
        <v>234</v>
      </c>
      <c r="L75" s="21">
        <f>I72*Q75</f>
        <v>2235450</v>
      </c>
      <c r="M75" s="633"/>
      <c r="N75" s="32">
        <f>I72*R75</f>
        <v>163187.85</v>
      </c>
      <c r="O75" s="32">
        <f t="shared" si="0"/>
        <v>2398637.85</v>
      </c>
      <c r="P75" s="633"/>
      <c r="Q75" s="32">
        <v>1500</v>
      </c>
      <c r="R75" s="14">
        <v>109.5</v>
      </c>
      <c r="S75" s="14" t="s">
        <v>691</v>
      </c>
      <c r="T75" s="14" t="s">
        <v>1214</v>
      </c>
    </row>
    <row r="76" spans="1:20" ht="37.5">
      <c r="A76" s="15">
        <v>46</v>
      </c>
      <c r="B76" s="16">
        <v>12</v>
      </c>
      <c r="C76" s="68" t="s">
        <v>1298</v>
      </c>
      <c r="D76" s="16">
        <v>1963</v>
      </c>
      <c r="E76" s="16"/>
      <c r="F76" s="556" t="s">
        <v>1286</v>
      </c>
      <c r="G76" s="68" t="s">
        <v>1482</v>
      </c>
      <c r="H76" s="16">
        <v>2</v>
      </c>
      <c r="I76" s="32">
        <v>982.78</v>
      </c>
      <c r="J76" s="21">
        <v>552.6</v>
      </c>
      <c r="K76" s="69" t="s">
        <v>46</v>
      </c>
      <c r="L76" s="21">
        <f>I76*Q76</f>
        <v>456167.16480000003</v>
      </c>
      <c r="M76" s="632">
        <f>L76+L77+L78</f>
        <v>2386504.3295999998</v>
      </c>
      <c r="N76" s="32">
        <f>I76*R76</f>
        <v>33296.5864</v>
      </c>
      <c r="O76" s="32">
        <f t="shared" si="0"/>
        <v>489463.75120000006</v>
      </c>
      <c r="P76" s="632">
        <f>O76+O77+O78</f>
        <v>2560711.9123999998</v>
      </c>
      <c r="Q76" s="32">
        <v>464.16</v>
      </c>
      <c r="R76" s="14">
        <v>33.880000000000003</v>
      </c>
      <c r="S76" s="14" t="s">
        <v>691</v>
      </c>
      <c r="T76" s="14" t="s">
        <v>1214</v>
      </c>
    </row>
    <row r="77" spans="1:20">
      <c r="A77" s="15">
        <v>47</v>
      </c>
      <c r="B77" s="16"/>
      <c r="C77" s="68"/>
      <c r="D77" s="16"/>
      <c r="E77" s="16"/>
      <c r="F77" s="16"/>
      <c r="G77" s="16"/>
      <c r="H77" s="16"/>
      <c r="I77" s="32"/>
      <c r="J77" s="21"/>
      <c r="K77" s="69" t="s">
        <v>234</v>
      </c>
      <c r="L77" s="21">
        <f>I76*Q77</f>
        <v>1474170</v>
      </c>
      <c r="M77" s="634"/>
      <c r="N77" s="32">
        <f>I76*R77</f>
        <v>107614.41</v>
      </c>
      <c r="O77" s="32">
        <f t="shared" si="0"/>
        <v>1581784.41</v>
      </c>
      <c r="P77" s="634"/>
      <c r="Q77" s="32">
        <v>1500</v>
      </c>
      <c r="R77" s="14">
        <v>109.5</v>
      </c>
      <c r="S77" s="14" t="s">
        <v>691</v>
      </c>
      <c r="T77" s="14" t="s">
        <v>1214</v>
      </c>
    </row>
    <row r="78" spans="1:20" ht="37.5">
      <c r="A78" s="15">
        <v>48</v>
      </c>
      <c r="B78" s="16"/>
      <c r="C78" s="68"/>
      <c r="D78" s="16"/>
      <c r="E78" s="16"/>
      <c r="F78" s="16"/>
      <c r="G78" s="16"/>
      <c r="H78" s="16"/>
      <c r="I78" s="32"/>
      <c r="J78" s="21"/>
      <c r="K78" s="69" t="s">
        <v>49</v>
      </c>
      <c r="L78" s="21">
        <f>I76*Q78</f>
        <v>456167.16480000003</v>
      </c>
      <c r="M78" s="633"/>
      <c r="N78" s="32">
        <f>I76*R78</f>
        <v>33296.5864</v>
      </c>
      <c r="O78" s="32">
        <f t="shared" si="0"/>
        <v>489463.75120000006</v>
      </c>
      <c r="P78" s="633"/>
      <c r="Q78" s="32">
        <v>464.16</v>
      </c>
      <c r="R78" s="14">
        <v>33.880000000000003</v>
      </c>
      <c r="S78" s="14" t="s">
        <v>691</v>
      </c>
      <c r="T78" s="14" t="s">
        <v>1214</v>
      </c>
    </row>
    <row r="79" spans="1:20" ht="37.5">
      <c r="A79" s="15">
        <v>49</v>
      </c>
      <c r="B79" s="16">
        <v>13</v>
      </c>
      <c r="C79" s="68" t="s">
        <v>1299</v>
      </c>
      <c r="D79" s="16">
        <v>1963</v>
      </c>
      <c r="E79" s="16"/>
      <c r="F79" s="556" t="s">
        <v>1286</v>
      </c>
      <c r="G79" s="68" t="s">
        <v>1482</v>
      </c>
      <c r="H79" s="16">
        <v>2</v>
      </c>
      <c r="I79" s="32">
        <v>825.1</v>
      </c>
      <c r="J79" s="21">
        <v>431.3</v>
      </c>
      <c r="K79" s="69" t="s">
        <v>49</v>
      </c>
      <c r="L79" s="21">
        <f>I79*Q79</f>
        <v>382978.41600000003</v>
      </c>
      <c r="M79" s="632">
        <f>L79+L80+L81+L82+L83</f>
        <v>2111785.693</v>
      </c>
      <c r="N79" s="32">
        <f>I79*R79</f>
        <v>27954.388000000003</v>
      </c>
      <c r="O79" s="32">
        <f t="shared" si="0"/>
        <v>410932.804</v>
      </c>
      <c r="P79" s="632">
        <f>O79+O80+O81+O82+O83</f>
        <v>2273637.3089999999</v>
      </c>
      <c r="Q79" s="32">
        <v>464.16</v>
      </c>
      <c r="R79" s="14">
        <v>33.880000000000003</v>
      </c>
      <c r="S79" s="14" t="s">
        <v>691</v>
      </c>
      <c r="T79" s="14" t="s">
        <v>1214</v>
      </c>
    </row>
    <row r="80" spans="1:20" ht="56.25">
      <c r="A80" s="15">
        <v>50</v>
      </c>
      <c r="B80" s="16"/>
      <c r="C80" s="68"/>
      <c r="D80" s="16"/>
      <c r="E80" s="16"/>
      <c r="F80" s="16"/>
      <c r="G80" s="16"/>
      <c r="H80" s="16"/>
      <c r="I80" s="32"/>
      <c r="J80" s="21"/>
      <c r="K80" s="69" t="s">
        <v>39</v>
      </c>
      <c r="L80" s="21">
        <f>I79*Q80</f>
        <v>62484.823000000004</v>
      </c>
      <c r="M80" s="634"/>
      <c r="N80" s="32">
        <f>I79*R80</f>
        <v>12260.985999999999</v>
      </c>
      <c r="O80" s="32">
        <f t="shared" si="0"/>
        <v>74745.809000000008</v>
      </c>
      <c r="P80" s="634"/>
      <c r="Q80" s="32">
        <v>75.73</v>
      </c>
      <c r="R80" s="14">
        <v>14.86</v>
      </c>
      <c r="S80" s="14" t="s">
        <v>691</v>
      </c>
      <c r="T80" s="14" t="s">
        <v>1214</v>
      </c>
    </row>
    <row r="81" spans="1:20" ht="56.25">
      <c r="A81" s="15">
        <v>51</v>
      </c>
      <c r="B81" s="16"/>
      <c r="C81" s="68"/>
      <c r="D81" s="16"/>
      <c r="E81" s="16"/>
      <c r="F81" s="16"/>
      <c r="G81" s="16"/>
      <c r="H81" s="16"/>
      <c r="I81" s="32"/>
      <c r="J81" s="21"/>
      <c r="K81" s="35" t="s">
        <v>42</v>
      </c>
      <c r="L81" s="21">
        <f>I79*Q81</f>
        <v>45694.038</v>
      </c>
      <c r="M81" s="634"/>
      <c r="N81" s="32">
        <f>I79*R81</f>
        <v>3333.404</v>
      </c>
      <c r="O81" s="32">
        <f t="shared" si="0"/>
        <v>49027.442000000003</v>
      </c>
      <c r="P81" s="634"/>
      <c r="Q81" s="32">
        <v>55.38</v>
      </c>
      <c r="R81" s="14">
        <v>4.04</v>
      </c>
      <c r="S81" s="14" t="s">
        <v>691</v>
      </c>
      <c r="T81" s="14" t="s">
        <v>1214</v>
      </c>
    </row>
    <row r="82" spans="1:20" ht="37.5">
      <c r="A82" s="15">
        <v>52</v>
      </c>
      <c r="B82" s="16"/>
      <c r="C82" s="68"/>
      <c r="D82" s="16"/>
      <c r="E82" s="16"/>
      <c r="F82" s="16"/>
      <c r="G82" s="16"/>
      <c r="H82" s="16"/>
      <c r="I82" s="32"/>
      <c r="J82" s="21"/>
      <c r="K82" s="69" t="s">
        <v>46</v>
      </c>
      <c r="L82" s="21">
        <f>I79*Q82</f>
        <v>382978.41600000003</v>
      </c>
      <c r="M82" s="634"/>
      <c r="N82" s="32">
        <f>I79*R82</f>
        <v>27954.388000000003</v>
      </c>
      <c r="O82" s="32">
        <f t="shared" si="0"/>
        <v>410932.804</v>
      </c>
      <c r="P82" s="634"/>
      <c r="Q82" s="32">
        <v>464.16</v>
      </c>
      <c r="R82" s="14">
        <v>33.880000000000003</v>
      </c>
      <c r="S82" s="14" t="s">
        <v>691</v>
      </c>
      <c r="T82" s="14" t="s">
        <v>1214</v>
      </c>
    </row>
    <row r="83" spans="1:20">
      <c r="A83" s="15">
        <v>53</v>
      </c>
      <c r="B83" s="16"/>
      <c r="C83" s="68"/>
      <c r="D83" s="16"/>
      <c r="E83" s="16"/>
      <c r="F83" s="16"/>
      <c r="G83" s="16"/>
      <c r="H83" s="16"/>
      <c r="I83" s="32"/>
      <c r="J83" s="21"/>
      <c r="K83" s="69" t="s">
        <v>234</v>
      </c>
      <c r="L83" s="21">
        <f>I79*Q83</f>
        <v>1237650</v>
      </c>
      <c r="M83" s="633"/>
      <c r="N83" s="32">
        <f>I79*R83</f>
        <v>90348.45</v>
      </c>
      <c r="O83" s="32">
        <f t="shared" si="0"/>
        <v>1327998.45</v>
      </c>
      <c r="P83" s="633"/>
      <c r="Q83" s="32">
        <v>1500</v>
      </c>
      <c r="R83" s="14">
        <v>109.5</v>
      </c>
      <c r="S83" s="14" t="s">
        <v>691</v>
      </c>
      <c r="T83" s="14" t="s">
        <v>1214</v>
      </c>
    </row>
    <row r="84" spans="1:20" ht="37.5">
      <c r="A84" s="15">
        <v>54</v>
      </c>
      <c r="B84" s="16">
        <v>14</v>
      </c>
      <c r="C84" s="68" t="s">
        <v>1300</v>
      </c>
      <c r="D84" s="16">
        <v>1965</v>
      </c>
      <c r="E84" s="16"/>
      <c r="F84" s="556" t="s">
        <v>1286</v>
      </c>
      <c r="G84" s="16" t="s">
        <v>38</v>
      </c>
      <c r="H84" s="16">
        <v>2</v>
      </c>
      <c r="I84" s="32">
        <v>1089.76</v>
      </c>
      <c r="J84" s="21">
        <v>606.35</v>
      </c>
      <c r="K84" s="69" t="s">
        <v>46</v>
      </c>
      <c r="L84" s="21">
        <f>I84*Q84</f>
        <v>505823.00160000002</v>
      </c>
      <c r="M84" s="632">
        <f>L84+L85+L86</f>
        <v>2646286.0032000002</v>
      </c>
      <c r="N84" s="32">
        <f>I84*R84</f>
        <v>36921.068800000001</v>
      </c>
      <c r="O84" s="32">
        <f t="shared" si="0"/>
        <v>542744.07039999997</v>
      </c>
      <c r="P84" s="632">
        <f>O84+O85+O86</f>
        <v>2839456.8607999999</v>
      </c>
      <c r="Q84" s="32">
        <v>464.16</v>
      </c>
      <c r="R84" s="14">
        <v>33.880000000000003</v>
      </c>
      <c r="S84" s="14" t="s">
        <v>691</v>
      </c>
      <c r="T84" s="14" t="s">
        <v>1214</v>
      </c>
    </row>
    <row r="85" spans="1:20">
      <c r="A85" s="15">
        <v>55</v>
      </c>
      <c r="B85" s="16"/>
      <c r="C85" s="68"/>
      <c r="D85" s="16"/>
      <c r="E85" s="16"/>
      <c r="F85" s="16"/>
      <c r="G85" s="16"/>
      <c r="H85" s="16"/>
      <c r="I85" s="32"/>
      <c r="J85" s="21"/>
      <c r="K85" s="69" t="s">
        <v>234</v>
      </c>
      <c r="L85" s="21">
        <f>I84*Q85</f>
        <v>1634640</v>
      </c>
      <c r="M85" s="634"/>
      <c r="N85" s="32">
        <f>I84*R85</f>
        <v>119328.72</v>
      </c>
      <c r="O85" s="32">
        <f t="shared" si="0"/>
        <v>1753968.72</v>
      </c>
      <c r="P85" s="634"/>
      <c r="Q85" s="32">
        <v>1500</v>
      </c>
      <c r="R85" s="14">
        <v>109.5</v>
      </c>
      <c r="S85" s="14" t="s">
        <v>691</v>
      </c>
      <c r="T85" s="14" t="s">
        <v>1214</v>
      </c>
    </row>
    <row r="86" spans="1:20" ht="37.5">
      <c r="A86" s="15">
        <v>56</v>
      </c>
      <c r="B86" s="16"/>
      <c r="C86" s="68"/>
      <c r="D86" s="16"/>
      <c r="E86" s="16"/>
      <c r="F86" s="16"/>
      <c r="G86" s="16"/>
      <c r="H86" s="16"/>
      <c r="I86" s="32"/>
      <c r="J86" s="21"/>
      <c r="K86" s="69" t="s">
        <v>49</v>
      </c>
      <c r="L86" s="21">
        <f>I84*Q86</f>
        <v>505823.00160000002</v>
      </c>
      <c r="M86" s="633"/>
      <c r="N86" s="32">
        <f>I84*R86</f>
        <v>36921.068800000001</v>
      </c>
      <c r="O86" s="32">
        <f t="shared" si="0"/>
        <v>542744.07039999997</v>
      </c>
      <c r="P86" s="633"/>
      <c r="Q86" s="32">
        <v>464.16</v>
      </c>
      <c r="R86" s="14">
        <v>33.880000000000003</v>
      </c>
      <c r="S86" s="14" t="s">
        <v>691</v>
      </c>
      <c r="T86" s="14" t="s">
        <v>1214</v>
      </c>
    </row>
    <row r="87" spans="1:20" ht="37.5">
      <c r="A87" s="15">
        <v>57</v>
      </c>
      <c r="B87" s="16">
        <v>15</v>
      </c>
      <c r="C87" s="68" t="s">
        <v>1301</v>
      </c>
      <c r="D87" s="16">
        <v>1979</v>
      </c>
      <c r="E87" s="16"/>
      <c r="F87" s="556" t="s">
        <v>1297</v>
      </c>
      <c r="G87" s="16" t="s">
        <v>38</v>
      </c>
      <c r="H87" s="16">
        <v>2</v>
      </c>
      <c r="I87" s="32">
        <v>1564.84</v>
      </c>
      <c r="J87" s="21">
        <v>647.76</v>
      </c>
      <c r="K87" s="69" t="s">
        <v>46</v>
      </c>
      <c r="L87" s="21">
        <f>I87*Q87</f>
        <v>388455.88160000002</v>
      </c>
      <c r="M87" s="32">
        <f>L87</f>
        <v>388455.88160000002</v>
      </c>
      <c r="N87" s="32">
        <f>I87*R87</f>
        <v>28354.900799999999</v>
      </c>
      <c r="O87" s="32">
        <f t="shared" si="0"/>
        <v>416810.78240000003</v>
      </c>
      <c r="P87" s="32">
        <f>O87</f>
        <v>416810.78240000003</v>
      </c>
      <c r="Q87" s="32">
        <v>248.24</v>
      </c>
      <c r="R87" s="14">
        <v>18.12</v>
      </c>
      <c r="S87" s="14" t="s">
        <v>691</v>
      </c>
      <c r="T87" s="14" t="s">
        <v>1214</v>
      </c>
    </row>
    <row r="88" spans="1:20" ht="37.5">
      <c r="A88" s="15">
        <v>58</v>
      </c>
      <c r="B88" s="16">
        <v>16</v>
      </c>
      <c r="C88" s="68" t="s">
        <v>1302</v>
      </c>
      <c r="D88" s="16">
        <v>1987</v>
      </c>
      <c r="E88" s="16"/>
      <c r="F88" s="556" t="s">
        <v>1297</v>
      </c>
      <c r="G88" s="16" t="s">
        <v>38</v>
      </c>
      <c r="H88" s="16">
        <v>3</v>
      </c>
      <c r="I88" s="32">
        <v>1851.1</v>
      </c>
      <c r="J88" s="21">
        <v>903.1</v>
      </c>
      <c r="K88" s="69" t="s">
        <v>46</v>
      </c>
      <c r="L88" s="21">
        <f>I88*Q88</f>
        <v>459517.06400000001</v>
      </c>
      <c r="M88" s="32">
        <f>L88</f>
        <v>459517.06400000001</v>
      </c>
      <c r="N88" s="32">
        <f>I88*R88</f>
        <v>33541.932000000001</v>
      </c>
      <c r="O88" s="32">
        <f t="shared" si="0"/>
        <v>493058.99600000004</v>
      </c>
      <c r="P88" s="32">
        <f>O88</f>
        <v>493058.99600000004</v>
      </c>
      <c r="Q88" s="32">
        <v>248.24</v>
      </c>
      <c r="R88" s="14">
        <v>18.12</v>
      </c>
      <c r="S88" s="14" t="s">
        <v>691</v>
      </c>
      <c r="T88" s="14" t="s">
        <v>1214</v>
      </c>
    </row>
    <row r="89" spans="1:20" ht="37.5">
      <c r="A89" s="15">
        <v>59</v>
      </c>
      <c r="B89" s="16">
        <v>17</v>
      </c>
      <c r="C89" s="68" t="s">
        <v>1303</v>
      </c>
      <c r="D89" s="16">
        <v>1990</v>
      </c>
      <c r="E89" s="16"/>
      <c r="F89" s="556" t="s">
        <v>1297</v>
      </c>
      <c r="G89" s="16" t="s">
        <v>38</v>
      </c>
      <c r="H89" s="16">
        <v>3</v>
      </c>
      <c r="I89" s="32">
        <v>1817.5</v>
      </c>
      <c r="J89" s="21">
        <v>879.8</v>
      </c>
      <c r="K89" s="69" t="s">
        <v>46</v>
      </c>
      <c r="L89" s="21">
        <f>I89*Q89</f>
        <v>451176.2</v>
      </c>
      <c r="M89" s="32">
        <f>L89</f>
        <v>451176.2</v>
      </c>
      <c r="N89" s="32">
        <f>I89*R89</f>
        <v>32933.1</v>
      </c>
      <c r="O89" s="32">
        <f t="shared" si="0"/>
        <v>484109.3</v>
      </c>
      <c r="P89" s="32">
        <f>O89</f>
        <v>484109.3</v>
      </c>
      <c r="Q89" s="32">
        <v>248.24</v>
      </c>
      <c r="R89" s="14">
        <v>18.12</v>
      </c>
      <c r="S89" s="14" t="s">
        <v>691</v>
      </c>
      <c r="T89" s="14" t="s">
        <v>1214</v>
      </c>
    </row>
    <row r="90" spans="1:20" ht="37.5">
      <c r="A90" s="15">
        <v>60</v>
      </c>
      <c r="B90" s="16">
        <v>18</v>
      </c>
      <c r="C90" s="68" t="s">
        <v>1304</v>
      </c>
      <c r="D90" s="16">
        <v>1963</v>
      </c>
      <c r="E90" s="16"/>
      <c r="F90" s="556" t="s">
        <v>1286</v>
      </c>
      <c r="G90" s="68" t="s">
        <v>1482</v>
      </c>
      <c r="H90" s="16">
        <v>2</v>
      </c>
      <c r="I90" s="32">
        <v>819.6</v>
      </c>
      <c r="J90" s="21">
        <v>435.5</v>
      </c>
      <c r="K90" s="69" t="s">
        <v>49</v>
      </c>
      <c r="L90" s="21">
        <f>I90*Q90</f>
        <v>380425.53600000002</v>
      </c>
      <c r="M90" s="632">
        <f>L90+L91+L92+L93+L94</f>
        <v>1920740.7960000001</v>
      </c>
      <c r="N90" s="32">
        <f>I90*R90</f>
        <v>27768.048000000003</v>
      </c>
      <c r="O90" s="32">
        <f t="shared" si="0"/>
        <v>408193.58400000003</v>
      </c>
      <c r="P90" s="632">
        <f>O90+O91+O92+O93+O94</f>
        <v>2068596.6359999999</v>
      </c>
      <c r="Q90" s="32">
        <v>464.16</v>
      </c>
      <c r="R90" s="14">
        <v>33.880000000000003</v>
      </c>
      <c r="S90" s="14" t="s">
        <v>691</v>
      </c>
      <c r="T90" s="14" t="s">
        <v>1214</v>
      </c>
    </row>
    <row r="91" spans="1:20" ht="56.25">
      <c r="A91" s="15">
        <v>61</v>
      </c>
      <c r="B91" s="16"/>
      <c r="C91" s="68"/>
      <c r="D91" s="16"/>
      <c r="E91" s="16"/>
      <c r="F91" s="16"/>
      <c r="G91" s="16"/>
      <c r="H91" s="16"/>
      <c r="I91" s="32"/>
      <c r="J91" s="21"/>
      <c r="K91" s="69" t="s">
        <v>39</v>
      </c>
      <c r="L91" s="21">
        <f>I90*Q91</f>
        <v>62068.308000000005</v>
      </c>
      <c r="M91" s="634"/>
      <c r="N91" s="32">
        <f>I90*R91</f>
        <v>12179.255999999999</v>
      </c>
      <c r="O91" s="32">
        <f t="shared" si="0"/>
        <v>74247.563999999998</v>
      </c>
      <c r="P91" s="634"/>
      <c r="Q91" s="32">
        <v>75.73</v>
      </c>
      <c r="R91" s="14">
        <v>14.86</v>
      </c>
      <c r="S91" s="14" t="s">
        <v>691</v>
      </c>
      <c r="T91" s="14" t="s">
        <v>1214</v>
      </c>
    </row>
    <row r="92" spans="1:20" ht="56.25">
      <c r="A92" s="15">
        <v>62</v>
      </c>
      <c r="B92" s="16"/>
      <c r="C92" s="68"/>
      <c r="D92" s="16"/>
      <c r="E92" s="16"/>
      <c r="F92" s="16"/>
      <c r="G92" s="16"/>
      <c r="H92" s="16"/>
      <c r="I92" s="32"/>
      <c r="J92" s="21"/>
      <c r="K92" s="35" t="s">
        <v>42</v>
      </c>
      <c r="L92" s="21">
        <f>I90*Q92</f>
        <v>45389.448000000004</v>
      </c>
      <c r="M92" s="634"/>
      <c r="N92" s="32">
        <f>I90*R92</f>
        <v>3311.1840000000002</v>
      </c>
      <c r="O92" s="32">
        <f t="shared" si="0"/>
        <v>48700.632000000005</v>
      </c>
      <c r="P92" s="634"/>
      <c r="Q92" s="32">
        <v>55.38</v>
      </c>
      <c r="R92" s="14">
        <v>4.04</v>
      </c>
      <c r="S92" s="14" t="s">
        <v>691</v>
      </c>
      <c r="T92" s="14" t="s">
        <v>1214</v>
      </c>
    </row>
    <row r="93" spans="1:20" ht="37.5">
      <c r="A93" s="15">
        <v>63</v>
      </c>
      <c r="B93" s="16"/>
      <c r="C93" s="68"/>
      <c r="D93" s="16"/>
      <c r="E93" s="16"/>
      <c r="F93" s="16"/>
      <c r="G93" s="16"/>
      <c r="H93" s="16"/>
      <c r="I93" s="32"/>
      <c r="J93" s="21"/>
      <c r="K93" s="69" t="s">
        <v>46</v>
      </c>
      <c r="L93" s="21">
        <f>I90*Q93</f>
        <v>203457.50400000002</v>
      </c>
      <c r="M93" s="634"/>
      <c r="N93" s="32">
        <f>I90*R93</f>
        <v>14851.152000000002</v>
      </c>
      <c r="O93" s="32">
        <f t="shared" si="0"/>
        <v>218308.65600000002</v>
      </c>
      <c r="P93" s="634"/>
      <c r="Q93" s="32">
        <v>248.24</v>
      </c>
      <c r="R93" s="14">
        <v>18.12</v>
      </c>
      <c r="S93" s="14" t="s">
        <v>691</v>
      </c>
      <c r="T93" s="14" t="s">
        <v>1214</v>
      </c>
    </row>
    <row r="94" spans="1:20">
      <c r="A94" s="15">
        <v>64</v>
      </c>
      <c r="B94" s="16"/>
      <c r="C94" s="68"/>
      <c r="D94" s="16"/>
      <c r="E94" s="16"/>
      <c r="F94" s="16"/>
      <c r="G94" s="16"/>
      <c r="H94" s="16"/>
      <c r="I94" s="32"/>
      <c r="J94" s="21"/>
      <c r="K94" s="69" t="s">
        <v>234</v>
      </c>
      <c r="L94" s="21">
        <f>I90*Q94</f>
        <v>1229400</v>
      </c>
      <c r="M94" s="633"/>
      <c r="N94" s="32">
        <f>I90*R94</f>
        <v>89746.2</v>
      </c>
      <c r="O94" s="32">
        <f t="shared" si="0"/>
        <v>1319146.2</v>
      </c>
      <c r="P94" s="633"/>
      <c r="Q94" s="32">
        <v>1500</v>
      </c>
      <c r="R94" s="14">
        <v>109.5</v>
      </c>
      <c r="S94" s="14" t="s">
        <v>691</v>
      </c>
      <c r="T94" s="14" t="s">
        <v>1214</v>
      </c>
    </row>
    <row r="95" spans="1:20" ht="37.5">
      <c r="A95" s="15">
        <v>65</v>
      </c>
      <c r="B95" s="16">
        <v>19</v>
      </c>
      <c r="C95" s="68" t="s">
        <v>1305</v>
      </c>
      <c r="D95" s="16">
        <v>1997</v>
      </c>
      <c r="E95" s="16"/>
      <c r="F95" s="556" t="s">
        <v>1153</v>
      </c>
      <c r="G95" s="16" t="s">
        <v>38</v>
      </c>
      <c r="H95" s="16">
        <v>3</v>
      </c>
      <c r="I95" s="32">
        <v>1988.9</v>
      </c>
      <c r="J95" s="21">
        <v>1032.5999999999999</v>
      </c>
      <c r="K95" s="69" t="s">
        <v>49</v>
      </c>
      <c r="L95" s="21">
        <f>I95*Q95</f>
        <v>847271.4</v>
      </c>
      <c r="M95" s="632">
        <f>L95+L96+L97</f>
        <v>1031523.096</v>
      </c>
      <c r="N95" s="32">
        <f>I95*R95</f>
        <v>61854.790000000008</v>
      </c>
      <c r="O95" s="32">
        <f>L95+N95</f>
        <v>909126.19000000006</v>
      </c>
      <c r="P95" s="632">
        <f>O95+O96+O97</f>
        <v>1106822.8500000001</v>
      </c>
      <c r="Q95" s="32">
        <v>426</v>
      </c>
      <c r="R95" s="14">
        <v>31.1</v>
      </c>
      <c r="S95" s="14" t="s">
        <v>691</v>
      </c>
      <c r="T95" s="14" t="s">
        <v>1214</v>
      </c>
    </row>
    <row r="96" spans="1:20" ht="56.25">
      <c r="A96" s="15">
        <v>66</v>
      </c>
      <c r="B96" s="16"/>
      <c r="C96" s="68"/>
      <c r="D96" s="16"/>
      <c r="E96" s="16"/>
      <c r="F96" s="16"/>
      <c r="G96" s="16"/>
      <c r="H96" s="16"/>
      <c r="I96" s="32"/>
      <c r="J96" s="21"/>
      <c r="K96" s="69" t="s">
        <v>39</v>
      </c>
      <c r="L96" s="21">
        <f>I95*Q96</f>
        <v>113586.079</v>
      </c>
      <c r="M96" s="634"/>
      <c r="N96" s="32">
        <f>I95*R96</f>
        <v>8293.7129999999997</v>
      </c>
      <c r="O96" s="32">
        <f>L96+N96</f>
        <v>121879.792</v>
      </c>
      <c r="P96" s="634"/>
      <c r="Q96" s="32">
        <v>57.11</v>
      </c>
      <c r="R96" s="14">
        <v>4.17</v>
      </c>
      <c r="S96" s="14" t="s">
        <v>691</v>
      </c>
      <c r="T96" s="14" t="s">
        <v>1214</v>
      </c>
    </row>
    <row r="97" spans="1:20" ht="56.25">
      <c r="A97" s="15">
        <v>67</v>
      </c>
      <c r="B97" s="16"/>
      <c r="C97" s="68"/>
      <c r="D97" s="16"/>
      <c r="E97" s="16"/>
      <c r="F97" s="16"/>
      <c r="G97" s="16"/>
      <c r="H97" s="16"/>
      <c r="I97" s="32"/>
      <c r="J97" s="21"/>
      <c r="K97" s="35" t="s">
        <v>42</v>
      </c>
      <c r="L97" s="21">
        <f>I95*Q97</f>
        <v>70665.616999999998</v>
      </c>
      <c r="M97" s="633"/>
      <c r="N97" s="32">
        <f>I95*R97</f>
        <v>5151.2510000000002</v>
      </c>
      <c r="O97" s="32">
        <f>L97+N97</f>
        <v>75816.868000000002</v>
      </c>
      <c r="P97" s="633"/>
      <c r="Q97" s="32">
        <v>35.53</v>
      </c>
      <c r="R97" s="14">
        <v>2.59</v>
      </c>
      <c r="S97" s="14" t="s">
        <v>691</v>
      </c>
      <c r="T97" s="14" t="s">
        <v>1214</v>
      </c>
    </row>
    <row r="98" spans="1:20">
      <c r="A98" s="547">
        <f>A117</f>
        <v>19</v>
      </c>
      <c r="B98" s="509">
        <f>B117</f>
        <v>6</v>
      </c>
      <c r="C98" s="502" t="s">
        <v>72</v>
      </c>
      <c r="D98" s="511"/>
      <c r="E98" s="511"/>
      <c r="F98" s="513"/>
      <c r="G98" s="511"/>
      <c r="H98" s="511"/>
      <c r="I98" s="503">
        <f>SUM(I99:I117)</f>
        <v>16144.800000000001</v>
      </c>
      <c r="J98" s="508"/>
      <c r="K98" s="515"/>
      <c r="L98" s="503">
        <f>SUM(L99:L117)</f>
        <v>20154168.388</v>
      </c>
      <c r="M98" s="503">
        <f>SUM(M99:M117)</f>
        <v>20154168.388</v>
      </c>
      <c r="N98" s="503">
        <f>SUM(N99:N117)</f>
        <v>1471359.3390000002</v>
      </c>
      <c r="O98" s="503">
        <f>SUM(O99:O117)</f>
        <v>21625527.726999998</v>
      </c>
      <c r="P98" s="503">
        <f>SUM(P99:P117)</f>
        <v>21625527.727000002</v>
      </c>
      <c r="Q98" s="508"/>
      <c r="R98" s="516"/>
      <c r="S98" s="513" t="s">
        <v>691</v>
      </c>
      <c r="T98" s="513" t="s">
        <v>1214</v>
      </c>
    </row>
    <row r="99" spans="1:20" ht="37.5">
      <c r="A99" s="15">
        <v>1</v>
      </c>
      <c r="B99" s="16">
        <v>1</v>
      </c>
      <c r="C99" s="22" t="s">
        <v>1429</v>
      </c>
      <c r="D99" s="16">
        <v>1961</v>
      </c>
      <c r="E99" s="16" t="s">
        <v>37</v>
      </c>
      <c r="F99" s="556" t="s">
        <v>306</v>
      </c>
      <c r="G99" s="16" t="s">
        <v>38</v>
      </c>
      <c r="H99" s="16">
        <v>3</v>
      </c>
      <c r="I99" s="16">
        <v>4000.2</v>
      </c>
      <c r="J99" s="16">
        <v>2047.53</v>
      </c>
      <c r="K99" s="69" t="s">
        <v>46</v>
      </c>
      <c r="L99" s="21">
        <f>I99*Q99</f>
        <v>620031</v>
      </c>
      <c r="M99" s="632">
        <f>L99+L100+L101+L102+L103</f>
        <v>6763058.1359999999</v>
      </c>
      <c r="N99" s="32">
        <f>I99*R99</f>
        <v>45282.263999999996</v>
      </c>
      <c r="O99" s="32">
        <f t="shared" ref="O99:O117" si="1">L99+N99</f>
        <v>665313.26399999997</v>
      </c>
      <c r="P99" s="632">
        <f>O99+O100+O101+O102+O103</f>
        <v>7256802.8219999997</v>
      </c>
      <c r="Q99" s="32">
        <v>155</v>
      </c>
      <c r="R99" s="14">
        <v>11.32</v>
      </c>
      <c r="S99" s="14" t="s">
        <v>691</v>
      </c>
      <c r="T99" s="14" t="s">
        <v>1214</v>
      </c>
    </row>
    <row r="100" spans="1:20" ht="37.5">
      <c r="A100" s="15">
        <v>2</v>
      </c>
      <c r="B100" s="16"/>
      <c r="C100" s="26"/>
      <c r="D100" s="16"/>
      <c r="E100" s="16"/>
      <c r="F100" s="14"/>
      <c r="G100" s="16"/>
      <c r="H100" s="16"/>
      <c r="I100" s="27"/>
      <c r="J100" s="31"/>
      <c r="K100" s="69" t="s">
        <v>49</v>
      </c>
      <c r="L100" s="21">
        <f>I99*Q100</f>
        <v>1633001.6459999999</v>
      </c>
      <c r="M100" s="634"/>
      <c r="N100" s="32">
        <f>I99*R100</f>
        <v>119205.95999999999</v>
      </c>
      <c r="O100" s="32">
        <f t="shared" si="1"/>
        <v>1752207.6059999999</v>
      </c>
      <c r="P100" s="634"/>
      <c r="Q100" s="32">
        <v>408.23</v>
      </c>
      <c r="R100" s="14">
        <v>29.8</v>
      </c>
      <c r="S100" s="14" t="s">
        <v>691</v>
      </c>
      <c r="T100" s="14" t="s">
        <v>1214</v>
      </c>
    </row>
    <row r="101" spans="1:20" ht="56.25">
      <c r="A101" s="15">
        <v>3</v>
      </c>
      <c r="B101" s="16"/>
      <c r="C101" s="26"/>
      <c r="D101" s="16"/>
      <c r="E101" s="16"/>
      <c r="F101" s="14"/>
      <c r="G101" s="16"/>
      <c r="H101" s="16"/>
      <c r="I101" s="27"/>
      <c r="J101" s="31"/>
      <c r="K101" s="69" t="s">
        <v>39</v>
      </c>
      <c r="L101" s="21">
        <f>I99*Q101</f>
        <v>219170.95799999998</v>
      </c>
      <c r="M101" s="634"/>
      <c r="N101" s="32">
        <f>I99*R101</f>
        <v>16000.8</v>
      </c>
      <c r="O101" s="32">
        <f t="shared" si="1"/>
        <v>235171.75799999997</v>
      </c>
      <c r="P101" s="634"/>
      <c r="Q101" s="32">
        <v>54.79</v>
      </c>
      <c r="R101" s="14">
        <v>4</v>
      </c>
      <c r="S101" s="14" t="s">
        <v>691</v>
      </c>
      <c r="T101" s="14" t="s">
        <v>1214</v>
      </c>
    </row>
    <row r="102" spans="1:20" ht="56.25">
      <c r="A102" s="15">
        <v>4</v>
      </c>
      <c r="B102" s="16"/>
      <c r="C102" s="26"/>
      <c r="D102" s="16"/>
      <c r="E102" s="16"/>
      <c r="F102" s="14"/>
      <c r="G102" s="16"/>
      <c r="H102" s="16"/>
      <c r="I102" s="27"/>
      <c r="J102" s="31"/>
      <c r="K102" s="35" t="s">
        <v>42</v>
      </c>
      <c r="L102" s="21">
        <f>I99*Q102</f>
        <v>136326.81599999999</v>
      </c>
      <c r="M102" s="634"/>
      <c r="N102" s="32">
        <f>I99*R102</f>
        <v>9960.4979999999996</v>
      </c>
      <c r="O102" s="32">
        <f t="shared" si="1"/>
        <v>146287.31399999998</v>
      </c>
      <c r="P102" s="634"/>
      <c r="Q102" s="32">
        <v>34.08</v>
      </c>
      <c r="R102" s="14">
        <v>2.4900000000000002</v>
      </c>
      <c r="S102" s="14" t="s">
        <v>691</v>
      </c>
      <c r="T102" s="14" t="s">
        <v>1214</v>
      </c>
    </row>
    <row r="103" spans="1:20">
      <c r="A103" s="15">
        <v>5</v>
      </c>
      <c r="B103" s="16"/>
      <c r="C103" s="26"/>
      <c r="D103" s="16"/>
      <c r="E103" s="16"/>
      <c r="F103" s="14"/>
      <c r="G103" s="16"/>
      <c r="H103" s="16"/>
      <c r="I103" s="27"/>
      <c r="J103" s="31"/>
      <c r="K103" s="69" t="s">
        <v>234</v>
      </c>
      <c r="L103" s="21">
        <f>I99*Q103</f>
        <v>4154527.7159999995</v>
      </c>
      <c r="M103" s="633"/>
      <c r="N103" s="32">
        <f>I99*R103</f>
        <v>303295.16399999993</v>
      </c>
      <c r="O103" s="32">
        <f t="shared" si="1"/>
        <v>4457822.88</v>
      </c>
      <c r="P103" s="633"/>
      <c r="Q103" s="32">
        <v>1038.58</v>
      </c>
      <c r="R103" s="14">
        <v>75.819999999999993</v>
      </c>
      <c r="S103" s="14" t="s">
        <v>691</v>
      </c>
      <c r="T103" s="14" t="s">
        <v>1214</v>
      </c>
    </row>
    <row r="104" spans="1:20" ht="37.5">
      <c r="A104" s="15">
        <v>6</v>
      </c>
      <c r="B104" s="16">
        <v>2</v>
      </c>
      <c r="C104" s="22" t="s">
        <v>1430</v>
      </c>
      <c r="D104" s="16">
        <v>1962</v>
      </c>
      <c r="E104" s="16" t="s">
        <v>37</v>
      </c>
      <c r="F104" s="556" t="s">
        <v>306</v>
      </c>
      <c r="G104" s="16" t="s">
        <v>38</v>
      </c>
      <c r="H104" s="16">
        <v>3</v>
      </c>
      <c r="I104" s="16">
        <v>2717.3</v>
      </c>
      <c r="J104" s="16">
        <v>1554</v>
      </c>
      <c r="K104" s="69" t="s">
        <v>46</v>
      </c>
      <c r="L104" s="21">
        <f>I104*Q104</f>
        <v>421181.5</v>
      </c>
      <c r="M104" s="632">
        <f>L104+L105+L106+L107</f>
        <v>4501479.18</v>
      </c>
      <c r="N104" s="32">
        <f>I104*R104</f>
        <v>30759.836000000003</v>
      </c>
      <c r="O104" s="32">
        <f t="shared" si="1"/>
        <v>451941.33600000001</v>
      </c>
      <c r="P104" s="632">
        <f>O104+O105+O106+O107</f>
        <v>4830109.4420000007</v>
      </c>
      <c r="Q104" s="32">
        <v>155</v>
      </c>
      <c r="R104" s="14">
        <v>11.32</v>
      </c>
      <c r="S104" s="14" t="s">
        <v>691</v>
      </c>
      <c r="T104" s="14" t="s">
        <v>1214</v>
      </c>
    </row>
    <row r="105" spans="1:20" ht="37.5">
      <c r="A105" s="15">
        <v>7</v>
      </c>
      <c r="B105" s="16"/>
      <c r="C105" s="26"/>
      <c r="D105" s="16"/>
      <c r="E105" s="16"/>
      <c r="F105" s="14"/>
      <c r="G105" s="16"/>
      <c r="H105" s="16"/>
      <c r="I105" s="27"/>
      <c r="J105" s="31"/>
      <c r="K105" s="69" t="s">
        <v>49</v>
      </c>
      <c r="L105" s="21">
        <f>I104*Q105</f>
        <v>1109283.3790000002</v>
      </c>
      <c r="M105" s="634"/>
      <c r="N105" s="32">
        <f>I104*R105</f>
        <v>80975.540000000008</v>
      </c>
      <c r="O105" s="32">
        <f t="shared" si="1"/>
        <v>1190258.9190000002</v>
      </c>
      <c r="P105" s="634"/>
      <c r="Q105" s="32">
        <v>408.23</v>
      </c>
      <c r="R105" s="14">
        <v>29.8</v>
      </c>
      <c r="S105" s="14" t="s">
        <v>691</v>
      </c>
      <c r="T105" s="14" t="s">
        <v>1214</v>
      </c>
    </row>
    <row r="106" spans="1:20" ht="56.25">
      <c r="A106" s="15">
        <v>8</v>
      </c>
      <c r="B106" s="16"/>
      <c r="C106" s="26"/>
      <c r="D106" s="16"/>
      <c r="E106" s="16"/>
      <c r="F106" s="14"/>
      <c r="G106" s="16"/>
      <c r="H106" s="16"/>
      <c r="I106" s="27"/>
      <c r="J106" s="31"/>
      <c r="K106" s="69" t="s">
        <v>39</v>
      </c>
      <c r="L106" s="21">
        <f>I104*Q106</f>
        <v>148880.867</v>
      </c>
      <c r="M106" s="634"/>
      <c r="N106" s="32">
        <f>I104*R106</f>
        <v>10869.2</v>
      </c>
      <c r="O106" s="32">
        <f t="shared" si="1"/>
        <v>159750.06700000001</v>
      </c>
      <c r="P106" s="634"/>
      <c r="Q106" s="32">
        <v>54.79</v>
      </c>
      <c r="R106" s="14">
        <v>4</v>
      </c>
      <c r="S106" s="14" t="s">
        <v>691</v>
      </c>
      <c r="T106" s="14" t="s">
        <v>1214</v>
      </c>
    </row>
    <row r="107" spans="1:20">
      <c r="A107" s="15">
        <v>9</v>
      </c>
      <c r="B107" s="16"/>
      <c r="C107" s="26"/>
      <c r="D107" s="16"/>
      <c r="E107" s="16"/>
      <c r="F107" s="14"/>
      <c r="G107" s="16"/>
      <c r="H107" s="16"/>
      <c r="I107" s="27"/>
      <c r="J107" s="31"/>
      <c r="K107" s="69" t="s">
        <v>234</v>
      </c>
      <c r="L107" s="21">
        <f>I104*Q107</f>
        <v>2822133.4339999999</v>
      </c>
      <c r="M107" s="633"/>
      <c r="N107" s="32">
        <f>I104*R107</f>
        <v>206025.68599999999</v>
      </c>
      <c r="O107" s="32">
        <f t="shared" si="1"/>
        <v>3028159.12</v>
      </c>
      <c r="P107" s="633"/>
      <c r="Q107" s="32">
        <v>1038.58</v>
      </c>
      <c r="R107" s="14">
        <v>75.819999999999993</v>
      </c>
      <c r="S107" s="14" t="s">
        <v>691</v>
      </c>
      <c r="T107" s="14" t="s">
        <v>1214</v>
      </c>
    </row>
    <row r="108" spans="1:20" ht="37.5">
      <c r="A108" s="15">
        <v>10</v>
      </c>
      <c r="B108" s="16">
        <v>3</v>
      </c>
      <c r="C108" s="22" t="s">
        <v>1431</v>
      </c>
      <c r="D108" s="16">
        <v>1965</v>
      </c>
      <c r="E108" s="16" t="s">
        <v>37</v>
      </c>
      <c r="F108" s="556" t="s">
        <v>306</v>
      </c>
      <c r="G108" s="16" t="s">
        <v>38</v>
      </c>
      <c r="H108" s="16">
        <v>3</v>
      </c>
      <c r="I108" s="16">
        <v>2030.6</v>
      </c>
      <c r="J108" s="16">
        <v>956.8</v>
      </c>
      <c r="K108" s="69" t="s">
        <v>46</v>
      </c>
      <c r="L108" s="21">
        <f>I108*Q108</f>
        <v>324896</v>
      </c>
      <c r="M108" s="632">
        <f>L108+L109+L110</f>
        <v>3298872.148</v>
      </c>
      <c r="N108" s="32">
        <f>I108*R108</f>
        <v>23717.407999999999</v>
      </c>
      <c r="O108" s="32">
        <f t="shared" si="1"/>
        <v>348613.408</v>
      </c>
      <c r="P108" s="632">
        <f>O108+O109+O110</f>
        <v>3539701.3080000002</v>
      </c>
      <c r="Q108" s="32">
        <v>160</v>
      </c>
      <c r="R108" s="14">
        <v>11.68</v>
      </c>
      <c r="S108" s="14" t="s">
        <v>691</v>
      </c>
      <c r="T108" s="14" t="s">
        <v>1214</v>
      </c>
    </row>
    <row r="109" spans="1:20" ht="37.5">
      <c r="A109" s="15">
        <v>11</v>
      </c>
      <c r="B109" s="16"/>
      <c r="C109" s="26"/>
      <c r="D109" s="16"/>
      <c r="E109" s="16"/>
      <c r="F109" s="14"/>
      <c r="G109" s="16"/>
      <c r="H109" s="16"/>
      <c r="I109" s="27"/>
      <c r="J109" s="31"/>
      <c r="K109" s="69" t="s">
        <v>49</v>
      </c>
      <c r="L109" s="21">
        <f>I108*Q109</f>
        <v>865035.6</v>
      </c>
      <c r="M109" s="634"/>
      <c r="N109" s="32">
        <f>I108*R109</f>
        <v>63151.66</v>
      </c>
      <c r="O109" s="32">
        <f t="shared" si="1"/>
        <v>928187.26</v>
      </c>
      <c r="P109" s="634"/>
      <c r="Q109" s="32">
        <v>426</v>
      </c>
      <c r="R109" s="14">
        <v>31.1</v>
      </c>
      <c r="S109" s="14" t="s">
        <v>691</v>
      </c>
      <c r="T109" s="14" t="s">
        <v>1214</v>
      </c>
    </row>
    <row r="110" spans="1:20">
      <c r="A110" s="15">
        <v>12</v>
      </c>
      <c r="B110" s="16"/>
      <c r="C110" s="26"/>
      <c r="D110" s="16"/>
      <c r="E110" s="16"/>
      <c r="F110" s="14"/>
      <c r="G110" s="16"/>
      <c r="H110" s="16"/>
      <c r="I110" s="27"/>
      <c r="J110" s="31"/>
      <c r="K110" s="69" t="s">
        <v>234</v>
      </c>
      <c r="L110" s="21">
        <f>I108*Q110</f>
        <v>2108940.548</v>
      </c>
      <c r="M110" s="633"/>
      <c r="N110" s="32">
        <f>I108*R110</f>
        <v>153960.09199999998</v>
      </c>
      <c r="O110" s="32">
        <f t="shared" si="1"/>
        <v>2262900.64</v>
      </c>
      <c r="P110" s="633"/>
      <c r="Q110" s="32">
        <v>1038.58</v>
      </c>
      <c r="R110" s="14">
        <v>75.819999999999993</v>
      </c>
      <c r="S110" s="14" t="s">
        <v>691</v>
      </c>
      <c r="T110" s="14" t="s">
        <v>1214</v>
      </c>
    </row>
    <row r="111" spans="1:20" ht="37.5">
      <c r="A111" s="15">
        <v>13</v>
      </c>
      <c r="B111" s="16">
        <v>4</v>
      </c>
      <c r="C111" s="22" t="s">
        <v>1432</v>
      </c>
      <c r="D111" s="16">
        <v>1958</v>
      </c>
      <c r="E111" s="16" t="s">
        <v>37</v>
      </c>
      <c r="F111" s="556" t="s">
        <v>306</v>
      </c>
      <c r="G111" s="16" t="s">
        <v>38</v>
      </c>
      <c r="H111" s="16">
        <v>3</v>
      </c>
      <c r="I111" s="16">
        <v>2879.3</v>
      </c>
      <c r="J111" s="16">
        <v>1496.2</v>
      </c>
      <c r="K111" s="69" t="s">
        <v>46</v>
      </c>
      <c r="L111" s="21">
        <f>I111*Q111</f>
        <v>446291.5</v>
      </c>
      <c r="M111" s="632">
        <f>L111+L112+L113+L114+L115</f>
        <v>4867974.9240000006</v>
      </c>
      <c r="N111" s="32">
        <f>I111*R111</f>
        <v>32593.676000000003</v>
      </c>
      <c r="O111" s="32">
        <f t="shared" si="1"/>
        <v>478885.17599999998</v>
      </c>
      <c r="P111" s="632">
        <f>O111+O112+O113+O114+O115</f>
        <v>5223366.9230000004</v>
      </c>
      <c r="Q111" s="32">
        <v>155</v>
      </c>
      <c r="R111" s="14">
        <v>11.32</v>
      </c>
      <c r="S111" s="14" t="s">
        <v>691</v>
      </c>
      <c r="T111" s="14" t="s">
        <v>1214</v>
      </c>
    </row>
    <row r="112" spans="1:20" ht="37.5">
      <c r="A112" s="15">
        <v>14</v>
      </c>
      <c r="B112" s="16"/>
      <c r="C112" s="26"/>
      <c r="D112" s="16"/>
      <c r="E112" s="16"/>
      <c r="F112" s="14"/>
      <c r="G112" s="16"/>
      <c r="H112" s="16"/>
      <c r="I112" s="27"/>
      <c r="J112" s="31"/>
      <c r="K112" s="69" t="s">
        <v>49</v>
      </c>
      <c r="L112" s="21">
        <f>I111*Q112</f>
        <v>1175416.6390000002</v>
      </c>
      <c r="M112" s="634"/>
      <c r="N112" s="32">
        <f>I111*R112</f>
        <v>85803.140000000014</v>
      </c>
      <c r="O112" s="32">
        <f t="shared" si="1"/>
        <v>1261219.7790000001</v>
      </c>
      <c r="P112" s="634"/>
      <c r="Q112" s="32">
        <v>408.23</v>
      </c>
      <c r="R112" s="14">
        <v>29.8</v>
      </c>
      <c r="S112" s="14" t="s">
        <v>691</v>
      </c>
      <c r="T112" s="14" t="s">
        <v>1214</v>
      </c>
    </row>
    <row r="113" spans="1:20" ht="56.25">
      <c r="A113" s="15">
        <v>15</v>
      </c>
      <c r="B113" s="16"/>
      <c r="C113" s="26"/>
      <c r="D113" s="16"/>
      <c r="E113" s="16"/>
      <c r="F113" s="14"/>
      <c r="G113" s="16"/>
      <c r="H113" s="16"/>
      <c r="I113" s="27"/>
      <c r="J113" s="31"/>
      <c r="K113" s="69" t="s">
        <v>39</v>
      </c>
      <c r="L113" s="21">
        <f>I111*Q113</f>
        <v>157756.84700000001</v>
      </c>
      <c r="M113" s="634"/>
      <c r="N113" s="32">
        <f>I111*R113</f>
        <v>11517.2</v>
      </c>
      <c r="O113" s="32">
        <f t="shared" si="1"/>
        <v>169274.04700000002</v>
      </c>
      <c r="P113" s="634"/>
      <c r="Q113" s="32">
        <v>54.79</v>
      </c>
      <c r="R113" s="14">
        <v>4</v>
      </c>
      <c r="S113" s="14" t="s">
        <v>691</v>
      </c>
      <c r="T113" s="14" t="s">
        <v>1214</v>
      </c>
    </row>
    <row r="114" spans="1:20" ht="56.25">
      <c r="A114" s="15">
        <v>16</v>
      </c>
      <c r="B114" s="16"/>
      <c r="C114" s="26"/>
      <c r="D114" s="16"/>
      <c r="E114" s="16"/>
      <c r="F114" s="14"/>
      <c r="G114" s="16"/>
      <c r="H114" s="16"/>
      <c r="I114" s="27"/>
      <c r="J114" s="31"/>
      <c r="K114" s="35" t="s">
        <v>42</v>
      </c>
      <c r="L114" s="21">
        <f>I111*Q114</f>
        <v>98126.543999999994</v>
      </c>
      <c r="M114" s="634"/>
      <c r="N114" s="32">
        <f>I111*R114</f>
        <v>7169.4570000000012</v>
      </c>
      <c r="O114" s="32">
        <f t="shared" si="1"/>
        <v>105296.00099999999</v>
      </c>
      <c r="P114" s="634"/>
      <c r="Q114" s="32">
        <v>34.08</v>
      </c>
      <c r="R114" s="14">
        <v>2.4900000000000002</v>
      </c>
      <c r="S114" s="14" t="s">
        <v>691</v>
      </c>
      <c r="T114" s="14" t="s">
        <v>1214</v>
      </c>
    </row>
    <row r="115" spans="1:20">
      <c r="A115" s="15">
        <v>17</v>
      </c>
      <c r="B115" s="16"/>
      <c r="C115" s="26"/>
      <c r="D115" s="16"/>
      <c r="E115" s="16"/>
      <c r="F115" s="14"/>
      <c r="G115" s="16"/>
      <c r="H115" s="16"/>
      <c r="I115" s="27"/>
      <c r="J115" s="31"/>
      <c r="K115" s="69" t="s">
        <v>234</v>
      </c>
      <c r="L115" s="21">
        <f>I111*Q115</f>
        <v>2990383.3939999999</v>
      </c>
      <c r="M115" s="633"/>
      <c r="N115" s="32">
        <f>I111*R115</f>
        <v>218308.52599999998</v>
      </c>
      <c r="O115" s="32">
        <f t="shared" si="1"/>
        <v>3208691.92</v>
      </c>
      <c r="P115" s="633"/>
      <c r="Q115" s="32">
        <v>1038.58</v>
      </c>
      <c r="R115" s="14">
        <v>75.819999999999993</v>
      </c>
      <c r="S115" s="14" t="s">
        <v>691</v>
      </c>
      <c r="T115" s="14" t="s">
        <v>1214</v>
      </c>
    </row>
    <row r="116" spans="1:20" ht="37.5">
      <c r="A116" s="15">
        <v>18</v>
      </c>
      <c r="B116" s="16">
        <v>5</v>
      </c>
      <c r="C116" s="22" t="s">
        <v>1431</v>
      </c>
      <c r="D116" s="16">
        <v>1965</v>
      </c>
      <c r="E116" s="16" t="s">
        <v>37</v>
      </c>
      <c r="F116" s="556" t="s">
        <v>306</v>
      </c>
      <c r="G116" s="16" t="s">
        <v>38</v>
      </c>
      <c r="H116" s="16">
        <v>5</v>
      </c>
      <c r="I116" s="16">
        <v>2715.6</v>
      </c>
      <c r="J116" s="16">
        <v>1779.6</v>
      </c>
      <c r="K116" s="69" t="s">
        <v>46</v>
      </c>
      <c r="L116" s="21">
        <f>I116*Q116</f>
        <v>434496</v>
      </c>
      <c r="M116" s="32">
        <f>L116</f>
        <v>434496</v>
      </c>
      <c r="N116" s="32">
        <f>I116*R116</f>
        <v>31718.207999999999</v>
      </c>
      <c r="O116" s="32">
        <f t="shared" si="1"/>
        <v>466214.20799999998</v>
      </c>
      <c r="P116" s="32">
        <f>O116</f>
        <v>466214.20799999998</v>
      </c>
      <c r="Q116" s="32">
        <v>160</v>
      </c>
      <c r="R116" s="59">
        <v>11.68</v>
      </c>
      <c r="S116" s="14" t="s">
        <v>691</v>
      </c>
      <c r="T116" s="14" t="s">
        <v>1214</v>
      </c>
    </row>
    <row r="117" spans="1:20" ht="37.5">
      <c r="A117" s="15">
        <v>19</v>
      </c>
      <c r="B117" s="16">
        <v>6</v>
      </c>
      <c r="C117" s="22" t="s">
        <v>1431</v>
      </c>
      <c r="D117" s="16">
        <v>1965</v>
      </c>
      <c r="E117" s="16" t="s">
        <v>37</v>
      </c>
      <c r="F117" s="556" t="s">
        <v>306</v>
      </c>
      <c r="G117" s="16" t="s">
        <v>38</v>
      </c>
      <c r="H117" s="16">
        <v>3</v>
      </c>
      <c r="I117" s="16">
        <v>1801.8</v>
      </c>
      <c r="J117" s="16">
        <v>1042</v>
      </c>
      <c r="K117" s="69" t="s">
        <v>46</v>
      </c>
      <c r="L117" s="21">
        <f>I117*Q117</f>
        <v>288288</v>
      </c>
      <c r="M117" s="32">
        <f>L117</f>
        <v>288288</v>
      </c>
      <c r="N117" s="32">
        <f>I117*R117</f>
        <v>21045.023999999998</v>
      </c>
      <c r="O117" s="32">
        <f t="shared" si="1"/>
        <v>309333.02399999998</v>
      </c>
      <c r="P117" s="32">
        <f>O117</f>
        <v>309333.02399999998</v>
      </c>
      <c r="Q117" s="32">
        <v>160</v>
      </c>
      <c r="R117" s="59">
        <v>11.68</v>
      </c>
      <c r="S117" s="14" t="s">
        <v>691</v>
      </c>
      <c r="T117" s="14" t="s">
        <v>1214</v>
      </c>
    </row>
    <row r="118" spans="1:20">
      <c r="A118" s="547">
        <f>A122</f>
        <v>4</v>
      </c>
      <c r="B118" s="509">
        <f>B122</f>
        <v>4</v>
      </c>
      <c r="C118" s="502" t="s">
        <v>78</v>
      </c>
      <c r="D118" s="511"/>
      <c r="E118" s="511"/>
      <c r="F118" s="513"/>
      <c r="G118" s="511"/>
      <c r="H118" s="511"/>
      <c r="I118" s="503">
        <f>SUM(I119:I122)</f>
        <v>12465.8</v>
      </c>
      <c r="J118" s="508"/>
      <c r="K118" s="512"/>
      <c r="L118" s="503">
        <f>SUM(L119:L122)</f>
        <v>12568451.011000002</v>
      </c>
      <c r="M118" s="508">
        <f>SUM(M119:M122)</f>
        <v>12568451.011000002</v>
      </c>
      <c r="N118" s="508">
        <f>SUM(N119:N122)</f>
        <v>917461.65899999999</v>
      </c>
      <c r="O118" s="508">
        <f>SUM(O119:O122)</f>
        <v>13485912.670000002</v>
      </c>
      <c r="P118" s="508">
        <f>SUM(P119:P122)</f>
        <v>13485912.670000002</v>
      </c>
      <c r="Q118" s="508"/>
      <c r="R118" s="516"/>
      <c r="S118" s="513" t="s">
        <v>691</v>
      </c>
      <c r="T118" s="513" t="s">
        <v>1214</v>
      </c>
    </row>
    <row r="119" spans="1:20" ht="37.5">
      <c r="A119" s="15">
        <v>1</v>
      </c>
      <c r="B119" s="16">
        <v>1</v>
      </c>
      <c r="C119" s="22" t="s">
        <v>1220</v>
      </c>
      <c r="D119" s="16"/>
      <c r="E119" s="16" t="s">
        <v>37</v>
      </c>
      <c r="F119" s="14"/>
      <c r="G119" s="16" t="s">
        <v>67</v>
      </c>
      <c r="H119" s="16">
        <v>2</v>
      </c>
      <c r="I119" s="21">
        <v>860</v>
      </c>
      <c r="J119" s="21">
        <v>545.9</v>
      </c>
      <c r="K119" s="36" t="s">
        <v>108</v>
      </c>
      <c r="L119" s="21">
        <f>I119*Q119</f>
        <v>583166</v>
      </c>
      <c r="M119" s="32">
        <f>L119</f>
        <v>583166</v>
      </c>
      <c r="N119" s="32">
        <f>I119*R119</f>
        <v>42570</v>
      </c>
      <c r="O119" s="32">
        <f>L119+N119</f>
        <v>625736</v>
      </c>
      <c r="P119" s="32">
        <f>O119</f>
        <v>625736</v>
      </c>
      <c r="Q119" s="32">
        <v>678.1</v>
      </c>
      <c r="R119" s="59">
        <v>49.5</v>
      </c>
      <c r="S119" s="14" t="s">
        <v>691</v>
      </c>
      <c r="T119" s="14" t="s">
        <v>1214</v>
      </c>
    </row>
    <row r="120" spans="1:20" ht="37.5">
      <c r="A120" s="15">
        <v>2</v>
      </c>
      <c r="B120" s="16">
        <v>2</v>
      </c>
      <c r="C120" s="22" t="s">
        <v>1221</v>
      </c>
      <c r="D120" s="16"/>
      <c r="E120" s="16" t="s">
        <v>37</v>
      </c>
      <c r="F120" s="14"/>
      <c r="G120" s="16" t="s">
        <v>67</v>
      </c>
      <c r="H120" s="16">
        <v>1</v>
      </c>
      <c r="I120" s="21">
        <v>861.9</v>
      </c>
      <c r="J120" s="21">
        <v>545.9</v>
      </c>
      <c r="K120" s="36" t="s">
        <v>108</v>
      </c>
      <c r="L120" s="21">
        <f>I120*Q120</f>
        <v>584454.39</v>
      </c>
      <c r="M120" s="32">
        <f>L120</f>
        <v>584454.39</v>
      </c>
      <c r="N120" s="32">
        <f>I120*R120</f>
        <v>42664.049999999996</v>
      </c>
      <c r="O120" s="32">
        <f>L120+N120</f>
        <v>627118.44000000006</v>
      </c>
      <c r="P120" s="32">
        <f>O120</f>
        <v>627118.44000000006</v>
      </c>
      <c r="Q120" s="32">
        <v>678.1</v>
      </c>
      <c r="R120" s="59">
        <v>49.5</v>
      </c>
      <c r="S120" s="14" t="s">
        <v>691</v>
      </c>
      <c r="T120" s="14" t="s">
        <v>1214</v>
      </c>
    </row>
    <row r="121" spans="1:20" ht="37.5">
      <c r="A121" s="15">
        <v>3</v>
      </c>
      <c r="B121" s="16">
        <v>3</v>
      </c>
      <c r="C121" s="22" t="s">
        <v>1222</v>
      </c>
      <c r="D121" s="16">
        <v>1990</v>
      </c>
      <c r="E121" s="16" t="s">
        <v>37</v>
      </c>
      <c r="F121" s="14"/>
      <c r="G121" s="16" t="s">
        <v>87</v>
      </c>
      <c r="H121" s="16">
        <v>5</v>
      </c>
      <c r="I121" s="21">
        <v>8229.1</v>
      </c>
      <c r="J121" s="21">
        <v>4136.5</v>
      </c>
      <c r="K121" s="35" t="s">
        <v>52</v>
      </c>
      <c r="L121" s="21">
        <f>I121*Q121</f>
        <v>8679314.0610000007</v>
      </c>
      <c r="M121" s="32">
        <f>L121</f>
        <v>8679314.0610000007</v>
      </c>
      <c r="N121" s="32">
        <f>I121*R121</f>
        <v>633558.40899999999</v>
      </c>
      <c r="O121" s="32">
        <f>L121+N121</f>
        <v>9312872.4700000007</v>
      </c>
      <c r="P121" s="32">
        <f>O121</f>
        <v>9312872.4700000007</v>
      </c>
      <c r="Q121" s="32">
        <v>1054.71</v>
      </c>
      <c r="R121" s="59">
        <v>76.989999999999995</v>
      </c>
      <c r="S121" s="14" t="s">
        <v>691</v>
      </c>
      <c r="T121" s="14" t="s">
        <v>1214</v>
      </c>
    </row>
    <row r="122" spans="1:20" ht="37.5">
      <c r="A122" s="15">
        <v>4</v>
      </c>
      <c r="B122" s="16">
        <v>4</v>
      </c>
      <c r="C122" s="22" t="s">
        <v>1219</v>
      </c>
      <c r="D122" s="16">
        <v>1979</v>
      </c>
      <c r="E122" s="16" t="s">
        <v>37</v>
      </c>
      <c r="F122" s="14"/>
      <c r="G122" s="16" t="s">
        <v>38</v>
      </c>
      <c r="H122" s="16">
        <v>3</v>
      </c>
      <c r="I122" s="21">
        <v>2514.8000000000002</v>
      </c>
      <c r="J122" s="21">
        <v>1409.1</v>
      </c>
      <c r="K122" s="35" t="s">
        <v>52</v>
      </c>
      <c r="L122" s="21">
        <f>I122*Q122</f>
        <v>2721516.5600000005</v>
      </c>
      <c r="M122" s="32">
        <f>L122</f>
        <v>2721516.5600000005</v>
      </c>
      <c r="N122" s="32">
        <f>I122*R122</f>
        <v>198669.2</v>
      </c>
      <c r="O122" s="32">
        <f>L122+N122</f>
        <v>2920185.7600000007</v>
      </c>
      <c r="P122" s="32">
        <f>O122</f>
        <v>2920185.7600000007</v>
      </c>
      <c r="Q122" s="32">
        <v>1082.2</v>
      </c>
      <c r="R122" s="59">
        <v>79</v>
      </c>
      <c r="S122" s="14" t="s">
        <v>691</v>
      </c>
      <c r="T122" s="14" t="s">
        <v>1214</v>
      </c>
    </row>
    <row r="123" spans="1:20">
      <c r="A123" s="547">
        <f>A268</f>
        <v>145</v>
      </c>
      <c r="B123" s="548">
        <f>B266</f>
        <v>48</v>
      </c>
      <c r="C123" s="502" t="s">
        <v>80</v>
      </c>
      <c r="D123" s="511"/>
      <c r="E123" s="511"/>
      <c r="F123" s="513"/>
      <c r="G123" s="511"/>
      <c r="H123" s="511"/>
      <c r="I123" s="503">
        <f>SUM(I124:I140)</f>
        <v>14711.000000000002</v>
      </c>
      <c r="J123" s="508"/>
      <c r="K123" s="512"/>
      <c r="L123" s="503">
        <f>SUM(L124:L140)</f>
        <v>4330226.3119999999</v>
      </c>
      <c r="M123" s="508">
        <f>SUM(M124:M140)</f>
        <v>4330226.3119999999</v>
      </c>
      <c r="N123" s="508">
        <f>SUM(N124:N140)</f>
        <v>316096.42599999998</v>
      </c>
      <c r="O123" s="508">
        <f>SUM(O124:O140)</f>
        <v>4646322.7379999999</v>
      </c>
      <c r="P123" s="508">
        <f>SUM(P124:P140)</f>
        <v>4646322.7379999999</v>
      </c>
      <c r="Q123" s="508"/>
      <c r="R123" s="516"/>
      <c r="S123" s="513" t="s">
        <v>691</v>
      </c>
      <c r="T123" s="513" t="s">
        <v>1214</v>
      </c>
    </row>
    <row r="124" spans="1:20" ht="37.5" customHeight="1">
      <c r="A124" s="545">
        <v>1</v>
      </c>
      <c r="B124" s="44">
        <v>1</v>
      </c>
      <c r="C124" s="45" t="s">
        <v>1232</v>
      </c>
      <c r="D124" s="44">
        <v>1982</v>
      </c>
      <c r="E124" s="44" t="s">
        <v>37</v>
      </c>
      <c r="F124" s="37"/>
      <c r="G124" s="44" t="s">
        <v>67</v>
      </c>
      <c r="H124" s="44">
        <v>2</v>
      </c>
      <c r="I124" s="39">
        <v>604.79999999999995</v>
      </c>
      <c r="J124" s="39">
        <v>358</v>
      </c>
      <c r="K124" s="69" t="s">
        <v>46</v>
      </c>
      <c r="L124" s="561">
        <f>I124*Q124</f>
        <v>0</v>
      </c>
      <c r="M124" s="562">
        <f>L124</f>
        <v>0</v>
      </c>
      <c r="N124" s="562">
        <f>I124*R124</f>
        <v>0</v>
      </c>
      <c r="O124" s="562">
        <f t="shared" ref="O124:O187" si="2">L124+N124</f>
        <v>0</v>
      </c>
      <c r="P124" s="562">
        <f>O124</f>
        <v>0</v>
      </c>
      <c r="Q124" s="562"/>
      <c r="R124" s="546"/>
      <c r="S124" s="196" t="s">
        <v>691</v>
      </c>
      <c r="T124" s="196" t="s">
        <v>1214</v>
      </c>
    </row>
    <row r="125" spans="1:20" ht="37.5" customHeight="1">
      <c r="A125" s="545">
        <v>2</v>
      </c>
      <c r="B125" s="44">
        <v>2</v>
      </c>
      <c r="C125" s="45" t="s">
        <v>1233</v>
      </c>
      <c r="D125" s="44">
        <v>1978</v>
      </c>
      <c r="E125" s="44" t="s">
        <v>37</v>
      </c>
      <c r="F125" s="37"/>
      <c r="G125" s="44" t="s">
        <v>38</v>
      </c>
      <c r="H125" s="44">
        <v>2</v>
      </c>
      <c r="I125" s="39">
        <v>372.2</v>
      </c>
      <c r="J125" s="39">
        <v>221.6</v>
      </c>
      <c r="K125" s="69" t="s">
        <v>46</v>
      </c>
      <c r="L125" s="561">
        <f>I125*Q125</f>
        <v>0</v>
      </c>
      <c r="M125" s="562">
        <f>L125</f>
        <v>0</v>
      </c>
      <c r="N125" s="562">
        <f>I125*R125</f>
        <v>0</v>
      </c>
      <c r="O125" s="562">
        <f t="shared" si="2"/>
        <v>0</v>
      </c>
      <c r="P125" s="562">
        <f>O125</f>
        <v>0</v>
      </c>
      <c r="Q125" s="562"/>
      <c r="R125" s="546"/>
      <c r="S125" s="196" t="s">
        <v>691</v>
      </c>
      <c r="T125" s="196" t="s">
        <v>1214</v>
      </c>
    </row>
    <row r="126" spans="1:20" ht="37.5" customHeight="1">
      <c r="A126" s="545">
        <v>3</v>
      </c>
      <c r="B126" s="44">
        <v>3</v>
      </c>
      <c r="C126" s="45" t="s">
        <v>1234</v>
      </c>
      <c r="D126" s="44">
        <v>1977</v>
      </c>
      <c r="E126" s="44" t="s">
        <v>37</v>
      </c>
      <c r="F126" s="37"/>
      <c r="G126" s="44" t="s">
        <v>67</v>
      </c>
      <c r="H126" s="44">
        <v>2</v>
      </c>
      <c r="I126" s="39">
        <v>380</v>
      </c>
      <c r="J126" s="39">
        <v>377.8</v>
      </c>
      <c r="K126" s="69" t="s">
        <v>46</v>
      </c>
      <c r="L126" s="561">
        <f>I126*Q126</f>
        <v>0</v>
      </c>
      <c r="M126" s="562">
        <f>L126</f>
        <v>0</v>
      </c>
      <c r="N126" s="562">
        <f>I126*R126</f>
        <v>0</v>
      </c>
      <c r="O126" s="562">
        <f t="shared" si="2"/>
        <v>0</v>
      </c>
      <c r="P126" s="562">
        <f>O126</f>
        <v>0</v>
      </c>
      <c r="Q126" s="562"/>
      <c r="R126" s="546"/>
      <c r="S126" s="196" t="s">
        <v>691</v>
      </c>
      <c r="T126" s="196" t="s">
        <v>1214</v>
      </c>
    </row>
    <row r="127" spans="1:20" ht="37.5" customHeight="1">
      <c r="A127" s="15">
        <v>4</v>
      </c>
      <c r="B127" s="619">
        <v>4</v>
      </c>
      <c r="C127" s="620" t="s">
        <v>1235</v>
      </c>
      <c r="D127" s="619">
        <v>1969</v>
      </c>
      <c r="E127" s="619" t="s">
        <v>37</v>
      </c>
      <c r="F127" s="623"/>
      <c r="G127" s="619" t="s">
        <v>38</v>
      </c>
      <c r="H127" s="619">
        <v>2</v>
      </c>
      <c r="I127" s="39">
        <v>352.8</v>
      </c>
      <c r="J127" s="39">
        <v>350.2</v>
      </c>
      <c r="K127" s="69" t="s">
        <v>49</v>
      </c>
      <c r="L127" s="21">
        <f>I127*Q127</f>
        <v>0</v>
      </c>
      <c r="M127" s="632">
        <f>L127+L128</f>
        <v>0</v>
      </c>
      <c r="N127" s="32">
        <f>I127*R127</f>
        <v>0</v>
      </c>
      <c r="O127" s="32">
        <f t="shared" si="2"/>
        <v>0</v>
      </c>
      <c r="P127" s="632">
        <f>O127+O128</f>
        <v>0</v>
      </c>
      <c r="Q127" s="32"/>
      <c r="R127" s="59"/>
      <c r="S127" s="14" t="s">
        <v>691</v>
      </c>
      <c r="T127" s="14" t="s">
        <v>1214</v>
      </c>
    </row>
    <row r="128" spans="1:20" ht="37.5" customHeight="1">
      <c r="A128" s="15">
        <v>5</v>
      </c>
      <c r="B128" s="619"/>
      <c r="C128" s="620"/>
      <c r="D128" s="619"/>
      <c r="E128" s="619"/>
      <c r="F128" s="623"/>
      <c r="G128" s="619"/>
      <c r="H128" s="619"/>
      <c r="I128" s="368"/>
      <c r="J128" s="368"/>
      <c r="K128" s="69" t="s">
        <v>46</v>
      </c>
      <c r="L128" s="21">
        <f>I127*Q128</f>
        <v>0</v>
      </c>
      <c r="M128" s="633"/>
      <c r="N128" s="32">
        <f>I127*R128</f>
        <v>0</v>
      </c>
      <c r="O128" s="32">
        <f t="shared" si="2"/>
        <v>0</v>
      </c>
      <c r="P128" s="633"/>
      <c r="Q128" s="32"/>
      <c r="R128" s="59"/>
      <c r="S128" s="14" t="s">
        <v>691</v>
      </c>
      <c r="T128" s="14" t="s">
        <v>1214</v>
      </c>
    </row>
    <row r="129" spans="1:20" ht="37.5" customHeight="1">
      <c r="A129" s="545">
        <v>6</v>
      </c>
      <c r="B129" s="44">
        <v>5</v>
      </c>
      <c r="C129" s="45" t="s">
        <v>1236</v>
      </c>
      <c r="D129" s="44">
        <v>1977</v>
      </c>
      <c r="E129" s="44" t="s">
        <v>37</v>
      </c>
      <c r="F129" s="37"/>
      <c r="G129" s="44" t="s">
        <v>38</v>
      </c>
      <c r="H129" s="44">
        <v>2</v>
      </c>
      <c r="I129" s="39">
        <v>866.8</v>
      </c>
      <c r="J129" s="39">
        <v>483.6</v>
      </c>
      <c r="K129" s="69" t="s">
        <v>46</v>
      </c>
      <c r="L129" s="561">
        <f>I129*Q129</f>
        <v>0</v>
      </c>
      <c r="M129" s="562">
        <f>L129</f>
        <v>0</v>
      </c>
      <c r="N129" s="562">
        <f>I129*R129</f>
        <v>0</v>
      </c>
      <c r="O129" s="562">
        <f t="shared" si="2"/>
        <v>0</v>
      </c>
      <c r="P129" s="562">
        <f>O129</f>
        <v>0</v>
      </c>
      <c r="Q129" s="562"/>
      <c r="R129" s="546"/>
      <c r="S129" s="196" t="s">
        <v>691</v>
      </c>
      <c r="T129" s="196" t="s">
        <v>1214</v>
      </c>
    </row>
    <row r="130" spans="1:20" ht="37.5" customHeight="1">
      <c r="A130" s="15">
        <v>7</v>
      </c>
      <c r="B130" s="619">
        <v>6</v>
      </c>
      <c r="C130" s="620" t="s">
        <v>1237</v>
      </c>
      <c r="D130" s="619">
        <v>1974</v>
      </c>
      <c r="E130" s="619" t="s">
        <v>37</v>
      </c>
      <c r="F130" s="623"/>
      <c r="G130" s="619" t="s">
        <v>38</v>
      </c>
      <c r="H130" s="619">
        <v>2</v>
      </c>
      <c r="I130" s="39">
        <v>738.4</v>
      </c>
      <c r="J130" s="39">
        <v>475.6</v>
      </c>
      <c r="K130" s="69" t="s">
        <v>49</v>
      </c>
      <c r="L130" s="21">
        <f>I130*Q130</f>
        <v>0</v>
      </c>
      <c r="M130" s="632">
        <f>L130+L131</f>
        <v>0</v>
      </c>
      <c r="N130" s="32">
        <f>I130*R130</f>
        <v>0</v>
      </c>
      <c r="O130" s="32">
        <f t="shared" si="2"/>
        <v>0</v>
      </c>
      <c r="P130" s="632">
        <f>O130+O131</f>
        <v>0</v>
      </c>
      <c r="Q130" s="32"/>
      <c r="R130" s="59"/>
      <c r="S130" s="14" t="s">
        <v>691</v>
      </c>
      <c r="T130" s="14" t="s">
        <v>1214</v>
      </c>
    </row>
    <row r="131" spans="1:20" ht="37.5" customHeight="1">
      <c r="A131" s="15">
        <v>8</v>
      </c>
      <c r="B131" s="619"/>
      <c r="C131" s="620"/>
      <c r="D131" s="619"/>
      <c r="E131" s="619"/>
      <c r="F131" s="623"/>
      <c r="G131" s="619"/>
      <c r="H131" s="619"/>
      <c r="I131" s="368"/>
      <c r="J131" s="368"/>
      <c r="K131" s="69" t="s">
        <v>46</v>
      </c>
      <c r="L131" s="21">
        <f>I130*Q131</f>
        <v>0</v>
      </c>
      <c r="M131" s="633"/>
      <c r="N131" s="32">
        <f>I130*R131</f>
        <v>0</v>
      </c>
      <c r="O131" s="32">
        <f t="shared" si="2"/>
        <v>0</v>
      </c>
      <c r="P131" s="633"/>
      <c r="Q131" s="32"/>
      <c r="R131" s="59"/>
      <c r="S131" s="14" t="s">
        <v>691</v>
      </c>
      <c r="T131" s="14" t="s">
        <v>1214</v>
      </c>
    </row>
    <row r="132" spans="1:20" ht="37.5" customHeight="1">
      <c r="A132" s="545">
        <v>9</v>
      </c>
      <c r="B132" s="44">
        <v>7</v>
      </c>
      <c r="C132" s="45" t="s">
        <v>1238</v>
      </c>
      <c r="D132" s="44">
        <v>1989</v>
      </c>
      <c r="E132" s="44" t="s">
        <v>37</v>
      </c>
      <c r="F132" s="37"/>
      <c r="G132" s="44" t="s">
        <v>38</v>
      </c>
      <c r="H132" s="44">
        <v>2</v>
      </c>
      <c r="I132" s="39">
        <v>866.3</v>
      </c>
      <c r="J132" s="39">
        <v>475.5</v>
      </c>
      <c r="K132" s="69" t="s">
        <v>46</v>
      </c>
      <c r="L132" s="561">
        <f>I132*Q132</f>
        <v>0</v>
      </c>
      <c r="M132" s="562">
        <f>L132</f>
        <v>0</v>
      </c>
      <c r="N132" s="562">
        <f>I132*R132</f>
        <v>0</v>
      </c>
      <c r="O132" s="562">
        <f t="shared" si="2"/>
        <v>0</v>
      </c>
      <c r="P132" s="562">
        <f>O132</f>
        <v>0</v>
      </c>
      <c r="Q132" s="562"/>
      <c r="R132" s="546"/>
      <c r="S132" s="196" t="s">
        <v>691</v>
      </c>
      <c r="T132" s="196" t="s">
        <v>1214</v>
      </c>
    </row>
    <row r="133" spans="1:20" ht="37.5">
      <c r="A133" s="15">
        <v>10</v>
      </c>
      <c r="B133" s="38">
        <v>8</v>
      </c>
      <c r="C133" s="45" t="s">
        <v>1225</v>
      </c>
      <c r="D133" s="44">
        <v>1977</v>
      </c>
      <c r="E133" s="44" t="s">
        <v>37</v>
      </c>
      <c r="F133" s="37" t="s">
        <v>285</v>
      </c>
      <c r="G133" s="44" t="s">
        <v>38</v>
      </c>
      <c r="H133" s="44">
        <v>2</v>
      </c>
      <c r="I133" s="39">
        <v>1287.8</v>
      </c>
      <c r="J133" s="39">
        <v>733.5</v>
      </c>
      <c r="K133" s="69" t="s">
        <v>46</v>
      </c>
      <c r="L133" s="39">
        <f>I133*Q133</f>
        <v>319683.47200000001</v>
      </c>
      <c r="M133" s="32">
        <f>L133</f>
        <v>319683.47200000001</v>
      </c>
      <c r="N133" s="40">
        <f>I133*R133</f>
        <v>23334.936000000002</v>
      </c>
      <c r="O133" s="40">
        <f t="shared" si="2"/>
        <v>343018.408</v>
      </c>
      <c r="P133" s="32">
        <f>O133</f>
        <v>343018.408</v>
      </c>
      <c r="Q133" s="40">
        <v>248.24</v>
      </c>
      <c r="R133" s="413">
        <v>18.12</v>
      </c>
      <c r="S133" s="14" t="s">
        <v>691</v>
      </c>
      <c r="T133" s="14" t="s">
        <v>1214</v>
      </c>
    </row>
    <row r="134" spans="1:20" ht="37.5">
      <c r="A134" s="15">
        <v>11</v>
      </c>
      <c r="B134" s="38">
        <v>9</v>
      </c>
      <c r="C134" s="45" t="s">
        <v>1226</v>
      </c>
      <c r="D134" s="44">
        <v>1972</v>
      </c>
      <c r="E134" s="44" t="s">
        <v>37</v>
      </c>
      <c r="F134" s="37" t="s">
        <v>285</v>
      </c>
      <c r="G134" s="44" t="s">
        <v>38</v>
      </c>
      <c r="H134" s="44">
        <v>2</v>
      </c>
      <c r="I134" s="39">
        <v>688.8</v>
      </c>
      <c r="J134" s="39">
        <v>404</v>
      </c>
      <c r="K134" s="69" t="s">
        <v>46</v>
      </c>
      <c r="L134" s="39">
        <f t="shared" ref="L134:L141" si="3">I134*Q134</f>
        <v>170987.712</v>
      </c>
      <c r="M134" s="32">
        <f t="shared" ref="M134:M140" si="4">L134</f>
        <v>170987.712</v>
      </c>
      <c r="N134" s="40">
        <f t="shared" ref="N134:N141" si="5">I134*R134</f>
        <v>12481.056</v>
      </c>
      <c r="O134" s="40">
        <f t="shared" si="2"/>
        <v>183468.76800000001</v>
      </c>
      <c r="P134" s="32">
        <f t="shared" ref="P134:P140" si="6">O134</f>
        <v>183468.76800000001</v>
      </c>
      <c r="Q134" s="40">
        <v>248.24</v>
      </c>
      <c r="R134" s="413">
        <v>18.12</v>
      </c>
      <c r="S134" s="14" t="s">
        <v>691</v>
      </c>
      <c r="T134" s="14" t="s">
        <v>1214</v>
      </c>
    </row>
    <row r="135" spans="1:20" ht="37.5">
      <c r="A135" s="545">
        <v>12</v>
      </c>
      <c r="B135" s="38">
        <v>10</v>
      </c>
      <c r="C135" s="45" t="s">
        <v>106</v>
      </c>
      <c r="D135" s="44">
        <v>1976</v>
      </c>
      <c r="E135" s="44" t="s">
        <v>37</v>
      </c>
      <c r="F135" s="37" t="s">
        <v>285</v>
      </c>
      <c r="G135" s="44" t="s">
        <v>38</v>
      </c>
      <c r="H135" s="44">
        <v>2</v>
      </c>
      <c r="I135" s="39">
        <v>1692.8</v>
      </c>
      <c r="J135" s="39">
        <v>710.5</v>
      </c>
      <c r="K135" s="69" t="s">
        <v>46</v>
      </c>
      <c r="L135" s="39">
        <f t="shared" si="3"/>
        <v>420220.67200000002</v>
      </c>
      <c r="M135" s="32">
        <f t="shared" si="4"/>
        <v>420220.67200000002</v>
      </c>
      <c r="N135" s="40">
        <f t="shared" si="5"/>
        <v>30673.536</v>
      </c>
      <c r="O135" s="40">
        <f t="shared" si="2"/>
        <v>450894.20800000004</v>
      </c>
      <c r="P135" s="32">
        <f t="shared" si="6"/>
        <v>450894.20800000004</v>
      </c>
      <c r="Q135" s="40">
        <v>248.24</v>
      </c>
      <c r="R135" s="413">
        <v>18.12</v>
      </c>
      <c r="S135" s="14" t="s">
        <v>691</v>
      </c>
      <c r="T135" s="14" t="s">
        <v>1214</v>
      </c>
    </row>
    <row r="136" spans="1:20" ht="37.5">
      <c r="A136" s="15">
        <v>13</v>
      </c>
      <c r="B136" s="38">
        <v>11</v>
      </c>
      <c r="C136" s="45" t="s">
        <v>1227</v>
      </c>
      <c r="D136" s="44">
        <v>1975</v>
      </c>
      <c r="E136" s="44" t="s">
        <v>37</v>
      </c>
      <c r="F136" s="37" t="s">
        <v>285</v>
      </c>
      <c r="G136" s="44" t="s">
        <v>38</v>
      </c>
      <c r="H136" s="44">
        <v>2</v>
      </c>
      <c r="I136" s="39">
        <v>1305.2</v>
      </c>
      <c r="J136" s="39">
        <v>730.6</v>
      </c>
      <c r="K136" s="69" t="s">
        <v>46</v>
      </c>
      <c r="L136" s="39">
        <f t="shared" si="3"/>
        <v>324002.848</v>
      </c>
      <c r="M136" s="32">
        <f t="shared" si="4"/>
        <v>324002.848</v>
      </c>
      <c r="N136" s="40">
        <f t="shared" si="5"/>
        <v>23650.224000000002</v>
      </c>
      <c r="O136" s="40">
        <f t="shared" si="2"/>
        <v>347653.07199999999</v>
      </c>
      <c r="P136" s="32">
        <f t="shared" si="6"/>
        <v>347653.07199999999</v>
      </c>
      <c r="Q136" s="40">
        <v>248.24</v>
      </c>
      <c r="R136" s="413">
        <v>18.12</v>
      </c>
      <c r="S136" s="14" t="s">
        <v>691</v>
      </c>
      <c r="T136" s="14" t="s">
        <v>1214</v>
      </c>
    </row>
    <row r="137" spans="1:20" ht="37.5">
      <c r="A137" s="15">
        <v>14</v>
      </c>
      <c r="B137" s="38">
        <v>12</v>
      </c>
      <c r="C137" s="45" t="s">
        <v>1228</v>
      </c>
      <c r="D137" s="44">
        <v>1977</v>
      </c>
      <c r="E137" s="44" t="s">
        <v>37</v>
      </c>
      <c r="F137" s="37" t="s">
        <v>269</v>
      </c>
      <c r="G137" s="44" t="s">
        <v>38</v>
      </c>
      <c r="H137" s="44">
        <v>2</v>
      </c>
      <c r="I137" s="39">
        <v>1666.7</v>
      </c>
      <c r="J137" s="39">
        <v>706</v>
      </c>
      <c r="K137" s="69" t="s">
        <v>46</v>
      </c>
      <c r="L137" s="39">
        <f t="shared" si="3"/>
        <v>413741.60800000001</v>
      </c>
      <c r="M137" s="32">
        <f t="shared" si="4"/>
        <v>413741.60800000001</v>
      </c>
      <c r="N137" s="40">
        <f t="shared" si="5"/>
        <v>30200.604000000003</v>
      </c>
      <c r="O137" s="40">
        <f t="shared" si="2"/>
        <v>443942.212</v>
      </c>
      <c r="P137" s="32">
        <f t="shared" si="6"/>
        <v>443942.212</v>
      </c>
      <c r="Q137" s="40">
        <v>248.24</v>
      </c>
      <c r="R137" s="413">
        <v>18.12</v>
      </c>
      <c r="S137" s="14" t="s">
        <v>691</v>
      </c>
      <c r="T137" s="14" t="s">
        <v>1214</v>
      </c>
    </row>
    <row r="138" spans="1:20" ht="56.25">
      <c r="A138" s="545">
        <v>15</v>
      </c>
      <c r="B138" s="38">
        <v>13</v>
      </c>
      <c r="C138" s="45" t="s">
        <v>1229</v>
      </c>
      <c r="D138" s="44">
        <v>1962</v>
      </c>
      <c r="E138" s="44" t="s">
        <v>37</v>
      </c>
      <c r="F138" s="37" t="s">
        <v>285</v>
      </c>
      <c r="G138" s="44" t="s">
        <v>60</v>
      </c>
      <c r="H138" s="44">
        <v>2</v>
      </c>
      <c r="I138" s="39">
        <v>780.1</v>
      </c>
      <c r="J138" s="39">
        <v>421.6</v>
      </c>
      <c r="K138" s="36" t="s">
        <v>82</v>
      </c>
      <c r="L138" s="39">
        <f t="shared" si="3"/>
        <v>1170150</v>
      </c>
      <c r="M138" s="32">
        <f t="shared" si="4"/>
        <v>1170150</v>
      </c>
      <c r="N138" s="40">
        <f t="shared" si="5"/>
        <v>85420.95</v>
      </c>
      <c r="O138" s="40">
        <f t="shared" si="2"/>
        <v>1255570.95</v>
      </c>
      <c r="P138" s="32">
        <f t="shared" si="6"/>
        <v>1255570.95</v>
      </c>
      <c r="Q138" s="40">
        <v>1500</v>
      </c>
      <c r="R138" s="413">
        <v>109.5</v>
      </c>
      <c r="S138" s="14" t="s">
        <v>691</v>
      </c>
      <c r="T138" s="14" t="s">
        <v>1214</v>
      </c>
    </row>
    <row r="139" spans="1:20" ht="56.25">
      <c r="A139" s="15">
        <v>16</v>
      </c>
      <c r="B139" s="38">
        <v>14</v>
      </c>
      <c r="C139" s="45" t="s">
        <v>1230</v>
      </c>
      <c r="D139" s="44">
        <v>1962</v>
      </c>
      <c r="E139" s="44" t="s">
        <v>37</v>
      </c>
      <c r="F139" s="37" t="s">
        <v>285</v>
      </c>
      <c r="G139" s="44" t="s">
        <v>60</v>
      </c>
      <c r="H139" s="44">
        <v>2</v>
      </c>
      <c r="I139" s="39">
        <v>756.8</v>
      </c>
      <c r="J139" s="39">
        <v>344.6</v>
      </c>
      <c r="K139" s="36" t="s">
        <v>82</v>
      </c>
      <c r="L139" s="39">
        <f t="shared" si="3"/>
        <v>1135200</v>
      </c>
      <c r="M139" s="32">
        <f t="shared" si="4"/>
        <v>1135200</v>
      </c>
      <c r="N139" s="40">
        <f t="shared" si="5"/>
        <v>82869.599999999991</v>
      </c>
      <c r="O139" s="40">
        <f t="shared" si="2"/>
        <v>1218069.6000000001</v>
      </c>
      <c r="P139" s="32">
        <f t="shared" si="6"/>
        <v>1218069.6000000001</v>
      </c>
      <c r="Q139" s="40">
        <v>1500</v>
      </c>
      <c r="R139" s="413">
        <v>109.5</v>
      </c>
      <c r="S139" s="14" t="s">
        <v>691</v>
      </c>
      <c r="T139" s="14" t="s">
        <v>1214</v>
      </c>
    </row>
    <row r="140" spans="1:20" ht="37.5">
      <c r="A140" s="15">
        <v>17</v>
      </c>
      <c r="B140" s="38">
        <v>15</v>
      </c>
      <c r="C140" s="45" t="s">
        <v>1231</v>
      </c>
      <c r="D140" s="44">
        <v>1994</v>
      </c>
      <c r="E140" s="44" t="s">
        <v>37</v>
      </c>
      <c r="F140" s="37" t="s">
        <v>280</v>
      </c>
      <c r="G140" s="44" t="s">
        <v>38</v>
      </c>
      <c r="H140" s="44">
        <v>3</v>
      </c>
      <c r="I140" s="39">
        <v>2351.5</v>
      </c>
      <c r="J140" s="39">
        <v>1191.4000000000001</v>
      </c>
      <c r="K140" s="69" t="s">
        <v>46</v>
      </c>
      <c r="L140" s="39">
        <f t="shared" si="3"/>
        <v>376240</v>
      </c>
      <c r="M140" s="32">
        <f t="shared" si="4"/>
        <v>376240</v>
      </c>
      <c r="N140" s="40">
        <f t="shared" si="5"/>
        <v>27465.52</v>
      </c>
      <c r="O140" s="40">
        <f t="shared" si="2"/>
        <v>403705.52</v>
      </c>
      <c r="P140" s="32">
        <f t="shared" si="6"/>
        <v>403705.52</v>
      </c>
      <c r="Q140" s="40">
        <v>160</v>
      </c>
      <c r="R140" s="413">
        <v>11.68</v>
      </c>
      <c r="S140" s="14" t="s">
        <v>691</v>
      </c>
      <c r="T140" s="14" t="s">
        <v>1214</v>
      </c>
    </row>
    <row r="141" spans="1:20" ht="37.5">
      <c r="A141" s="15">
        <v>18</v>
      </c>
      <c r="B141" s="38">
        <v>16</v>
      </c>
      <c r="C141" s="45" t="s">
        <v>1445</v>
      </c>
      <c r="D141" s="44">
        <v>1990</v>
      </c>
      <c r="E141" s="44"/>
      <c r="F141" s="109"/>
      <c r="G141" s="44" t="s">
        <v>38</v>
      </c>
      <c r="H141" s="44">
        <v>3</v>
      </c>
      <c r="I141" s="39">
        <v>1212.5</v>
      </c>
      <c r="J141" s="39">
        <v>654.29999999999995</v>
      </c>
      <c r="K141" s="572" t="s">
        <v>234</v>
      </c>
      <c r="L141" s="39">
        <f t="shared" si="3"/>
        <v>1312167.5</v>
      </c>
      <c r="M141" s="632">
        <f>L141+L142+L143+L144+L145</f>
        <v>2033847.5</v>
      </c>
      <c r="N141" s="40">
        <f t="shared" si="5"/>
        <v>28081.5</v>
      </c>
      <c r="O141" s="40">
        <f t="shared" si="2"/>
        <v>1340249</v>
      </c>
      <c r="P141" s="632">
        <f>O141+O142+O143+O144+O145</f>
        <v>2115654.875</v>
      </c>
      <c r="Q141" s="40">
        <v>1082.2</v>
      </c>
      <c r="R141" s="40">
        <v>23.16</v>
      </c>
      <c r="S141" s="14" t="s">
        <v>691</v>
      </c>
      <c r="T141" s="14" t="s">
        <v>1214</v>
      </c>
    </row>
    <row r="142" spans="1:20" ht="37.5">
      <c r="A142" s="15">
        <v>19</v>
      </c>
      <c r="B142" s="38"/>
      <c r="C142" s="45"/>
      <c r="D142" s="44"/>
      <c r="E142" s="44"/>
      <c r="F142" s="109"/>
      <c r="G142" s="44"/>
      <c r="H142" s="44"/>
      <c r="I142" s="39"/>
      <c r="J142" s="39"/>
      <c r="K142" s="69" t="s">
        <v>49</v>
      </c>
      <c r="L142" s="39">
        <f>I141*Q142</f>
        <v>516525</v>
      </c>
      <c r="M142" s="634"/>
      <c r="N142" s="40">
        <f>I141*R142</f>
        <v>20103.249999999996</v>
      </c>
      <c r="O142" s="40">
        <f t="shared" si="2"/>
        <v>536628.25</v>
      </c>
      <c r="P142" s="634"/>
      <c r="Q142" s="40">
        <v>426</v>
      </c>
      <c r="R142" s="40">
        <v>16.579999999999998</v>
      </c>
      <c r="S142" s="14" t="s">
        <v>691</v>
      </c>
      <c r="T142" s="14" t="s">
        <v>1214</v>
      </c>
    </row>
    <row r="143" spans="1:20" ht="56.25">
      <c r="A143" s="15">
        <v>20</v>
      </c>
      <c r="B143" s="38"/>
      <c r="C143" s="45"/>
      <c r="D143" s="44"/>
      <c r="E143" s="44"/>
      <c r="F143" s="109"/>
      <c r="G143" s="44"/>
      <c r="H143" s="44"/>
      <c r="I143" s="39"/>
      <c r="J143" s="39"/>
      <c r="K143" s="69" t="s">
        <v>39</v>
      </c>
      <c r="L143" s="39">
        <f>I141*Q143</f>
        <v>69245.875</v>
      </c>
      <c r="M143" s="634"/>
      <c r="N143" s="40">
        <f>I141*R143</f>
        <v>15701.875</v>
      </c>
      <c r="O143" s="40">
        <f t="shared" si="2"/>
        <v>84947.75</v>
      </c>
      <c r="P143" s="634"/>
      <c r="Q143" s="40">
        <v>57.11</v>
      </c>
      <c r="R143" s="40">
        <v>12.95</v>
      </c>
      <c r="S143" s="14" t="s">
        <v>691</v>
      </c>
      <c r="T143" s="14" t="s">
        <v>1214</v>
      </c>
    </row>
    <row r="144" spans="1:20" ht="56.25">
      <c r="A144" s="15">
        <v>21</v>
      </c>
      <c r="B144" s="38"/>
      <c r="C144" s="45"/>
      <c r="D144" s="44"/>
      <c r="E144" s="44"/>
      <c r="F144" s="109"/>
      <c r="G144" s="44"/>
      <c r="H144" s="44"/>
      <c r="I144" s="39"/>
      <c r="J144" s="39"/>
      <c r="K144" s="35" t="s">
        <v>42</v>
      </c>
      <c r="L144" s="39">
        <f>I141*Q144</f>
        <v>43080.125</v>
      </c>
      <c r="M144" s="634"/>
      <c r="N144" s="40">
        <f>I141*R144</f>
        <v>13834.625</v>
      </c>
      <c r="O144" s="40">
        <f t="shared" si="2"/>
        <v>56914.75</v>
      </c>
      <c r="P144" s="634"/>
      <c r="Q144" s="40">
        <v>35.53</v>
      </c>
      <c r="R144" s="40">
        <v>11.41</v>
      </c>
      <c r="S144" s="14" t="s">
        <v>691</v>
      </c>
      <c r="T144" s="14" t="s">
        <v>1214</v>
      </c>
    </row>
    <row r="145" spans="1:20" ht="37.5">
      <c r="A145" s="15">
        <v>22</v>
      </c>
      <c r="B145" s="38"/>
      <c r="C145" s="45"/>
      <c r="D145" s="44"/>
      <c r="E145" s="44"/>
      <c r="F145" s="109"/>
      <c r="G145" s="44"/>
      <c r="H145" s="44"/>
      <c r="I145" s="39"/>
      <c r="J145" s="39"/>
      <c r="K145" s="35" t="s">
        <v>1483</v>
      </c>
      <c r="L145" s="39">
        <f>I141*Q145</f>
        <v>92829</v>
      </c>
      <c r="M145" s="633"/>
      <c r="N145" s="40">
        <f>I141*R145</f>
        <v>4086.125</v>
      </c>
      <c r="O145" s="40">
        <f t="shared" si="2"/>
        <v>96915.125</v>
      </c>
      <c r="P145" s="633"/>
      <c r="Q145" s="40">
        <v>76.56</v>
      </c>
      <c r="R145" s="40">
        <v>3.37</v>
      </c>
      <c r="S145" s="14" t="s">
        <v>691</v>
      </c>
      <c r="T145" s="14" t="s">
        <v>1214</v>
      </c>
    </row>
    <row r="146" spans="1:20">
      <c r="A146" s="15">
        <v>23</v>
      </c>
      <c r="B146" s="38">
        <v>17</v>
      </c>
      <c r="C146" s="45" t="s">
        <v>1444</v>
      </c>
      <c r="D146" s="44">
        <v>1981</v>
      </c>
      <c r="E146" s="44"/>
      <c r="F146" s="109"/>
      <c r="G146" s="44" t="s">
        <v>67</v>
      </c>
      <c r="H146" s="44">
        <v>2</v>
      </c>
      <c r="I146" s="39">
        <v>614</v>
      </c>
      <c r="J146" s="39">
        <v>347.2</v>
      </c>
      <c r="K146" s="572" t="s">
        <v>234</v>
      </c>
      <c r="L146" s="39">
        <f>I146*Q146</f>
        <v>921000</v>
      </c>
      <c r="M146" s="632">
        <f>L146+L147+L148+L149+L150+L151</f>
        <v>1408479.16</v>
      </c>
      <c r="N146" s="40">
        <f>I146*R146</f>
        <v>24695.079999999998</v>
      </c>
      <c r="O146" s="40">
        <f t="shared" si="2"/>
        <v>945695.08</v>
      </c>
      <c r="P146" s="632">
        <f>O146+O147+O148+O149+O150+O151</f>
        <v>1474373.6400000001</v>
      </c>
      <c r="Q146" s="39">
        <v>1500</v>
      </c>
      <c r="R146" s="40">
        <v>40.22</v>
      </c>
      <c r="S146" s="14" t="s">
        <v>691</v>
      </c>
      <c r="T146" s="14" t="s">
        <v>1214</v>
      </c>
    </row>
    <row r="147" spans="1:20" ht="37.5">
      <c r="A147" s="15">
        <v>24</v>
      </c>
      <c r="B147" s="38"/>
      <c r="C147" s="45"/>
      <c r="D147" s="44"/>
      <c r="E147" s="44"/>
      <c r="F147" s="109"/>
      <c r="G147" s="44"/>
      <c r="H147" s="44"/>
      <c r="I147" s="39"/>
      <c r="J147" s="39"/>
      <c r="K147" s="69" t="s">
        <v>46</v>
      </c>
      <c r="L147" s="39">
        <f>I146*Q147</f>
        <v>98240</v>
      </c>
      <c r="M147" s="634"/>
      <c r="N147" s="40">
        <f>I146*R147</f>
        <v>9744.18</v>
      </c>
      <c r="O147" s="40">
        <f t="shared" si="2"/>
        <v>107984.18</v>
      </c>
      <c r="P147" s="634"/>
      <c r="Q147" s="40">
        <v>160</v>
      </c>
      <c r="R147" s="40">
        <v>15.87</v>
      </c>
      <c r="S147" s="14" t="s">
        <v>691</v>
      </c>
      <c r="T147" s="14" t="s">
        <v>1214</v>
      </c>
    </row>
    <row r="148" spans="1:20" ht="37.5">
      <c r="A148" s="15">
        <v>25</v>
      </c>
      <c r="B148" s="38"/>
      <c r="C148" s="45"/>
      <c r="D148" s="44"/>
      <c r="E148" s="44"/>
      <c r="F148" s="109"/>
      <c r="G148" s="44"/>
      <c r="H148" s="44"/>
      <c r="I148" s="39"/>
      <c r="J148" s="39"/>
      <c r="K148" s="69" t="s">
        <v>49</v>
      </c>
      <c r="L148" s="39">
        <f>I146*Q148</f>
        <v>284994.24</v>
      </c>
      <c r="M148" s="634"/>
      <c r="N148" s="40">
        <f>I146*R148</f>
        <v>11205.5</v>
      </c>
      <c r="O148" s="40">
        <f t="shared" si="2"/>
        <v>296199.74</v>
      </c>
      <c r="P148" s="634"/>
      <c r="Q148" s="40">
        <v>464.16</v>
      </c>
      <c r="R148" s="40">
        <v>18.25</v>
      </c>
      <c r="S148" s="14" t="s">
        <v>691</v>
      </c>
      <c r="T148" s="14" t="s">
        <v>1214</v>
      </c>
    </row>
    <row r="149" spans="1:20" ht="56.25">
      <c r="A149" s="15">
        <v>26</v>
      </c>
      <c r="B149" s="38"/>
      <c r="C149" s="45"/>
      <c r="D149" s="44"/>
      <c r="E149" s="44"/>
      <c r="F149" s="109"/>
      <c r="G149" s="44"/>
      <c r="H149" s="44"/>
      <c r="I149" s="39"/>
      <c r="J149" s="39"/>
      <c r="K149" s="69" t="s">
        <v>39</v>
      </c>
      <c r="L149" s="39">
        <f>I146*Q149</f>
        <v>35906.720000000001</v>
      </c>
      <c r="M149" s="634"/>
      <c r="N149" s="40">
        <f>I146*R149</f>
        <v>8774.06</v>
      </c>
      <c r="O149" s="40">
        <f t="shared" si="2"/>
        <v>44680.78</v>
      </c>
      <c r="P149" s="634"/>
      <c r="Q149" s="40">
        <v>58.48</v>
      </c>
      <c r="R149" s="40">
        <v>14.29</v>
      </c>
      <c r="S149" s="14" t="s">
        <v>691</v>
      </c>
      <c r="T149" s="14" t="s">
        <v>1214</v>
      </c>
    </row>
    <row r="150" spans="1:20" ht="56.25">
      <c r="A150" s="15">
        <v>27</v>
      </c>
      <c r="B150" s="38"/>
      <c r="C150" s="45"/>
      <c r="D150" s="44"/>
      <c r="E150" s="44"/>
      <c r="F150" s="109"/>
      <c r="G150" s="44"/>
      <c r="H150" s="44"/>
      <c r="I150" s="39"/>
      <c r="J150" s="39"/>
      <c r="K150" s="35" t="s">
        <v>42</v>
      </c>
      <c r="L150" s="39">
        <f>I146*Q150</f>
        <v>22331.179999999997</v>
      </c>
      <c r="M150" s="634"/>
      <c r="N150" s="40">
        <f>I146*R150</f>
        <v>8491.6200000000008</v>
      </c>
      <c r="O150" s="40">
        <f t="shared" si="2"/>
        <v>30822.799999999996</v>
      </c>
      <c r="P150" s="634"/>
      <c r="Q150" s="40">
        <v>36.369999999999997</v>
      </c>
      <c r="R150" s="40">
        <v>13.83</v>
      </c>
      <c r="S150" s="14" t="s">
        <v>691</v>
      </c>
      <c r="T150" s="14" t="s">
        <v>1214</v>
      </c>
    </row>
    <row r="151" spans="1:20" ht="37.5">
      <c r="A151" s="15">
        <v>28</v>
      </c>
      <c r="B151" s="38"/>
      <c r="C151" s="45"/>
      <c r="D151" s="44"/>
      <c r="E151" s="44"/>
      <c r="F151" s="109"/>
      <c r="G151" s="44"/>
      <c r="H151" s="44"/>
      <c r="I151" s="39"/>
      <c r="J151" s="39"/>
      <c r="K151" s="35" t="s">
        <v>1483</v>
      </c>
      <c r="L151" s="39">
        <f>I146*Q151</f>
        <v>46007.020000000004</v>
      </c>
      <c r="M151" s="633"/>
      <c r="N151" s="40">
        <f>I146*R151</f>
        <v>2984.0400000000004</v>
      </c>
      <c r="O151" s="40">
        <f t="shared" si="2"/>
        <v>48991.060000000005</v>
      </c>
      <c r="P151" s="633"/>
      <c r="Q151" s="40">
        <v>74.930000000000007</v>
      </c>
      <c r="R151" s="40">
        <v>4.8600000000000003</v>
      </c>
      <c r="S151" s="14" t="s">
        <v>691</v>
      </c>
      <c r="T151" s="14" t="s">
        <v>1214</v>
      </c>
    </row>
    <row r="152" spans="1:20" ht="37.5">
      <c r="A152" s="15">
        <v>29</v>
      </c>
      <c r="B152" s="38">
        <v>18</v>
      </c>
      <c r="C152" s="45" t="s">
        <v>83</v>
      </c>
      <c r="D152" s="44">
        <v>1982</v>
      </c>
      <c r="E152" s="44"/>
      <c r="F152" s="109"/>
      <c r="G152" s="44" t="s">
        <v>67</v>
      </c>
      <c r="H152" s="44">
        <v>2</v>
      </c>
      <c r="I152" s="39">
        <v>607.6</v>
      </c>
      <c r="J152" s="39">
        <v>338.4</v>
      </c>
      <c r="K152" s="69" t="s">
        <v>46</v>
      </c>
      <c r="L152" s="39">
        <f>I152*Q152</f>
        <v>97216</v>
      </c>
      <c r="M152" s="632">
        <f>L152+L153+L154+L155+L156</f>
        <v>482397.94400000002</v>
      </c>
      <c r="N152" s="40">
        <f>I152*R152</f>
        <v>9642.6119999999992</v>
      </c>
      <c r="O152" s="40">
        <f t="shared" si="2"/>
        <v>106858.61199999999</v>
      </c>
      <c r="P152" s="632">
        <f>O152+O153+O154+O155+O156</f>
        <v>523167.9040000001</v>
      </c>
      <c r="Q152" s="40">
        <v>160</v>
      </c>
      <c r="R152" s="40">
        <v>15.87</v>
      </c>
      <c r="S152" s="14" t="s">
        <v>691</v>
      </c>
      <c r="T152" s="14" t="s">
        <v>1214</v>
      </c>
    </row>
    <row r="153" spans="1:20" ht="37.5">
      <c r="A153" s="15">
        <v>30</v>
      </c>
      <c r="B153" s="38"/>
      <c r="C153" s="45"/>
      <c r="D153" s="44"/>
      <c r="E153" s="44"/>
      <c r="F153" s="109"/>
      <c r="G153" s="44"/>
      <c r="H153" s="44"/>
      <c r="I153" s="39"/>
      <c r="J153" s="39"/>
      <c r="K153" s="69" t="s">
        <v>49</v>
      </c>
      <c r="L153" s="39">
        <f>I152*Q153</f>
        <v>282023.61600000004</v>
      </c>
      <c r="M153" s="634"/>
      <c r="N153" s="40">
        <f>I152*R153</f>
        <v>11088.7</v>
      </c>
      <c r="O153" s="40">
        <f t="shared" si="2"/>
        <v>293112.31600000005</v>
      </c>
      <c r="P153" s="634"/>
      <c r="Q153" s="40">
        <v>464.16</v>
      </c>
      <c r="R153" s="40">
        <v>18.25</v>
      </c>
      <c r="S153" s="14" t="s">
        <v>691</v>
      </c>
      <c r="T153" s="14" t="s">
        <v>1214</v>
      </c>
    </row>
    <row r="154" spans="1:20" ht="56.25">
      <c r="A154" s="15">
        <v>31</v>
      </c>
      <c r="B154" s="38"/>
      <c r="C154" s="45"/>
      <c r="D154" s="44"/>
      <c r="E154" s="44"/>
      <c r="F154" s="109"/>
      <c r="G154" s="44"/>
      <c r="H154" s="44"/>
      <c r="I154" s="39"/>
      <c r="J154" s="39"/>
      <c r="K154" s="69" t="s">
        <v>39</v>
      </c>
      <c r="L154" s="39">
        <f>I152*Q154</f>
        <v>35532.447999999997</v>
      </c>
      <c r="M154" s="634"/>
      <c r="N154" s="40">
        <f>I152*R154</f>
        <v>8682.6039999999994</v>
      </c>
      <c r="O154" s="40">
        <f t="shared" si="2"/>
        <v>44215.051999999996</v>
      </c>
      <c r="P154" s="634"/>
      <c r="Q154" s="40">
        <v>58.48</v>
      </c>
      <c r="R154" s="40">
        <v>14.29</v>
      </c>
      <c r="S154" s="14" t="s">
        <v>691</v>
      </c>
      <c r="T154" s="14" t="s">
        <v>1214</v>
      </c>
    </row>
    <row r="155" spans="1:20" ht="56.25">
      <c r="A155" s="15">
        <v>32</v>
      </c>
      <c r="B155" s="38"/>
      <c r="C155" s="45"/>
      <c r="D155" s="44"/>
      <c r="E155" s="44"/>
      <c r="F155" s="109"/>
      <c r="G155" s="44"/>
      <c r="H155" s="44"/>
      <c r="I155" s="39"/>
      <c r="J155" s="39"/>
      <c r="K155" s="35" t="s">
        <v>42</v>
      </c>
      <c r="L155" s="39">
        <f>I152*Q155</f>
        <v>22098.412</v>
      </c>
      <c r="M155" s="634"/>
      <c r="N155" s="40">
        <f>I152*R155</f>
        <v>8403.1080000000002</v>
      </c>
      <c r="O155" s="40">
        <f t="shared" si="2"/>
        <v>30501.52</v>
      </c>
      <c r="P155" s="634"/>
      <c r="Q155" s="40">
        <v>36.369999999999997</v>
      </c>
      <c r="R155" s="40">
        <v>13.83</v>
      </c>
      <c r="S155" s="14" t="s">
        <v>691</v>
      </c>
      <c r="T155" s="14" t="s">
        <v>1214</v>
      </c>
    </row>
    <row r="156" spans="1:20" ht="37.5">
      <c r="A156" s="15">
        <v>33</v>
      </c>
      <c r="B156" s="38"/>
      <c r="C156" s="46"/>
      <c r="D156" s="44"/>
      <c r="E156" s="46"/>
      <c r="F156" s="109"/>
      <c r="G156" s="44"/>
      <c r="H156" s="44"/>
      <c r="I156" s="39"/>
      <c r="J156" s="39"/>
      <c r="K156" s="35" t="s">
        <v>1483</v>
      </c>
      <c r="L156" s="39">
        <f>I152*Q156</f>
        <v>45527.468000000008</v>
      </c>
      <c r="M156" s="633"/>
      <c r="N156" s="40">
        <f>I152*R156</f>
        <v>2952.9360000000001</v>
      </c>
      <c r="O156" s="40">
        <f t="shared" si="2"/>
        <v>48480.40400000001</v>
      </c>
      <c r="P156" s="633"/>
      <c r="Q156" s="40">
        <v>74.930000000000007</v>
      </c>
      <c r="R156" s="40">
        <v>4.8600000000000003</v>
      </c>
      <c r="S156" s="14" t="s">
        <v>691</v>
      </c>
      <c r="T156" s="14" t="s">
        <v>1214</v>
      </c>
    </row>
    <row r="157" spans="1:20">
      <c r="A157" s="15">
        <v>34</v>
      </c>
      <c r="B157" s="38">
        <v>19</v>
      </c>
      <c r="C157" s="46" t="s">
        <v>1443</v>
      </c>
      <c r="D157" s="44">
        <v>1977</v>
      </c>
      <c r="E157" s="46"/>
      <c r="F157" s="109"/>
      <c r="G157" s="44" t="s">
        <v>67</v>
      </c>
      <c r="H157" s="44">
        <v>2</v>
      </c>
      <c r="I157" s="39">
        <v>735</v>
      </c>
      <c r="J157" s="39">
        <v>386.2</v>
      </c>
      <c r="K157" s="572" t="s">
        <v>234</v>
      </c>
      <c r="L157" s="39">
        <f>I157*Q157</f>
        <v>1102500</v>
      </c>
      <c r="M157" s="632">
        <f>L157+L158+L159+L160+L161</f>
        <v>1625298.15</v>
      </c>
      <c r="N157" s="40">
        <f>I157*R157</f>
        <v>29561.7</v>
      </c>
      <c r="O157" s="40">
        <f t="shared" si="2"/>
        <v>1132061.7</v>
      </c>
      <c r="P157" s="632">
        <f>O157+O158+O159+O160+O161</f>
        <v>1700606.2499999998</v>
      </c>
      <c r="Q157" s="40">
        <v>1500</v>
      </c>
      <c r="R157" s="40">
        <v>40.22</v>
      </c>
      <c r="S157" s="14" t="s">
        <v>691</v>
      </c>
      <c r="T157" s="14" t="s">
        <v>1214</v>
      </c>
    </row>
    <row r="158" spans="1:20" ht="37.5">
      <c r="A158" s="15">
        <v>35</v>
      </c>
      <c r="B158" s="38"/>
      <c r="C158" s="46"/>
      <c r="D158" s="44"/>
      <c r="E158" s="46"/>
      <c r="F158" s="109"/>
      <c r="G158" s="44"/>
      <c r="H158" s="44"/>
      <c r="I158" s="39"/>
      <c r="J158" s="39"/>
      <c r="K158" s="69" t="s">
        <v>46</v>
      </c>
      <c r="L158" s="39">
        <f>I157*Q158</f>
        <v>128625</v>
      </c>
      <c r="M158" s="634"/>
      <c r="N158" s="40">
        <f>I157*R158</f>
        <v>11664.449999999999</v>
      </c>
      <c r="O158" s="40">
        <f t="shared" si="2"/>
        <v>140289.45000000001</v>
      </c>
      <c r="P158" s="634"/>
      <c r="Q158" s="40">
        <v>175</v>
      </c>
      <c r="R158" s="40">
        <v>15.87</v>
      </c>
      <c r="S158" s="14" t="s">
        <v>691</v>
      </c>
      <c r="T158" s="14" t="s">
        <v>1214</v>
      </c>
    </row>
    <row r="159" spans="1:20" ht="37.5">
      <c r="A159" s="15">
        <v>36</v>
      </c>
      <c r="B159" s="38"/>
      <c r="C159" s="46"/>
      <c r="D159" s="44"/>
      <c r="E159" s="46"/>
      <c r="F159" s="109"/>
      <c r="G159" s="44"/>
      <c r="H159" s="44"/>
      <c r="I159" s="39"/>
      <c r="J159" s="39"/>
      <c r="K159" s="69" t="s">
        <v>49</v>
      </c>
      <c r="L159" s="39">
        <f>I157*Q159</f>
        <v>327288.15000000002</v>
      </c>
      <c r="M159" s="634"/>
      <c r="N159" s="40">
        <f>I157*R159</f>
        <v>13413.75</v>
      </c>
      <c r="O159" s="40">
        <f t="shared" si="2"/>
        <v>340701.9</v>
      </c>
      <c r="P159" s="634"/>
      <c r="Q159" s="40">
        <v>445.29</v>
      </c>
      <c r="R159" s="40">
        <v>18.25</v>
      </c>
      <c r="S159" s="14" t="s">
        <v>691</v>
      </c>
      <c r="T159" s="14" t="s">
        <v>1214</v>
      </c>
    </row>
    <row r="160" spans="1:20" ht="56.25">
      <c r="A160" s="15">
        <v>37</v>
      </c>
      <c r="B160" s="38"/>
      <c r="C160" s="45"/>
      <c r="D160" s="44"/>
      <c r="E160" s="44"/>
      <c r="F160" s="109"/>
      <c r="G160" s="44"/>
      <c r="H160" s="44"/>
      <c r="I160" s="39"/>
      <c r="J160" s="39"/>
      <c r="K160" s="69" t="s">
        <v>39</v>
      </c>
      <c r="L160" s="39">
        <f>I157*Q160</f>
        <v>41233.5</v>
      </c>
      <c r="M160" s="634"/>
      <c r="N160" s="40">
        <f>I157*R160</f>
        <v>10503.15</v>
      </c>
      <c r="O160" s="40">
        <f t="shared" si="2"/>
        <v>51736.65</v>
      </c>
      <c r="P160" s="634"/>
      <c r="Q160" s="40">
        <v>56.1</v>
      </c>
      <c r="R160" s="40">
        <v>14.29</v>
      </c>
      <c r="S160" s="14" t="s">
        <v>691</v>
      </c>
      <c r="T160" s="14" t="s">
        <v>1214</v>
      </c>
    </row>
    <row r="161" spans="1:20" ht="56.25">
      <c r="A161" s="15">
        <v>38</v>
      </c>
      <c r="B161" s="38"/>
      <c r="C161" s="45"/>
      <c r="D161" s="44"/>
      <c r="E161" s="44"/>
      <c r="F161" s="109"/>
      <c r="G161" s="44"/>
      <c r="H161" s="44"/>
      <c r="I161" s="39"/>
      <c r="J161" s="39"/>
      <c r="K161" s="35" t="s">
        <v>42</v>
      </c>
      <c r="L161" s="39">
        <f>I157*Q161</f>
        <v>25651.5</v>
      </c>
      <c r="M161" s="633"/>
      <c r="N161" s="40">
        <f>I157*R161</f>
        <v>10165.049999999999</v>
      </c>
      <c r="O161" s="40">
        <f t="shared" si="2"/>
        <v>35816.550000000003</v>
      </c>
      <c r="P161" s="633"/>
      <c r="Q161" s="40">
        <v>34.9</v>
      </c>
      <c r="R161" s="40">
        <v>13.83</v>
      </c>
      <c r="S161" s="14" t="s">
        <v>691</v>
      </c>
      <c r="T161" s="14" t="s">
        <v>1214</v>
      </c>
    </row>
    <row r="162" spans="1:20">
      <c r="A162" s="15">
        <v>39</v>
      </c>
      <c r="B162" s="38">
        <v>20</v>
      </c>
      <c r="C162" s="46" t="s">
        <v>1446</v>
      </c>
      <c r="D162" s="44">
        <v>1975</v>
      </c>
      <c r="E162" s="46"/>
      <c r="F162" s="109"/>
      <c r="G162" s="44" t="s">
        <v>67</v>
      </c>
      <c r="H162" s="44">
        <v>2</v>
      </c>
      <c r="I162" s="39">
        <v>502.8</v>
      </c>
      <c r="J162" s="39">
        <v>298.8</v>
      </c>
      <c r="K162" s="572" t="s">
        <v>234</v>
      </c>
      <c r="L162" s="39">
        <f>I162*Q162</f>
        <v>754200</v>
      </c>
      <c r="M162" s="632">
        <f>L162+L163+L164+L165+L166</f>
        <v>1111836.612</v>
      </c>
      <c r="N162" s="40">
        <f>I162*R162</f>
        <v>20222.615999999998</v>
      </c>
      <c r="O162" s="40">
        <f t="shared" si="2"/>
        <v>774422.61600000004</v>
      </c>
      <c r="P162" s="632">
        <f>O162+O163+O164+O165+O166</f>
        <v>1163353.5</v>
      </c>
      <c r="Q162" s="40">
        <v>1500</v>
      </c>
      <c r="R162" s="40">
        <v>40.22</v>
      </c>
      <c r="S162" s="14" t="s">
        <v>691</v>
      </c>
      <c r="T162" s="14" t="s">
        <v>1214</v>
      </c>
    </row>
    <row r="163" spans="1:20" ht="37.5">
      <c r="A163" s="15">
        <v>40</v>
      </c>
      <c r="B163" s="38"/>
      <c r="C163" s="45"/>
      <c r="D163" s="46"/>
      <c r="E163" s="46"/>
      <c r="F163" s="109"/>
      <c r="G163" s="46"/>
      <c r="H163" s="44"/>
      <c r="I163" s="39"/>
      <c r="J163" s="39"/>
      <c r="K163" s="69" t="s">
        <v>46</v>
      </c>
      <c r="L163" s="39">
        <f>I162*Q163</f>
        <v>87990</v>
      </c>
      <c r="M163" s="634"/>
      <c r="N163" s="40">
        <f>I162*R163</f>
        <v>7979.4359999999997</v>
      </c>
      <c r="O163" s="40">
        <f t="shared" si="2"/>
        <v>95969.436000000002</v>
      </c>
      <c r="P163" s="634"/>
      <c r="Q163" s="40">
        <v>175</v>
      </c>
      <c r="R163" s="40">
        <v>15.87</v>
      </c>
      <c r="S163" s="14" t="s">
        <v>691</v>
      </c>
      <c r="T163" s="14" t="s">
        <v>1214</v>
      </c>
    </row>
    <row r="164" spans="1:20" ht="37.5">
      <c r="A164" s="15">
        <v>41</v>
      </c>
      <c r="B164" s="38"/>
      <c r="C164" s="45"/>
      <c r="D164" s="46"/>
      <c r="E164" s="46"/>
      <c r="F164" s="109"/>
      <c r="G164" s="46"/>
      <c r="H164" s="44"/>
      <c r="I164" s="39"/>
      <c r="J164" s="39"/>
      <c r="K164" s="69" t="s">
        <v>49</v>
      </c>
      <c r="L164" s="39">
        <f>I162*Q164</f>
        <v>223891.81200000001</v>
      </c>
      <c r="M164" s="634"/>
      <c r="N164" s="40">
        <f>I162*R164</f>
        <v>9176.1</v>
      </c>
      <c r="O164" s="40">
        <f t="shared" si="2"/>
        <v>233067.91200000001</v>
      </c>
      <c r="P164" s="634"/>
      <c r="Q164" s="40">
        <v>445.29</v>
      </c>
      <c r="R164" s="40">
        <v>18.25</v>
      </c>
      <c r="S164" s="14" t="s">
        <v>691</v>
      </c>
      <c r="T164" s="14" t="s">
        <v>1214</v>
      </c>
    </row>
    <row r="165" spans="1:20" ht="56.25">
      <c r="A165" s="15">
        <v>42</v>
      </c>
      <c r="B165" s="38"/>
      <c r="C165" s="45"/>
      <c r="D165" s="46"/>
      <c r="E165" s="46"/>
      <c r="F165" s="109"/>
      <c r="G165" s="46"/>
      <c r="H165" s="44"/>
      <c r="I165" s="39"/>
      <c r="J165" s="39"/>
      <c r="K165" s="69" t="s">
        <v>39</v>
      </c>
      <c r="L165" s="39">
        <f>I162*Q165</f>
        <v>28207.08</v>
      </c>
      <c r="M165" s="634"/>
      <c r="N165" s="40">
        <f>I162*R165</f>
        <v>7185.0119999999997</v>
      </c>
      <c r="O165" s="40">
        <f t="shared" si="2"/>
        <v>35392.092000000004</v>
      </c>
      <c r="P165" s="634"/>
      <c r="Q165" s="40">
        <v>56.1</v>
      </c>
      <c r="R165" s="40">
        <v>14.29</v>
      </c>
      <c r="S165" s="14" t="s">
        <v>691</v>
      </c>
      <c r="T165" s="14" t="s">
        <v>1214</v>
      </c>
    </row>
    <row r="166" spans="1:20" ht="56.25">
      <c r="A166" s="15">
        <v>43</v>
      </c>
      <c r="B166" s="38"/>
      <c r="C166" s="45"/>
      <c r="D166" s="46"/>
      <c r="E166" s="46"/>
      <c r="F166" s="109"/>
      <c r="G166" s="46"/>
      <c r="H166" s="44"/>
      <c r="I166" s="39"/>
      <c r="J166" s="39"/>
      <c r="K166" s="35" t="s">
        <v>42</v>
      </c>
      <c r="L166" s="39">
        <f>I162*Q166</f>
        <v>17547.72</v>
      </c>
      <c r="M166" s="633"/>
      <c r="N166" s="40">
        <f>I162*R166</f>
        <v>6953.7240000000002</v>
      </c>
      <c r="O166" s="40">
        <f t="shared" si="2"/>
        <v>24501.444000000003</v>
      </c>
      <c r="P166" s="633"/>
      <c r="Q166" s="40">
        <v>34.9</v>
      </c>
      <c r="R166" s="40">
        <v>13.83</v>
      </c>
      <c r="S166" s="14" t="s">
        <v>691</v>
      </c>
      <c r="T166" s="14" t="s">
        <v>1214</v>
      </c>
    </row>
    <row r="167" spans="1:20">
      <c r="A167" s="15">
        <v>44</v>
      </c>
      <c r="B167" s="38">
        <v>21</v>
      </c>
      <c r="C167" s="45" t="s">
        <v>1447</v>
      </c>
      <c r="D167" s="46">
        <v>1984</v>
      </c>
      <c r="E167" s="46"/>
      <c r="F167" s="109"/>
      <c r="G167" s="44" t="s">
        <v>67</v>
      </c>
      <c r="H167" s="44">
        <v>2</v>
      </c>
      <c r="I167" s="39">
        <v>741.2</v>
      </c>
      <c r="J167" s="39">
        <v>381</v>
      </c>
      <c r="K167" s="572" t="s">
        <v>234</v>
      </c>
      <c r="L167" s="39">
        <f>I167*Q167</f>
        <v>1111800</v>
      </c>
      <c r="M167" s="632">
        <f>L167+L168+L169+L170+L171+L172</f>
        <v>1700268.3279999997</v>
      </c>
      <c r="N167" s="40">
        <f>I167*R167</f>
        <v>29811.064000000002</v>
      </c>
      <c r="O167" s="40">
        <f t="shared" si="2"/>
        <v>1141611.064</v>
      </c>
      <c r="P167" s="632">
        <f>O167+O168+O169+O170+O171+O172</f>
        <v>1779813.9120000002</v>
      </c>
      <c r="Q167" s="40">
        <v>1500</v>
      </c>
      <c r="R167" s="40">
        <v>40.22</v>
      </c>
      <c r="S167" s="14" t="s">
        <v>691</v>
      </c>
      <c r="T167" s="14" t="s">
        <v>1214</v>
      </c>
    </row>
    <row r="168" spans="1:20" ht="37.5">
      <c r="A168" s="15">
        <v>45</v>
      </c>
      <c r="B168" s="38"/>
      <c r="C168" s="45"/>
      <c r="D168" s="46"/>
      <c r="E168" s="46"/>
      <c r="F168" s="109"/>
      <c r="G168" s="46"/>
      <c r="H168" s="44"/>
      <c r="I168" s="39"/>
      <c r="J168" s="39"/>
      <c r="K168" s="69" t="s">
        <v>46</v>
      </c>
      <c r="L168" s="39">
        <f>I167*Q168</f>
        <v>118592</v>
      </c>
      <c r="M168" s="634"/>
      <c r="N168" s="40">
        <f>I167*R168</f>
        <v>11762.844000000001</v>
      </c>
      <c r="O168" s="40">
        <f t="shared" si="2"/>
        <v>130354.844</v>
      </c>
      <c r="P168" s="634"/>
      <c r="Q168" s="40">
        <v>160</v>
      </c>
      <c r="R168" s="40">
        <v>15.87</v>
      </c>
      <c r="S168" s="14" t="s">
        <v>691</v>
      </c>
      <c r="T168" s="14" t="s">
        <v>1214</v>
      </c>
    </row>
    <row r="169" spans="1:20" ht="37.5">
      <c r="A169" s="15">
        <v>46</v>
      </c>
      <c r="B169" s="38"/>
      <c r="C169" s="45"/>
      <c r="D169" s="46"/>
      <c r="E169" s="46"/>
      <c r="F169" s="109"/>
      <c r="G169" s="46"/>
      <c r="H169" s="44"/>
      <c r="I169" s="39"/>
      <c r="J169" s="39"/>
      <c r="K169" s="69" t="s">
        <v>49</v>
      </c>
      <c r="L169" s="39">
        <f>I167*Q169</f>
        <v>344035.39200000005</v>
      </c>
      <c r="M169" s="634"/>
      <c r="N169" s="40">
        <f>I167*R169</f>
        <v>13526.900000000001</v>
      </c>
      <c r="O169" s="40">
        <f t="shared" si="2"/>
        <v>357562.29200000007</v>
      </c>
      <c r="P169" s="634"/>
      <c r="Q169" s="40">
        <v>464.16</v>
      </c>
      <c r="R169" s="40">
        <v>18.25</v>
      </c>
      <c r="S169" s="14" t="s">
        <v>691</v>
      </c>
      <c r="T169" s="14" t="s">
        <v>1214</v>
      </c>
    </row>
    <row r="170" spans="1:20" ht="56.25">
      <c r="A170" s="15">
        <v>47</v>
      </c>
      <c r="B170" s="38"/>
      <c r="C170" s="45"/>
      <c r="D170" s="46"/>
      <c r="E170" s="46"/>
      <c r="F170" s="109"/>
      <c r="G170" s="46"/>
      <c r="H170" s="44"/>
      <c r="I170" s="39"/>
      <c r="J170" s="39"/>
      <c r="K170" s="69" t="s">
        <v>39</v>
      </c>
      <c r="L170" s="39">
        <f>I167*Q170</f>
        <v>43345.376000000004</v>
      </c>
      <c r="M170" s="634"/>
      <c r="N170" s="40">
        <f>I167*R170</f>
        <v>10591.748</v>
      </c>
      <c r="O170" s="40">
        <f t="shared" si="2"/>
        <v>53937.124000000003</v>
      </c>
      <c r="P170" s="634"/>
      <c r="Q170" s="40">
        <v>58.48</v>
      </c>
      <c r="R170" s="40">
        <v>14.29</v>
      </c>
      <c r="S170" s="14" t="s">
        <v>691</v>
      </c>
      <c r="T170" s="14" t="s">
        <v>1214</v>
      </c>
    </row>
    <row r="171" spans="1:20" ht="56.25">
      <c r="A171" s="15">
        <v>48</v>
      </c>
      <c r="B171" s="38"/>
      <c r="C171" s="68"/>
      <c r="D171" s="16"/>
      <c r="E171" s="68"/>
      <c r="F171" s="109"/>
      <c r="G171" s="16"/>
      <c r="H171" s="16"/>
      <c r="I171" s="21"/>
      <c r="J171" s="21"/>
      <c r="K171" s="35" t="s">
        <v>42</v>
      </c>
      <c r="L171" s="39">
        <f>I167*Q171</f>
        <v>26957.444</v>
      </c>
      <c r="M171" s="634"/>
      <c r="N171" s="40">
        <f>I167*R171</f>
        <v>10250.796</v>
      </c>
      <c r="O171" s="40">
        <f t="shared" si="2"/>
        <v>37208.239999999998</v>
      </c>
      <c r="P171" s="634"/>
      <c r="Q171" s="32">
        <v>36.369999999999997</v>
      </c>
      <c r="R171" s="14">
        <v>13.83</v>
      </c>
      <c r="S171" s="14" t="s">
        <v>691</v>
      </c>
      <c r="T171" s="14" t="s">
        <v>1214</v>
      </c>
    </row>
    <row r="172" spans="1:20" ht="37.5">
      <c r="A172" s="15">
        <v>49</v>
      </c>
      <c r="B172" s="38"/>
      <c r="C172" s="68"/>
      <c r="D172" s="16"/>
      <c r="E172" s="68"/>
      <c r="F172" s="109"/>
      <c r="G172" s="16"/>
      <c r="H172" s="16"/>
      <c r="I172" s="21"/>
      <c r="J172" s="21"/>
      <c r="K172" s="35" t="s">
        <v>1483</v>
      </c>
      <c r="L172" s="39">
        <f>I167*Q172</f>
        <v>55538.116000000009</v>
      </c>
      <c r="M172" s="633"/>
      <c r="N172" s="40">
        <f>I167*R172</f>
        <v>3602.2320000000004</v>
      </c>
      <c r="O172" s="40">
        <f t="shared" si="2"/>
        <v>59140.348000000013</v>
      </c>
      <c r="P172" s="633"/>
      <c r="Q172" s="32">
        <v>74.930000000000007</v>
      </c>
      <c r="R172" s="29">
        <v>4.8600000000000003</v>
      </c>
      <c r="S172" s="14" t="s">
        <v>691</v>
      </c>
      <c r="T172" s="14" t="s">
        <v>1214</v>
      </c>
    </row>
    <row r="173" spans="1:20" ht="56.25">
      <c r="A173" s="15">
        <v>50</v>
      </c>
      <c r="B173" s="38">
        <v>22</v>
      </c>
      <c r="C173" s="68" t="s">
        <v>1448</v>
      </c>
      <c r="D173" s="16">
        <v>1958</v>
      </c>
      <c r="E173" s="68"/>
      <c r="F173" s="109"/>
      <c r="G173" s="44" t="s">
        <v>67</v>
      </c>
      <c r="H173" s="16">
        <v>2</v>
      </c>
      <c r="I173" s="21">
        <v>571</v>
      </c>
      <c r="J173" s="21">
        <v>395.3</v>
      </c>
      <c r="K173" s="69" t="s">
        <v>39</v>
      </c>
      <c r="L173" s="21">
        <f>I173*Q173</f>
        <v>32033.100000000002</v>
      </c>
      <c r="M173" s="632">
        <f>L173+L174+L175</f>
        <v>306221.59000000003</v>
      </c>
      <c r="N173" s="32">
        <f>I173*R173</f>
        <v>8159.5899999999992</v>
      </c>
      <c r="O173" s="32">
        <f t="shared" si="2"/>
        <v>40192.69</v>
      </c>
      <c r="P173" s="632">
        <f>O173+O174+O175</f>
        <v>332698.86000000004</v>
      </c>
      <c r="Q173" s="374">
        <v>56.1</v>
      </c>
      <c r="R173" s="29">
        <v>14.29</v>
      </c>
      <c r="S173" s="14" t="s">
        <v>691</v>
      </c>
      <c r="T173" s="14" t="s">
        <v>1214</v>
      </c>
    </row>
    <row r="174" spans="1:20" ht="56.25">
      <c r="A174" s="15">
        <v>51</v>
      </c>
      <c r="B174" s="38"/>
      <c r="C174" s="68"/>
      <c r="D174" s="16"/>
      <c r="E174" s="68"/>
      <c r="F174" s="109"/>
      <c r="G174" s="16"/>
      <c r="H174" s="16"/>
      <c r="I174" s="21"/>
      <c r="J174" s="21"/>
      <c r="K174" s="35" t="s">
        <v>42</v>
      </c>
      <c r="L174" s="21">
        <f>I173*Q174</f>
        <v>19927.899999999998</v>
      </c>
      <c r="M174" s="634"/>
      <c r="N174" s="32">
        <f>I173*R174</f>
        <v>7896.93</v>
      </c>
      <c r="O174" s="32">
        <f t="shared" si="2"/>
        <v>27824.829999999998</v>
      </c>
      <c r="P174" s="634"/>
      <c r="Q174" s="32">
        <v>34.9</v>
      </c>
      <c r="R174" s="14">
        <v>13.83</v>
      </c>
      <c r="S174" s="14" t="s">
        <v>691</v>
      </c>
      <c r="T174" s="14" t="s">
        <v>1214</v>
      </c>
    </row>
    <row r="175" spans="1:20" ht="37.5">
      <c r="A175" s="15">
        <v>52</v>
      </c>
      <c r="B175" s="38"/>
      <c r="C175" s="68"/>
      <c r="D175" s="16"/>
      <c r="E175" s="68"/>
      <c r="F175" s="109"/>
      <c r="G175" s="16"/>
      <c r="H175" s="16"/>
      <c r="I175" s="21"/>
      <c r="J175" s="21"/>
      <c r="K175" s="69" t="s">
        <v>49</v>
      </c>
      <c r="L175" s="21">
        <f>I173*Q175</f>
        <v>254260.59000000003</v>
      </c>
      <c r="M175" s="633"/>
      <c r="N175" s="32">
        <f>I173*R175</f>
        <v>10420.75</v>
      </c>
      <c r="O175" s="32">
        <f t="shared" si="2"/>
        <v>264681.34000000003</v>
      </c>
      <c r="P175" s="633"/>
      <c r="Q175" s="32">
        <v>445.29</v>
      </c>
      <c r="R175" s="14">
        <v>18.25</v>
      </c>
      <c r="S175" s="14" t="s">
        <v>691</v>
      </c>
      <c r="T175" s="14" t="s">
        <v>1214</v>
      </c>
    </row>
    <row r="176" spans="1:20" ht="56.25">
      <c r="A176" s="15">
        <v>53</v>
      </c>
      <c r="B176" s="38">
        <v>23</v>
      </c>
      <c r="C176" s="68" t="s">
        <v>1449</v>
      </c>
      <c r="D176" s="16">
        <v>1959</v>
      </c>
      <c r="E176" s="68"/>
      <c r="F176" s="109"/>
      <c r="G176" s="44" t="s">
        <v>67</v>
      </c>
      <c r="H176" s="16">
        <v>2</v>
      </c>
      <c r="I176" s="21">
        <v>561.79999999999995</v>
      </c>
      <c r="J176" s="21">
        <v>385</v>
      </c>
      <c r="K176" s="69" t="s">
        <v>39</v>
      </c>
      <c r="L176" s="21">
        <f>I176*Q176</f>
        <v>31516.98</v>
      </c>
      <c r="M176" s="632">
        <f>L176+L177+L178</f>
        <v>301287.72200000001</v>
      </c>
      <c r="N176" s="32">
        <f t="shared" ref="N176:N185" si="7">I176*R176</f>
        <v>8028.1219999999985</v>
      </c>
      <c r="O176" s="32">
        <f t="shared" si="2"/>
        <v>39545.101999999999</v>
      </c>
      <c r="P176" s="632">
        <f>O176+O177+O178</f>
        <v>327338.38799999998</v>
      </c>
      <c r="Q176" s="32">
        <v>56.1</v>
      </c>
      <c r="R176" s="14">
        <v>14.29</v>
      </c>
      <c r="S176" s="14" t="s">
        <v>691</v>
      </c>
      <c r="T176" s="14" t="s">
        <v>1214</v>
      </c>
    </row>
    <row r="177" spans="1:20" ht="56.25">
      <c r="A177" s="15">
        <v>54</v>
      </c>
      <c r="B177" s="38"/>
      <c r="C177" s="68"/>
      <c r="D177" s="16"/>
      <c r="E177" s="68"/>
      <c r="F177" s="109"/>
      <c r="G177" s="16"/>
      <c r="H177" s="16"/>
      <c r="I177" s="21"/>
      <c r="J177" s="21"/>
      <c r="K177" s="35" t="s">
        <v>42</v>
      </c>
      <c r="L177" s="21">
        <f>I176*Q177</f>
        <v>19606.819999999996</v>
      </c>
      <c r="M177" s="634"/>
      <c r="N177" s="32">
        <f>I176*R177</f>
        <v>7769.6939999999995</v>
      </c>
      <c r="O177" s="32">
        <f t="shared" si="2"/>
        <v>27376.513999999996</v>
      </c>
      <c r="P177" s="634"/>
      <c r="Q177" s="32">
        <v>34.9</v>
      </c>
      <c r="R177" s="14">
        <v>13.83</v>
      </c>
      <c r="S177" s="14" t="s">
        <v>691</v>
      </c>
      <c r="T177" s="14" t="s">
        <v>1214</v>
      </c>
    </row>
    <row r="178" spans="1:20" ht="37.5">
      <c r="A178" s="15">
        <v>55</v>
      </c>
      <c r="B178" s="38"/>
      <c r="C178" s="68"/>
      <c r="D178" s="16"/>
      <c r="E178" s="68"/>
      <c r="F178" s="109"/>
      <c r="G178" s="16"/>
      <c r="H178" s="16"/>
      <c r="I178" s="21"/>
      <c r="J178" s="21"/>
      <c r="K178" s="69" t="s">
        <v>49</v>
      </c>
      <c r="L178" s="21">
        <f>I176*Q178</f>
        <v>250163.92199999999</v>
      </c>
      <c r="M178" s="633"/>
      <c r="N178" s="32">
        <f>I176*R178</f>
        <v>10252.849999999999</v>
      </c>
      <c r="O178" s="32">
        <f t="shared" si="2"/>
        <v>260416.772</v>
      </c>
      <c r="P178" s="633"/>
      <c r="Q178" s="32">
        <v>445.29</v>
      </c>
      <c r="R178" s="14">
        <v>18.25</v>
      </c>
      <c r="S178" s="14" t="s">
        <v>691</v>
      </c>
      <c r="T178" s="14" t="s">
        <v>1214</v>
      </c>
    </row>
    <row r="179" spans="1:20" ht="37.5">
      <c r="A179" s="15">
        <v>56</v>
      </c>
      <c r="B179" s="38">
        <v>24</v>
      </c>
      <c r="C179" s="68" t="s">
        <v>330</v>
      </c>
      <c r="D179" s="16">
        <v>1961</v>
      </c>
      <c r="E179" s="68"/>
      <c r="F179" s="109"/>
      <c r="G179" s="44" t="s">
        <v>67</v>
      </c>
      <c r="H179" s="16">
        <v>2</v>
      </c>
      <c r="I179" s="21">
        <v>593</v>
      </c>
      <c r="J179" s="21">
        <v>411.1</v>
      </c>
      <c r="K179" s="69" t="s">
        <v>46</v>
      </c>
      <c r="L179" s="21">
        <f>I179*Q179</f>
        <v>103775</v>
      </c>
      <c r="M179" s="632">
        <f>L179+L180+L181</f>
        <v>157738</v>
      </c>
      <c r="N179" s="32">
        <f t="shared" si="7"/>
        <v>9410.91</v>
      </c>
      <c r="O179" s="32">
        <f t="shared" si="2"/>
        <v>113185.91</v>
      </c>
      <c r="P179" s="632">
        <f>O179+O180+O181</f>
        <v>183824.07</v>
      </c>
      <c r="Q179" s="32">
        <v>175</v>
      </c>
      <c r="R179" s="14">
        <v>15.87</v>
      </c>
      <c r="S179" s="14" t="s">
        <v>691</v>
      </c>
      <c r="T179" s="14" t="s">
        <v>1214</v>
      </c>
    </row>
    <row r="180" spans="1:20" ht="56.25">
      <c r="A180" s="15">
        <v>57</v>
      </c>
      <c r="B180" s="38"/>
      <c r="C180" s="68"/>
      <c r="D180" s="16"/>
      <c r="E180" s="68"/>
      <c r="F180" s="109"/>
      <c r="G180" s="16"/>
      <c r="H180" s="16"/>
      <c r="I180" s="21"/>
      <c r="J180" s="21"/>
      <c r="K180" s="69" t="s">
        <v>39</v>
      </c>
      <c r="L180" s="21">
        <f>I179*Q180</f>
        <v>33267.300000000003</v>
      </c>
      <c r="M180" s="634"/>
      <c r="N180" s="32">
        <f>I179*R180</f>
        <v>8473.9699999999993</v>
      </c>
      <c r="O180" s="32">
        <f t="shared" si="2"/>
        <v>41741.270000000004</v>
      </c>
      <c r="P180" s="634"/>
      <c r="Q180" s="32">
        <v>56.1</v>
      </c>
      <c r="R180" s="14">
        <v>14.29</v>
      </c>
      <c r="S180" s="14" t="s">
        <v>691</v>
      </c>
      <c r="T180" s="14" t="s">
        <v>1214</v>
      </c>
    </row>
    <row r="181" spans="1:20" ht="56.25">
      <c r="A181" s="15">
        <v>58</v>
      </c>
      <c r="B181" s="38"/>
      <c r="C181" s="68"/>
      <c r="D181" s="16"/>
      <c r="E181" s="68"/>
      <c r="F181" s="109"/>
      <c r="G181" s="16"/>
      <c r="H181" s="16"/>
      <c r="I181" s="21"/>
      <c r="J181" s="21"/>
      <c r="K181" s="35" t="s">
        <v>42</v>
      </c>
      <c r="L181" s="21">
        <f>I179*Q181</f>
        <v>20695.7</v>
      </c>
      <c r="M181" s="633"/>
      <c r="N181" s="32">
        <f>I179*R181</f>
        <v>8201.19</v>
      </c>
      <c r="O181" s="32">
        <f t="shared" si="2"/>
        <v>28896.89</v>
      </c>
      <c r="P181" s="633"/>
      <c r="Q181" s="32">
        <v>34.9</v>
      </c>
      <c r="R181" s="14">
        <v>13.83</v>
      </c>
      <c r="S181" s="14" t="s">
        <v>691</v>
      </c>
      <c r="T181" s="14" t="s">
        <v>1214</v>
      </c>
    </row>
    <row r="182" spans="1:20" ht="56.25">
      <c r="A182" s="15">
        <v>59</v>
      </c>
      <c r="B182" s="38">
        <v>25</v>
      </c>
      <c r="C182" s="68" t="s">
        <v>1450</v>
      </c>
      <c r="D182" s="16">
        <v>1963</v>
      </c>
      <c r="E182" s="68"/>
      <c r="F182" s="109"/>
      <c r="G182" s="44" t="s">
        <v>60</v>
      </c>
      <c r="H182" s="16">
        <v>2</v>
      </c>
      <c r="I182" s="21">
        <v>624</v>
      </c>
      <c r="J182" s="21">
        <v>405.2</v>
      </c>
      <c r="K182" s="69" t="s">
        <v>46</v>
      </c>
      <c r="L182" s="21">
        <f>I182*Q182</f>
        <v>106704</v>
      </c>
      <c r="M182" s="632">
        <f>L182+L183+L184</f>
        <v>1320564.96</v>
      </c>
      <c r="N182" s="32">
        <f t="shared" si="7"/>
        <v>9871.68</v>
      </c>
      <c r="O182" s="32">
        <f t="shared" si="2"/>
        <v>116575.67999999999</v>
      </c>
      <c r="P182" s="632">
        <f>O182+O183+O184</f>
        <v>1330436.6399999999</v>
      </c>
      <c r="Q182" s="32">
        <v>171</v>
      </c>
      <c r="R182" s="14">
        <v>15.82</v>
      </c>
      <c r="S182" s="14" t="s">
        <v>691</v>
      </c>
      <c r="T182" s="14" t="s">
        <v>1214</v>
      </c>
    </row>
    <row r="183" spans="1:20">
      <c r="A183" s="15">
        <v>60</v>
      </c>
      <c r="B183" s="38"/>
      <c r="C183" s="68"/>
      <c r="D183" s="16"/>
      <c r="E183" s="68"/>
      <c r="F183" s="109"/>
      <c r="G183" s="16"/>
      <c r="H183" s="16"/>
      <c r="I183" s="21"/>
      <c r="J183" s="21"/>
      <c r="K183" s="572" t="s">
        <v>234</v>
      </c>
      <c r="L183" s="21">
        <f>I182*Q183</f>
        <v>936000</v>
      </c>
      <c r="M183" s="634"/>
      <c r="N183" s="32">
        <f t="shared" si="7"/>
        <v>0</v>
      </c>
      <c r="O183" s="32">
        <f t="shared" si="2"/>
        <v>936000</v>
      </c>
      <c r="P183" s="634"/>
      <c r="Q183" s="32">
        <v>1500</v>
      </c>
      <c r="R183" s="14">
        <v>39.979999999999997</v>
      </c>
      <c r="S183" s="14" t="s">
        <v>691</v>
      </c>
      <c r="T183" s="14" t="s">
        <v>1214</v>
      </c>
    </row>
    <row r="184" spans="1:20" ht="37.5">
      <c r="A184" s="15">
        <v>61</v>
      </c>
      <c r="B184" s="38"/>
      <c r="C184" s="68"/>
      <c r="D184" s="16"/>
      <c r="E184" s="68"/>
      <c r="F184" s="109"/>
      <c r="G184" s="16"/>
      <c r="H184" s="16"/>
      <c r="I184" s="21"/>
      <c r="J184" s="21"/>
      <c r="K184" s="69" t="s">
        <v>49</v>
      </c>
      <c r="L184" s="21">
        <f>I182*Q184</f>
        <v>277860.96000000002</v>
      </c>
      <c r="M184" s="633"/>
      <c r="N184" s="32">
        <f t="shared" si="7"/>
        <v>0</v>
      </c>
      <c r="O184" s="32">
        <f t="shared" si="2"/>
        <v>277860.96000000002</v>
      </c>
      <c r="P184" s="633"/>
      <c r="Q184" s="32">
        <v>445.29</v>
      </c>
      <c r="R184" s="14">
        <v>18.25</v>
      </c>
      <c r="S184" s="14" t="s">
        <v>691</v>
      </c>
      <c r="T184" s="14" t="s">
        <v>1214</v>
      </c>
    </row>
    <row r="185" spans="1:20">
      <c r="A185" s="15">
        <v>62</v>
      </c>
      <c r="B185" s="38">
        <v>26</v>
      </c>
      <c r="C185" s="68" t="s">
        <v>1451</v>
      </c>
      <c r="D185" s="16">
        <v>1963</v>
      </c>
      <c r="E185" s="68"/>
      <c r="F185" s="109"/>
      <c r="G185" s="44" t="s">
        <v>67</v>
      </c>
      <c r="H185" s="16">
        <v>2</v>
      </c>
      <c r="I185" s="21">
        <v>478.5</v>
      </c>
      <c r="J185" s="21">
        <v>338.6</v>
      </c>
      <c r="K185" s="572" t="s">
        <v>234</v>
      </c>
      <c r="L185" s="21">
        <f>I185*Q185</f>
        <v>717750</v>
      </c>
      <c r="M185" s="632">
        <f>L185+L186+L187+L188</f>
        <v>974364.76500000001</v>
      </c>
      <c r="N185" s="32">
        <f t="shared" si="7"/>
        <v>19245.27</v>
      </c>
      <c r="O185" s="32">
        <f t="shared" si="2"/>
        <v>736995.27</v>
      </c>
      <c r="P185" s="680">
        <f>O185+O186+O187+O188</f>
        <v>1015798.0800000001</v>
      </c>
      <c r="Q185" s="32">
        <v>1500</v>
      </c>
      <c r="R185" s="14">
        <v>40.22</v>
      </c>
      <c r="S185" s="14" t="s">
        <v>691</v>
      </c>
      <c r="T185" s="14" t="s">
        <v>1214</v>
      </c>
    </row>
    <row r="186" spans="1:20" ht="37.5">
      <c r="A186" s="15">
        <v>63</v>
      </c>
      <c r="B186" s="38"/>
      <c r="C186" s="68"/>
      <c r="D186" s="16"/>
      <c r="E186" s="68"/>
      <c r="F186" s="109"/>
      <c r="G186" s="16"/>
      <c r="H186" s="16"/>
      <c r="I186" s="21"/>
      <c r="J186" s="21"/>
      <c r="K186" s="69" t="s">
        <v>49</v>
      </c>
      <c r="L186" s="21">
        <f>I185*Q186</f>
        <v>213071.26500000001</v>
      </c>
      <c r="M186" s="634"/>
      <c r="N186" s="32">
        <f>I185*R186</f>
        <v>8732.625</v>
      </c>
      <c r="O186" s="32">
        <f t="shared" si="2"/>
        <v>221803.89</v>
      </c>
      <c r="P186" s="681"/>
      <c r="Q186" s="32">
        <v>445.29</v>
      </c>
      <c r="R186" s="14">
        <v>18.25</v>
      </c>
      <c r="S186" s="14" t="s">
        <v>691</v>
      </c>
      <c r="T186" s="14" t="s">
        <v>1214</v>
      </c>
    </row>
    <row r="187" spans="1:20" ht="56.25">
      <c r="A187" s="15">
        <v>64</v>
      </c>
      <c r="B187" s="38"/>
      <c r="C187" s="68"/>
      <c r="D187" s="16"/>
      <c r="E187" s="68"/>
      <c r="F187" s="109"/>
      <c r="G187" s="16"/>
      <c r="H187" s="16"/>
      <c r="I187" s="21"/>
      <c r="J187" s="21"/>
      <c r="K187" s="69" t="s">
        <v>39</v>
      </c>
      <c r="L187" s="21">
        <f>I185*Q187</f>
        <v>26843.850000000002</v>
      </c>
      <c r="M187" s="634"/>
      <c r="N187" s="32">
        <f>I185*R187</f>
        <v>6837.7649999999994</v>
      </c>
      <c r="O187" s="32">
        <f t="shared" si="2"/>
        <v>33681.615000000005</v>
      </c>
      <c r="P187" s="681"/>
      <c r="Q187" s="32">
        <v>56.1</v>
      </c>
      <c r="R187" s="14">
        <v>14.29</v>
      </c>
      <c r="S187" s="14" t="s">
        <v>691</v>
      </c>
      <c r="T187" s="14" t="s">
        <v>1214</v>
      </c>
    </row>
    <row r="188" spans="1:20" ht="56.25">
      <c r="A188" s="15">
        <v>65</v>
      </c>
      <c r="B188" s="38"/>
      <c r="C188" s="68"/>
      <c r="D188" s="16"/>
      <c r="E188" s="68"/>
      <c r="F188" s="109"/>
      <c r="G188" s="16"/>
      <c r="H188" s="16"/>
      <c r="I188" s="21"/>
      <c r="J188" s="21"/>
      <c r="K188" s="35" t="s">
        <v>42</v>
      </c>
      <c r="L188" s="21">
        <f>I185*Q188</f>
        <v>16699.649999999998</v>
      </c>
      <c r="M188" s="633"/>
      <c r="N188" s="32">
        <f>I185*R188</f>
        <v>6617.6549999999997</v>
      </c>
      <c r="O188" s="32">
        <f t="shared" ref="O188:O251" si="8">L188+N188</f>
        <v>23317.304999999997</v>
      </c>
      <c r="P188" s="682"/>
      <c r="Q188" s="32">
        <v>34.9</v>
      </c>
      <c r="R188" s="14">
        <v>13.83</v>
      </c>
      <c r="S188" s="14" t="s">
        <v>691</v>
      </c>
      <c r="T188" s="14" t="s">
        <v>1214</v>
      </c>
    </row>
    <row r="189" spans="1:20">
      <c r="A189" s="15">
        <v>66</v>
      </c>
      <c r="B189" s="38">
        <v>27</v>
      </c>
      <c r="C189" s="68" t="s">
        <v>1452</v>
      </c>
      <c r="D189" s="16">
        <v>1976</v>
      </c>
      <c r="E189" s="68"/>
      <c r="F189" s="109"/>
      <c r="G189" s="16" t="s">
        <v>38</v>
      </c>
      <c r="H189" s="16">
        <v>2</v>
      </c>
      <c r="I189" s="21">
        <v>852.4</v>
      </c>
      <c r="J189" s="21">
        <v>484.8</v>
      </c>
      <c r="K189" s="572" t="s">
        <v>234</v>
      </c>
      <c r="L189" s="39">
        <f>I189*Q189</f>
        <v>1278600</v>
      </c>
      <c r="M189" s="632">
        <f>L189+L190+L191+L192+L193+L194</f>
        <v>1926406.9519999998</v>
      </c>
      <c r="N189" s="40">
        <f>I189*R189</f>
        <v>34743.824000000001</v>
      </c>
      <c r="O189" s="40">
        <f t="shared" si="8"/>
        <v>1313343.824</v>
      </c>
      <c r="P189" s="632">
        <f>O189+O190+O191+O192+O193+O194</f>
        <v>2019165.1199999999</v>
      </c>
      <c r="Q189" s="32">
        <v>1500</v>
      </c>
      <c r="R189" s="14">
        <v>40.76</v>
      </c>
      <c r="S189" s="14" t="s">
        <v>691</v>
      </c>
      <c r="T189" s="14" t="s">
        <v>1214</v>
      </c>
    </row>
    <row r="190" spans="1:20" ht="37.5">
      <c r="A190" s="15">
        <v>67</v>
      </c>
      <c r="B190" s="38"/>
      <c r="C190" s="68"/>
      <c r="D190" s="16"/>
      <c r="E190" s="68"/>
      <c r="F190" s="109"/>
      <c r="G190" s="16"/>
      <c r="H190" s="16"/>
      <c r="I190" s="21"/>
      <c r="J190" s="21"/>
      <c r="K190" s="69" t="s">
        <v>49</v>
      </c>
      <c r="L190" s="39">
        <f>I189*Q190</f>
        <v>379565.196</v>
      </c>
      <c r="M190" s="634"/>
      <c r="N190" s="40">
        <f>I189*R190</f>
        <v>15905.784</v>
      </c>
      <c r="O190" s="40">
        <f t="shared" si="8"/>
        <v>395470.98</v>
      </c>
      <c r="P190" s="634"/>
      <c r="Q190" s="32">
        <v>445.29</v>
      </c>
      <c r="R190" s="14">
        <v>18.66</v>
      </c>
      <c r="S190" s="14" t="s">
        <v>691</v>
      </c>
      <c r="T190" s="14" t="s">
        <v>1214</v>
      </c>
    </row>
    <row r="191" spans="1:20" ht="37.5">
      <c r="A191" s="15">
        <v>68</v>
      </c>
      <c r="B191" s="38"/>
      <c r="C191" s="68"/>
      <c r="D191" s="16"/>
      <c r="E191" s="68"/>
      <c r="F191" s="109"/>
      <c r="G191" s="16"/>
      <c r="H191" s="16"/>
      <c r="I191" s="21"/>
      <c r="J191" s="21"/>
      <c r="K191" s="69" t="s">
        <v>46</v>
      </c>
      <c r="L191" s="39">
        <f>I189*Q191</f>
        <v>136384</v>
      </c>
      <c r="M191" s="634"/>
      <c r="N191" s="40">
        <f>I189*R191</f>
        <v>13476.444</v>
      </c>
      <c r="O191" s="40">
        <f t="shared" si="8"/>
        <v>149860.44399999999</v>
      </c>
      <c r="P191" s="634"/>
      <c r="Q191" s="32">
        <v>160</v>
      </c>
      <c r="R191" s="14">
        <v>15.81</v>
      </c>
      <c r="S191" s="14" t="s">
        <v>691</v>
      </c>
      <c r="T191" s="14" t="s">
        <v>1214</v>
      </c>
    </row>
    <row r="192" spans="1:20" ht="56.25">
      <c r="A192" s="15">
        <v>69</v>
      </c>
      <c r="B192" s="38"/>
      <c r="C192" s="68"/>
      <c r="D192" s="16"/>
      <c r="E192" s="68"/>
      <c r="F192" s="109"/>
      <c r="G192" s="16"/>
      <c r="H192" s="16"/>
      <c r="I192" s="21"/>
      <c r="J192" s="21"/>
      <c r="K192" s="69" t="s">
        <v>39</v>
      </c>
      <c r="L192" s="39">
        <f>I189*Q192</f>
        <v>47819.64</v>
      </c>
      <c r="M192" s="634"/>
      <c r="N192" s="40">
        <f>I189*R192</f>
        <v>12223.415999999999</v>
      </c>
      <c r="O192" s="40">
        <f t="shared" si="8"/>
        <v>60043.055999999997</v>
      </c>
      <c r="P192" s="634"/>
      <c r="Q192" s="32">
        <v>56.1</v>
      </c>
      <c r="R192" s="14">
        <v>14.34</v>
      </c>
      <c r="S192" s="14" t="s">
        <v>691</v>
      </c>
      <c r="T192" s="14" t="s">
        <v>1214</v>
      </c>
    </row>
    <row r="193" spans="1:20" ht="56.25">
      <c r="A193" s="15">
        <v>70</v>
      </c>
      <c r="B193" s="38"/>
      <c r="C193" s="68"/>
      <c r="D193" s="16"/>
      <c r="E193" s="68"/>
      <c r="F193" s="109"/>
      <c r="G193" s="16"/>
      <c r="H193" s="16"/>
      <c r="I193" s="21"/>
      <c r="J193" s="21"/>
      <c r="K193" s="35" t="s">
        <v>42</v>
      </c>
      <c r="L193" s="39">
        <f>I189*Q193</f>
        <v>29748.76</v>
      </c>
      <c r="M193" s="634"/>
      <c r="N193" s="40">
        <f>I189*R193</f>
        <v>11814.263999999999</v>
      </c>
      <c r="O193" s="40">
        <f t="shared" si="8"/>
        <v>41563.023999999998</v>
      </c>
      <c r="P193" s="634"/>
      <c r="Q193" s="32">
        <v>34.9</v>
      </c>
      <c r="R193" s="14">
        <v>13.86</v>
      </c>
      <c r="S193" s="14" t="s">
        <v>691</v>
      </c>
      <c r="T193" s="14" t="s">
        <v>1214</v>
      </c>
    </row>
    <row r="194" spans="1:20" ht="37.5">
      <c r="A194" s="15">
        <v>71</v>
      </c>
      <c r="B194" s="38"/>
      <c r="C194" s="68"/>
      <c r="D194" s="16"/>
      <c r="E194" s="68"/>
      <c r="F194" s="109"/>
      <c r="G194" s="16"/>
      <c r="H194" s="16"/>
      <c r="I194" s="21"/>
      <c r="J194" s="21"/>
      <c r="K194" s="35" t="s">
        <v>1483</v>
      </c>
      <c r="L194" s="39">
        <f>I189*Q194</f>
        <v>54289.356</v>
      </c>
      <c r="M194" s="633"/>
      <c r="N194" s="40">
        <f>I189*R194</f>
        <v>4594.4359999999997</v>
      </c>
      <c r="O194" s="40">
        <f t="shared" si="8"/>
        <v>58883.792000000001</v>
      </c>
      <c r="P194" s="633"/>
      <c r="Q194" s="32">
        <v>63.69</v>
      </c>
      <c r="R194" s="14">
        <v>5.39</v>
      </c>
      <c r="S194" s="14" t="s">
        <v>691</v>
      </c>
      <c r="T194" s="14" t="s">
        <v>1214</v>
      </c>
    </row>
    <row r="195" spans="1:20" ht="31.5" customHeight="1">
      <c r="A195" s="15">
        <v>72</v>
      </c>
      <c r="B195" s="16">
        <v>28</v>
      </c>
      <c r="C195" s="68" t="s">
        <v>1453</v>
      </c>
      <c r="D195" s="68">
        <v>1962</v>
      </c>
      <c r="E195" s="68" t="s">
        <v>1454</v>
      </c>
      <c r="F195" s="68"/>
      <c r="G195" s="68" t="s">
        <v>1482</v>
      </c>
      <c r="H195" s="68">
        <v>3</v>
      </c>
      <c r="I195" s="68">
        <v>1974.9</v>
      </c>
      <c r="J195" s="68">
        <v>1060</v>
      </c>
      <c r="K195" s="69" t="s">
        <v>46</v>
      </c>
      <c r="L195" s="39">
        <f>I195*Q195</f>
        <v>306109.5</v>
      </c>
      <c r="M195" s="632">
        <f>L195+L196+L197+L198+L199+L200</f>
        <v>3647652.932</v>
      </c>
      <c r="N195" s="40">
        <f>I195*R195</f>
        <v>22355.868000000002</v>
      </c>
      <c r="O195" s="40">
        <f t="shared" si="8"/>
        <v>328465.36800000002</v>
      </c>
      <c r="P195" s="632">
        <f>O195+O196+O197+O198+O199</f>
        <v>3582685.8390000002</v>
      </c>
      <c r="Q195" s="40">
        <v>155</v>
      </c>
      <c r="R195" s="40">
        <v>11.32</v>
      </c>
      <c r="S195" s="14" t="s">
        <v>691</v>
      </c>
      <c r="T195" s="14" t="s">
        <v>1214</v>
      </c>
    </row>
    <row r="196" spans="1:20" ht="37.5">
      <c r="A196" s="15">
        <v>73</v>
      </c>
      <c r="B196" s="68"/>
      <c r="C196" s="68"/>
      <c r="D196" s="68"/>
      <c r="E196" s="68"/>
      <c r="F196" s="68"/>
      <c r="G196" s="68"/>
      <c r="H196" s="68"/>
      <c r="I196" s="68"/>
      <c r="J196" s="68"/>
      <c r="K196" s="69" t="s">
        <v>49</v>
      </c>
      <c r="L196" s="39">
        <f>I195*Q196</f>
        <v>806213.42700000003</v>
      </c>
      <c r="M196" s="634"/>
      <c r="N196" s="40">
        <f>I195*R196</f>
        <v>58852.020000000004</v>
      </c>
      <c r="O196" s="40">
        <f t="shared" si="8"/>
        <v>865065.44700000004</v>
      </c>
      <c r="P196" s="634"/>
      <c r="Q196" s="40">
        <v>408.23</v>
      </c>
      <c r="R196" s="40">
        <v>29.8</v>
      </c>
      <c r="S196" s="14" t="s">
        <v>691</v>
      </c>
      <c r="T196" s="14" t="s">
        <v>1214</v>
      </c>
    </row>
    <row r="197" spans="1:20" ht="56.25">
      <c r="A197" s="15">
        <v>74</v>
      </c>
      <c r="B197" s="68"/>
      <c r="C197" s="68"/>
      <c r="D197" s="68"/>
      <c r="E197" s="68"/>
      <c r="F197" s="68"/>
      <c r="G197" s="68"/>
      <c r="H197" s="68"/>
      <c r="I197" s="68"/>
      <c r="J197" s="68"/>
      <c r="K197" s="69" t="s">
        <v>39</v>
      </c>
      <c r="L197" s="39">
        <f>I195*Q197</f>
        <v>108204.77100000001</v>
      </c>
      <c r="M197" s="634"/>
      <c r="N197" s="40">
        <f>I195*R197</f>
        <v>7899.6</v>
      </c>
      <c r="O197" s="40">
        <f t="shared" si="8"/>
        <v>116104.37100000001</v>
      </c>
      <c r="P197" s="634"/>
      <c r="Q197" s="40">
        <v>54.79</v>
      </c>
      <c r="R197" s="40">
        <v>4</v>
      </c>
      <c r="S197" s="14" t="s">
        <v>691</v>
      </c>
      <c r="T197" s="14" t="s">
        <v>1214</v>
      </c>
    </row>
    <row r="198" spans="1:20" ht="56.25">
      <c r="A198" s="15">
        <v>75</v>
      </c>
      <c r="B198" s="68"/>
      <c r="C198" s="68"/>
      <c r="D198" s="68"/>
      <c r="E198" s="68"/>
      <c r="F198" s="68"/>
      <c r="G198" s="68"/>
      <c r="H198" s="68"/>
      <c r="I198" s="68"/>
      <c r="J198" s="68"/>
      <c r="K198" s="35" t="s">
        <v>42</v>
      </c>
      <c r="L198" s="39">
        <f>I195*Q198</f>
        <v>67304.592000000004</v>
      </c>
      <c r="M198" s="634"/>
      <c r="N198" s="40">
        <f>I195*R198</f>
        <v>4917.5010000000002</v>
      </c>
      <c r="O198" s="40">
        <f t="shared" si="8"/>
        <v>72222.093000000008</v>
      </c>
      <c r="P198" s="634"/>
      <c r="Q198" s="40">
        <v>34.08</v>
      </c>
      <c r="R198" s="40">
        <v>2.4900000000000002</v>
      </c>
      <c r="S198" s="14" t="s">
        <v>691</v>
      </c>
      <c r="T198" s="14" t="s">
        <v>1214</v>
      </c>
    </row>
    <row r="199" spans="1:20">
      <c r="A199" s="15">
        <v>76</v>
      </c>
      <c r="B199" s="68"/>
      <c r="C199" s="68"/>
      <c r="D199" s="68"/>
      <c r="E199" s="68"/>
      <c r="F199" s="68"/>
      <c r="G199" s="68"/>
      <c r="H199" s="68"/>
      <c r="I199" s="68"/>
      <c r="J199" s="68"/>
      <c r="K199" s="68" t="s">
        <v>234</v>
      </c>
      <c r="L199" s="39">
        <f>I195*Q199</f>
        <v>2051091.642</v>
      </c>
      <c r="M199" s="634"/>
      <c r="N199" s="40">
        <f>I195*R199</f>
        <v>149736.91800000001</v>
      </c>
      <c r="O199" s="40">
        <f t="shared" si="8"/>
        <v>2200828.56</v>
      </c>
      <c r="P199" s="634"/>
      <c r="Q199" s="40">
        <v>1038.58</v>
      </c>
      <c r="R199" s="40">
        <v>75.819999999999993</v>
      </c>
      <c r="S199" s="14" t="s">
        <v>691</v>
      </c>
      <c r="T199" s="14" t="s">
        <v>1214</v>
      </c>
    </row>
    <row r="200" spans="1:20" ht="31.5" customHeight="1">
      <c r="A200" s="15">
        <v>77</v>
      </c>
      <c r="B200" s="16">
        <v>29</v>
      </c>
      <c r="C200" s="68" t="s">
        <v>1456</v>
      </c>
      <c r="D200" s="68">
        <v>1963</v>
      </c>
      <c r="E200" s="68" t="s">
        <v>1454</v>
      </c>
      <c r="F200" s="68"/>
      <c r="G200" s="68" t="s">
        <v>1482</v>
      </c>
      <c r="H200" s="68">
        <v>3</v>
      </c>
      <c r="I200" s="68">
        <v>1991.8</v>
      </c>
      <c r="J200" s="68">
        <v>1052.7</v>
      </c>
      <c r="K200" s="69" t="s">
        <v>46</v>
      </c>
      <c r="L200" s="39">
        <f>I200*Q200</f>
        <v>308729</v>
      </c>
      <c r="M200" s="624">
        <f>L201+L202+L203+L204</f>
        <v>3058767.4239999996</v>
      </c>
      <c r="N200" s="40">
        <f>I200*R200</f>
        <v>22547.175999999999</v>
      </c>
      <c r="O200" s="40">
        <f t="shared" si="8"/>
        <v>331276.17599999998</v>
      </c>
      <c r="P200" s="624">
        <f>O201+O202+O203+O204</f>
        <v>3282068.122</v>
      </c>
      <c r="Q200" s="40">
        <v>155</v>
      </c>
      <c r="R200" s="40">
        <v>11.32</v>
      </c>
      <c r="S200" s="14" t="s">
        <v>691</v>
      </c>
      <c r="T200" s="14" t="s">
        <v>1214</v>
      </c>
    </row>
    <row r="201" spans="1:20" ht="37.5">
      <c r="A201" s="15">
        <v>78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69" t="s">
        <v>49</v>
      </c>
      <c r="L201" s="21">
        <f>I200*Q201</f>
        <v>813112.51399999997</v>
      </c>
      <c r="M201" s="624"/>
      <c r="N201" s="32">
        <f>I200*R201</f>
        <v>59355.64</v>
      </c>
      <c r="O201" s="32">
        <f t="shared" si="8"/>
        <v>872468.15399999998</v>
      </c>
      <c r="P201" s="624"/>
      <c r="Q201" s="40">
        <v>408.23</v>
      </c>
      <c r="R201" s="40">
        <v>29.8</v>
      </c>
      <c r="S201" s="14" t="s">
        <v>691</v>
      </c>
      <c r="T201" s="14" t="s">
        <v>1214</v>
      </c>
    </row>
    <row r="202" spans="1:20" ht="56.25">
      <c r="A202" s="15">
        <v>79</v>
      </c>
      <c r="B202" s="68"/>
      <c r="C202" s="68"/>
      <c r="D202" s="68"/>
      <c r="E202" s="68"/>
      <c r="F202" s="68"/>
      <c r="G202" s="68"/>
      <c r="H202" s="68"/>
      <c r="I202" s="68"/>
      <c r="J202" s="68"/>
      <c r="K202" s="69" t="s">
        <v>39</v>
      </c>
      <c r="L202" s="21">
        <f>I200*Q202</f>
        <v>109130.72199999999</v>
      </c>
      <c r="M202" s="624"/>
      <c r="N202" s="32">
        <f>I200*R202</f>
        <v>7967.2</v>
      </c>
      <c r="O202" s="32">
        <f t="shared" si="8"/>
        <v>117097.92199999999</v>
      </c>
      <c r="P202" s="624"/>
      <c r="Q202" s="40">
        <v>54.79</v>
      </c>
      <c r="R202" s="40">
        <v>4</v>
      </c>
      <c r="S202" s="14" t="s">
        <v>691</v>
      </c>
      <c r="T202" s="14" t="s">
        <v>1214</v>
      </c>
    </row>
    <row r="203" spans="1:20" ht="56.25">
      <c r="A203" s="15">
        <v>80</v>
      </c>
      <c r="B203" s="68"/>
      <c r="C203" s="68"/>
      <c r="D203" s="68"/>
      <c r="E203" s="68"/>
      <c r="F203" s="68"/>
      <c r="G203" s="68"/>
      <c r="H203" s="68"/>
      <c r="I203" s="68"/>
      <c r="J203" s="68"/>
      <c r="K203" s="35" t="s">
        <v>42</v>
      </c>
      <c r="L203" s="21">
        <f>I200*Q203</f>
        <v>67880.543999999994</v>
      </c>
      <c r="M203" s="624"/>
      <c r="N203" s="32">
        <f>I200*R203</f>
        <v>4959.5820000000003</v>
      </c>
      <c r="O203" s="32">
        <f t="shared" si="8"/>
        <v>72840.125999999989</v>
      </c>
      <c r="P203" s="624"/>
      <c r="Q203" s="40">
        <v>34.08</v>
      </c>
      <c r="R203" s="40">
        <v>2.4900000000000002</v>
      </c>
      <c r="S203" s="14" t="s">
        <v>691</v>
      </c>
      <c r="T203" s="14" t="s">
        <v>1214</v>
      </c>
    </row>
    <row r="204" spans="1:20">
      <c r="A204" s="15">
        <v>81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 t="s">
        <v>234</v>
      </c>
      <c r="L204" s="21">
        <f>I200*Q204</f>
        <v>2068643.6439999999</v>
      </c>
      <c r="M204" s="624"/>
      <c r="N204" s="32">
        <f>I200*R204</f>
        <v>151018.27599999998</v>
      </c>
      <c r="O204" s="32">
        <f t="shared" si="8"/>
        <v>2219661.92</v>
      </c>
      <c r="P204" s="624"/>
      <c r="Q204" s="40">
        <v>1038.58</v>
      </c>
      <c r="R204" s="40">
        <v>75.819999999999993</v>
      </c>
      <c r="S204" s="14" t="s">
        <v>691</v>
      </c>
      <c r="T204" s="14" t="s">
        <v>1214</v>
      </c>
    </row>
    <row r="205" spans="1:20" ht="31.5" customHeight="1">
      <c r="A205" s="15">
        <v>82</v>
      </c>
      <c r="B205" s="16">
        <v>30</v>
      </c>
      <c r="C205" s="68" t="s">
        <v>1457</v>
      </c>
      <c r="D205" s="68">
        <v>1961</v>
      </c>
      <c r="E205" s="68" t="s">
        <v>1454</v>
      </c>
      <c r="F205" s="68" t="s">
        <v>1458</v>
      </c>
      <c r="G205" s="68" t="s">
        <v>38</v>
      </c>
      <c r="H205" s="68">
        <v>3</v>
      </c>
      <c r="I205" s="68">
        <v>1747.2</v>
      </c>
      <c r="J205" s="68">
        <v>938</v>
      </c>
      <c r="K205" s="69" t="s">
        <v>46</v>
      </c>
      <c r="L205" s="21">
        <f>I205*Q205</f>
        <v>279552</v>
      </c>
      <c r="M205" s="632">
        <f>L205+L206+L207</f>
        <v>2914679.04</v>
      </c>
      <c r="N205" s="32">
        <f>I205*R205</f>
        <v>20407.295999999998</v>
      </c>
      <c r="O205" s="32">
        <f t="shared" si="8"/>
        <v>299959.29599999997</v>
      </c>
      <c r="P205" s="632">
        <f>O205+O206+O207</f>
        <v>3127453.0560000003</v>
      </c>
      <c r="Q205" s="40">
        <v>160</v>
      </c>
      <c r="R205" s="40">
        <v>11.68</v>
      </c>
      <c r="S205" s="14" t="s">
        <v>691</v>
      </c>
      <c r="T205" s="14" t="s">
        <v>1214</v>
      </c>
    </row>
    <row r="206" spans="1:20" ht="37.5">
      <c r="A206" s="15">
        <v>83</v>
      </c>
      <c r="B206" s="16"/>
      <c r="C206" s="68"/>
      <c r="D206" s="68"/>
      <c r="E206" s="68"/>
      <c r="F206" s="68"/>
      <c r="G206" s="68"/>
      <c r="H206" s="68"/>
      <c r="I206" s="68"/>
      <c r="J206" s="68"/>
      <c r="K206" s="69" t="s">
        <v>49</v>
      </c>
      <c r="L206" s="21">
        <f>I205*Q206</f>
        <v>744307.20000000007</v>
      </c>
      <c r="M206" s="634"/>
      <c r="N206" s="32">
        <f>I205*R206</f>
        <v>54337.920000000006</v>
      </c>
      <c r="O206" s="32">
        <f t="shared" si="8"/>
        <v>798645.12000000011</v>
      </c>
      <c r="P206" s="634"/>
      <c r="Q206" s="40">
        <v>426</v>
      </c>
      <c r="R206" s="40">
        <v>31.1</v>
      </c>
      <c r="S206" s="14" t="s">
        <v>691</v>
      </c>
      <c r="T206" s="14" t="s">
        <v>1214</v>
      </c>
    </row>
    <row r="207" spans="1:20">
      <c r="A207" s="15">
        <v>84</v>
      </c>
      <c r="B207" s="16"/>
      <c r="C207" s="68"/>
      <c r="D207" s="68"/>
      <c r="E207" s="68"/>
      <c r="F207" s="68"/>
      <c r="G207" s="68"/>
      <c r="H207" s="68"/>
      <c r="I207" s="68"/>
      <c r="J207" s="68"/>
      <c r="K207" s="68" t="s">
        <v>234</v>
      </c>
      <c r="L207" s="21">
        <f>I205*Q207</f>
        <v>1890819.84</v>
      </c>
      <c r="M207" s="633"/>
      <c r="N207" s="32">
        <f>I205*R207</f>
        <v>138028.80000000002</v>
      </c>
      <c r="O207" s="32">
        <f t="shared" si="8"/>
        <v>2028848.6400000001</v>
      </c>
      <c r="P207" s="633"/>
      <c r="Q207" s="40">
        <v>1082.2</v>
      </c>
      <c r="R207" s="40">
        <v>79</v>
      </c>
      <c r="S207" s="14" t="s">
        <v>691</v>
      </c>
      <c r="T207" s="14" t="s">
        <v>1214</v>
      </c>
    </row>
    <row r="208" spans="1:20" ht="31.5" customHeight="1">
      <c r="A208" s="15">
        <v>85</v>
      </c>
      <c r="B208" s="16">
        <v>31</v>
      </c>
      <c r="C208" s="68" t="s">
        <v>1460</v>
      </c>
      <c r="D208" s="68">
        <v>1965</v>
      </c>
      <c r="E208" s="68" t="s">
        <v>1454</v>
      </c>
      <c r="F208" s="68" t="s">
        <v>1458</v>
      </c>
      <c r="G208" s="68" t="s">
        <v>38</v>
      </c>
      <c r="H208" s="68">
        <v>3</v>
      </c>
      <c r="I208" s="68">
        <v>1722.6</v>
      </c>
      <c r="J208" s="68">
        <v>938</v>
      </c>
      <c r="K208" s="69" t="s">
        <v>46</v>
      </c>
      <c r="L208" s="21">
        <f>I208*Q208</f>
        <v>275616</v>
      </c>
      <c r="M208" s="632">
        <f>L208+L209+L210</f>
        <v>2873641.32</v>
      </c>
      <c r="N208" s="32">
        <f>I208*R208</f>
        <v>20119.967999999997</v>
      </c>
      <c r="O208" s="32">
        <f t="shared" si="8"/>
        <v>295735.96799999999</v>
      </c>
      <c r="P208" s="632">
        <f>O208+O209+O210</f>
        <v>3083419.5479999995</v>
      </c>
      <c r="Q208" s="40">
        <v>160</v>
      </c>
      <c r="R208" s="40">
        <v>11.68</v>
      </c>
      <c r="S208" s="14" t="s">
        <v>691</v>
      </c>
      <c r="T208" s="14" t="s">
        <v>1214</v>
      </c>
    </row>
    <row r="209" spans="1:20" ht="37.5">
      <c r="A209" s="15">
        <v>86</v>
      </c>
      <c r="B209" s="16"/>
      <c r="C209" s="68"/>
      <c r="D209" s="68"/>
      <c r="E209" s="68"/>
      <c r="F209" s="68"/>
      <c r="G209" s="68"/>
      <c r="H209" s="68"/>
      <c r="I209" s="68"/>
      <c r="J209" s="68"/>
      <c r="K209" s="69" t="s">
        <v>49</v>
      </c>
      <c r="L209" s="21">
        <f>I208*Q209</f>
        <v>733827.6</v>
      </c>
      <c r="M209" s="634"/>
      <c r="N209" s="32">
        <f>I208*R209</f>
        <v>53572.86</v>
      </c>
      <c r="O209" s="32">
        <f t="shared" si="8"/>
        <v>787400.46</v>
      </c>
      <c r="P209" s="634"/>
      <c r="Q209" s="40">
        <v>426</v>
      </c>
      <c r="R209" s="40">
        <v>31.1</v>
      </c>
      <c r="S209" s="14" t="s">
        <v>691</v>
      </c>
      <c r="T209" s="14" t="s">
        <v>1214</v>
      </c>
    </row>
    <row r="210" spans="1:20">
      <c r="A210" s="15">
        <v>87</v>
      </c>
      <c r="B210" s="16"/>
      <c r="C210" s="68"/>
      <c r="D210" s="68"/>
      <c r="E210" s="68"/>
      <c r="F210" s="68"/>
      <c r="G210" s="68"/>
      <c r="H210" s="68"/>
      <c r="I210" s="68"/>
      <c r="J210" s="68"/>
      <c r="K210" s="68" t="s">
        <v>234</v>
      </c>
      <c r="L210" s="21">
        <f>I208*Q210</f>
        <v>1864197.72</v>
      </c>
      <c r="M210" s="633"/>
      <c r="N210" s="32">
        <f>I208*R210</f>
        <v>136085.4</v>
      </c>
      <c r="O210" s="32">
        <f t="shared" si="8"/>
        <v>2000283.1199999999</v>
      </c>
      <c r="P210" s="633"/>
      <c r="Q210" s="40">
        <v>1082.2</v>
      </c>
      <c r="R210" s="40">
        <v>79</v>
      </c>
      <c r="S210" s="14" t="s">
        <v>691</v>
      </c>
      <c r="T210" s="14" t="s">
        <v>1214</v>
      </c>
    </row>
    <row r="211" spans="1:20" ht="31.5" customHeight="1">
      <c r="A211" s="15">
        <v>88</v>
      </c>
      <c r="B211" s="16">
        <v>32</v>
      </c>
      <c r="C211" s="68" t="s">
        <v>1461</v>
      </c>
      <c r="D211" s="68">
        <v>1963</v>
      </c>
      <c r="E211" s="68" t="s">
        <v>1454</v>
      </c>
      <c r="F211" s="68"/>
      <c r="G211" s="68" t="s">
        <v>1482</v>
      </c>
      <c r="H211" s="68">
        <v>3</v>
      </c>
      <c r="I211" s="68">
        <v>2600</v>
      </c>
      <c r="J211" s="68">
        <v>1432.8</v>
      </c>
      <c r="K211" s="69" t="s">
        <v>46</v>
      </c>
      <c r="L211" s="39">
        <f>I211*Q211</f>
        <v>403000</v>
      </c>
      <c r="M211" s="624">
        <f>L212+L213+L214+L215</f>
        <v>3992768</v>
      </c>
      <c r="N211" s="40">
        <f>I211*R211</f>
        <v>29432</v>
      </c>
      <c r="O211" s="40">
        <f t="shared" si="8"/>
        <v>432432</v>
      </c>
      <c r="P211" s="624">
        <f>O212+O213+O214+O215</f>
        <v>4284254</v>
      </c>
      <c r="Q211" s="40">
        <v>155</v>
      </c>
      <c r="R211" s="40">
        <v>11.32</v>
      </c>
      <c r="S211" s="14" t="s">
        <v>691</v>
      </c>
      <c r="T211" s="14" t="s">
        <v>1214</v>
      </c>
    </row>
    <row r="212" spans="1:20" ht="37.5">
      <c r="A212" s="15">
        <v>89</v>
      </c>
      <c r="B212" s="16"/>
      <c r="C212" s="68"/>
      <c r="D212" s="68"/>
      <c r="E212" s="68"/>
      <c r="F212" s="68"/>
      <c r="G212" s="68"/>
      <c r="H212" s="68"/>
      <c r="I212" s="68"/>
      <c r="J212" s="68"/>
      <c r="K212" s="69" t="s">
        <v>49</v>
      </c>
      <c r="L212" s="21">
        <f>I211*Q212</f>
        <v>1061398</v>
      </c>
      <c r="M212" s="624"/>
      <c r="N212" s="32">
        <f>I211*R212</f>
        <v>77480</v>
      </c>
      <c r="O212" s="32">
        <f t="shared" si="8"/>
        <v>1138878</v>
      </c>
      <c r="P212" s="624"/>
      <c r="Q212" s="40">
        <v>408.23</v>
      </c>
      <c r="R212" s="40">
        <v>29.8</v>
      </c>
      <c r="S212" s="14" t="s">
        <v>691</v>
      </c>
      <c r="T212" s="14" t="s">
        <v>1214</v>
      </c>
    </row>
    <row r="213" spans="1:20" ht="56.25">
      <c r="A213" s="15">
        <v>90</v>
      </c>
      <c r="B213" s="16"/>
      <c r="C213" s="68"/>
      <c r="D213" s="68"/>
      <c r="E213" s="68"/>
      <c r="F213" s="68"/>
      <c r="G213" s="68"/>
      <c r="H213" s="68"/>
      <c r="I213" s="68"/>
      <c r="J213" s="68"/>
      <c r="K213" s="69" t="s">
        <v>39</v>
      </c>
      <c r="L213" s="21">
        <f>I211*Q213</f>
        <v>142454</v>
      </c>
      <c r="M213" s="624"/>
      <c r="N213" s="32">
        <f>I211*R213</f>
        <v>10400</v>
      </c>
      <c r="O213" s="32">
        <f t="shared" si="8"/>
        <v>152854</v>
      </c>
      <c r="P213" s="624"/>
      <c r="Q213" s="40">
        <v>54.79</v>
      </c>
      <c r="R213" s="40">
        <v>4</v>
      </c>
      <c r="S213" s="14" t="s">
        <v>691</v>
      </c>
      <c r="T213" s="14" t="s">
        <v>1214</v>
      </c>
    </row>
    <row r="214" spans="1:20" ht="56.25">
      <c r="A214" s="15">
        <v>91</v>
      </c>
      <c r="B214" s="16"/>
      <c r="C214" s="68"/>
      <c r="D214" s="68"/>
      <c r="E214" s="68"/>
      <c r="F214" s="68"/>
      <c r="G214" s="68"/>
      <c r="H214" s="68"/>
      <c r="I214" s="68"/>
      <c r="J214" s="68"/>
      <c r="K214" s="35" t="s">
        <v>42</v>
      </c>
      <c r="L214" s="21">
        <f>I211*Q214</f>
        <v>88608</v>
      </c>
      <c r="M214" s="624"/>
      <c r="N214" s="32">
        <f>I211*R214</f>
        <v>6474.0000000000009</v>
      </c>
      <c r="O214" s="32">
        <f t="shared" si="8"/>
        <v>95082</v>
      </c>
      <c r="P214" s="624"/>
      <c r="Q214" s="40">
        <v>34.08</v>
      </c>
      <c r="R214" s="40">
        <v>2.4900000000000002</v>
      </c>
      <c r="S214" s="14" t="s">
        <v>691</v>
      </c>
      <c r="T214" s="14" t="s">
        <v>1214</v>
      </c>
    </row>
    <row r="215" spans="1:20">
      <c r="A215" s="15">
        <v>92</v>
      </c>
      <c r="B215" s="16"/>
      <c r="C215" s="68"/>
      <c r="D215" s="68"/>
      <c r="E215" s="68"/>
      <c r="F215" s="68"/>
      <c r="G215" s="68"/>
      <c r="H215" s="68"/>
      <c r="I215" s="68"/>
      <c r="J215" s="68"/>
      <c r="K215" s="68" t="s">
        <v>234</v>
      </c>
      <c r="L215" s="21">
        <f>I211*Q215</f>
        <v>2700308</v>
      </c>
      <c r="M215" s="624"/>
      <c r="N215" s="32">
        <f>I211*R215</f>
        <v>197131.99999999997</v>
      </c>
      <c r="O215" s="32">
        <f t="shared" si="8"/>
        <v>2897440</v>
      </c>
      <c r="P215" s="624"/>
      <c r="Q215" s="40">
        <v>1038.58</v>
      </c>
      <c r="R215" s="40">
        <v>75.819999999999993</v>
      </c>
      <c r="S215" s="14" t="s">
        <v>691</v>
      </c>
      <c r="T215" s="14" t="s">
        <v>1214</v>
      </c>
    </row>
    <row r="216" spans="1:20" ht="56.25">
      <c r="A216" s="15">
        <v>93</v>
      </c>
      <c r="B216" s="16">
        <v>33</v>
      </c>
      <c r="C216" s="68" t="s">
        <v>89</v>
      </c>
      <c r="D216" s="68">
        <v>1968</v>
      </c>
      <c r="E216" s="68" t="s">
        <v>1454</v>
      </c>
      <c r="F216" s="68"/>
      <c r="G216" s="68" t="s">
        <v>1482</v>
      </c>
      <c r="H216" s="68">
        <v>3</v>
      </c>
      <c r="I216" s="68">
        <v>3202.8</v>
      </c>
      <c r="J216" s="68">
        <v>1446.6</v>
      </c>
      <c r="K216" s="68" t="s">
        <v>234</v>
      </c>
      <c r="L216" s="39">
        <f>I216*Q216</f>
        <v>3326364.0239999997</v>
      </c>
      <c r="M216" s="32">
        <f>L216</f>
        <v>3326364.0239999997</v>
      </c>
      <c r="N216" s="40">
        <f>I216*R216</f>
        <v>242836.296</v>
      </c>
      <c r="O216" s="40">
        <f t="shared" si="8"/>
        <v>3569200.32</v>
      </c>
      <c r="P216" s="32">
        <f>O216</f>
        <v>3569200.32</v>
      </c>
      <c r="Q216" s="40">
        <v>1038.58</v>
      </c>
      <c r="R216" s="40">
        <v>75.819999999999993</v>
      </c>
      <c r="S216" s="14" t="s">
        <v>691</v>
      </c>
      <c r="T216" s="14" t="s">
        <v>1214</v>
      </c>
    </row>
    <row r="217" spans="1:20" ht="31.5" customHeight="1">
      <c r="A217" s="15">
        <v>94</v>
      </c>
      <c r="B217" s="16">
        <v>34</v>
      </c>
      <c r="C217" s="68" t="s">
        <v>1462</v>
      </c>
      <c r="D217" s="68">
        <v>1963</v>
      </c>
      <c r="E217" s="68" t="s">
        <v>1454</v>
      </c>
      <c r="F217" s="68"/>
      <c r="G217" s="68" t="s">
        <v>1482</v>
      </c>
      <c r="H217" s="68">
        <v>3</v>
      </c>
      <c r="I217" s="68">
        <v>2493.34</v>
      </c>
      <c r="J217" s="68">
        <v>1402.94</v>
      </c>
      <c r="K217" s="69" t="s">
        <v>46</v>
      </c>
      <c r="L217" s="39">
        <f>I217*Q217</f>
        <v>386467.7</v>
      </c>
      <c r="M217" s="624">
        <f>L218+L219+L220+L221</f>
        <v>3828972.3711999999</v>
      </c>
      <c r="N217" s="40">
        <f>I217*R217</f>
        <v>28224.608800000002</v>
      </c>
      <c r="O217" s="40">
        <f t="shared" si="8"/>
        <v>414692.3088</v>
      </c>
      <c r="P217" s="624">
        <f>O218+O219+O220+O221</f>
        <v>4108500.7186000003</v>
      </c>
      <c r="Q217" s="40">
        <v>155</v>
      </c>
      <c r="R217" s="40">
        <v>11.32</v>
      </c>
      <c r="S217" s="14" t="s">
        <v>691</v>
      </c>
      <c r="T217" s="14" t="s">
        <v>1214</v>
      </c>
    </row>
    <row r="218" spans="1:20" ht="37.5">
      <c r="A218" s="15">
        <v>95</v>
      </c>
      <c r="B218" s="16"/>
      <c r="C218" s="68"/>
      <c r="D218" s="68"/>
      <c r="E218" s="68"/>
      <c r="F218" s="68"/>
      <c r="G218" s="68"/>
      <c r="H218" s="68"/>
      <c r="I218" s="68"/>
      <c r="J218" s="68"/>
      <c r="K218" s="69" t="s">
        <v>49</v>
      </c>
      <c r="L218" s="21">
        <f>I217*Q218</f>
        <v>1017856.1882000001</v>
      </c>
      <c r="M218" s="624"/>
      <c r="N218" s="32">
        <f>I217*R218</f>
        <v>74301.532000000007</v>
      </c>
      <c r="O218" s="32">
        <f t="shared" si="8"/>
        <v>1092157.7202000001</v>
      </c>
      <c r="P218" s="624"/>
      <c r="Q218" s="40">
        <v>408.23</v>
      </c>
      <c r="R218" s="40">
        <v>29.8</v>
      </c>
      <c r="S218" s="14" t="s">
        <v>691</v>
      </c>
      <c r="T218" s="14" t="s">
        <v>1214</v>
      </c>
    </row>
    <row r="219" spans="1:20" ht="56.25">
      <c r="A219" s="15">
        <v>96</v>
      </c>
      <c r="B219" s="16"/>
      <c r="C219" s="68"/>
      <c r="D219" s="68"/>
      <c r="E219" s="68"/>
      <c r="F219" s="68"/>
      <c r="G219" s="68"/>
      <c r="H219" s="68"/>
      <c r="I219" s="68"/>
      <c r="J219" s="68"/>
      <c r="K219" s="69" t="s">
        <v>39</v>
      </c>
      <c r="L219" s="21">
        <f>I217*Q219</f>
        <v>136610.0986</v>
      </c>
      <c r="M219" s="624"/>
      <c r="N219" s="32">
        <f>I217*R219</f>
        <v>9973.36</v>
      </c>
      <c r="O219" s="32">
        <f t="shared" si="8"/>
        <v>146583.45860000001</v>
      </c>
      <c r="P219" s="624"/>
      <c r="Q219" s="40">
        <v>54.79</v>
      </c>
      <c r="R219" s="40">
        <v>4</v>
      </c>
      <c r="S219" s="14" t="s">
        <v>691</v>
      </c>
      <c r="T219" s="14" t="s">
        <v>1214</v>
      </c>
    </row>
    <row r="220" spans="1:20" ht="56.25">
      <c r="A220" s="15">
        <v>97</v>
      </c>
      <c r="B220" s="16"/>
      <c r="C220" s="68"/>
      <c r="D220" s="68"/>
      <c r="E220" s="68"/>
      <c r="F220" s="68"/>
      <c r="G220" s="68"/>
      <c r="H220" s="68"/>
      <c r="I220" s="68"/>
      <c r="J220" s="68"/>
      <c r="K220" s="35" t="s">
        <v>42</v>
      </c>
      <c r="L220" s="21">
        <f>I217*Q220</f>
        <v>84973.027199999997</v>
      </c>
      <c r="M220" s="624"/>
      <c r="N220" s="32">
        <f>I217*R220</f>
        <v>6208.4166000000005</v>
      </c>
      <c r="O220" s="32">
        <f t="shared" si="8"/>
        <v>91181.443799999994</v>
      </c>
      <c r="P220" s="624"/>
      <c r="Q220" s="40">
        <v>34.08</v>
      </c>
      <c r="R220" s="40">
        <v>2.4900000000000002</v>
      </c>
      <c r="S220" s="14" t="s">
        <v>691</v>
      </c>
      <c r="T220" s="14" t="s">
        <v>1214</v>
      </c>
    </row>
    <row r="221" spans="1:20">
      <c r="A221" s="15">
        <v>98</v>
      </c>
      <c r="B221" s="16"/>
      <c r="C221" s="68"/>
      <c r="D221" s="68"/>
      <c r="E221" s="68"/>
      <c r="F221" s="68"/>
      <c r="G221" s="68"/>
      <c r="H221" s="68"/>
      <c r="I221" s="68"/>
      <c r="J221" s="68"/>
      <c r="K221" s="68" t="s">
        <v>234</v>
      </c>
      <c r="L221" s="21">
        <f>I217*Q221</f>
        <v>2589533.0572000002</v>
      </c>
      <c r="M221" s="624"/>
      <c r="N221" s="32">
        <f>I217*R221</f>
        <v>189045.03879999998</v>
      </c>
      <c r="O221" s="32">
        <f t="shared" si="8"/>
        <v>2778578.0959999999</v>
      </c>
      <c r="P221" s="624"/>
      <c r="Q221" s="40">
        <v>1038.58</v>
      </c>
      <c r="R221" s="40">
        <v>75.819999999999993</v>
      </c>
      <c r="S221" s="14" t="s">
        <v>691</v>
      </c>
      <c r="T221" s="14" t="s">
        <v>1214</v>
      </c>
    </row>
    <row r="222" spans="1:20" ht="37.5">
      <c r="A222" s="15">
        <v>99</v>
      </c>
      <c r="B222" s="16">
        <v>35</v>
      </c>
      <c r="C222" s="68" t="s">
        <v>1463</v>
      </c>
      <c r="D222" s="68">
        <v>1963</v>
      </c>
      <c r="E222" s="68"/>
      <c r="F222" s="68"/>
      <c r="G222" s="68" t="s">
        <v>1482</v>
      </c>
      <c r="H222" s="68">
        <v>3</v>
      </c>
      <c r="I222" s="68">
        <v>2603.5</v>
      </c>
      <c r="J222" s="68">
        <v>1427.8</v>
      </c>
      <c r="K222" s="69" t="s">
        <v>46</v>
      </c>
      <c r="L222" s="39">
        <f>I222*Q222</f>
        <v>403542.5</v>
      </c>
      <c r="M222" s="624">
        <f>L223+L224+L225+L226</f>
        <v>3998142.88</v>
      </c>
      <c r="N222" s="40">
        <f>I222*R222</f>
        <v>29471.62</v>
      </c>
      <c r="O222" s="40">
        <f t="shared" si="8"/>
        <v>433014.12</v>
      </c>
      <c r="P222" s="624">
        <f>O223+O224+O225+O226</f>
        <v>4290021.2649999997</v>
      </c>
      <c r="Q222" s="40">
        <v>155</v>
      </c>
      <c r="R222" s="40">
        <v>11.32</v>
      </c>
      <c r="S222" s="14" t="s">
        <v>691</v>
      </c>
      <c r="T222" s="14" t="s">
        <v>1214</v>
      </c>
    </row>
    <row r="223" spans="1:20" ht="37.5">
      <c r="A223" s="15">
        <v>100</v>
      </c>
      <c r="B223" s="68"/>
      <c r="C223" s="68"/>
      <c r="D223" s="68"/>
      <c r="E223" s="68"/>
      <c r="F223" s="68"/>
      <c r="G223" s="68"/>
      <c r="H223" s="68"/>
      <c r="I223" s="68"/>
      <c r="J223" s="68"/>
      <c r="K223" s="69" t="s">
        <v>49</v>
      </c>
      <c r="L223" s="21">
        <f>I222*Q223</f>
        <v>1062826.8049999999</v>
      </c>
      <c r="M223" s="624"/>
      <c r="N223" s="32">
        <f>I222*R223</f>
        <v>77584.3</v>
      </c>
      <c r="O223" s="32">
        <f t="shared" si="8"/>
        <v>1140411.105</v>
      </c>
      <c r="P223" s="624"/>
      <c r="Q223" s="40">
        <v>408.23</v>
      </c>
      <c r="R223" s="40">
        <v>29.8</v>
      </c>
      <c r="S223" s="14" t="s">
        <v>691</v>
      </c>
      <c r="T223" s="14" t="s">
        <v>1214</v>
      </c>
    </row>
    <row r="224" spans="1:20" ht="56.25">
      <c r="A224" s="15">
        <v>101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69" t="s">
        <v>39</v>
      </c>
      <c r="L224" s="21">
        <f>I222*Q224</f>
        <v>142645.76499999998</v>
      </c>
      <c r="M224" s="624"/>
      <c r="N224" s="32">
        <f>I222*R224</f>
        <v>10414</v>
      </c>
      <c r="O224" s="32">
        <f t="shared" si="8"/>
        <v>153059.76499999998</v>
      </c>
      <c r="P224" s="624"/>
      <c r="Q224" s="40">
        <v>54.79</v>
      </c>
      <c r="R224" s="40">
        <v>4</v>
      </c>
      <c r="S224" s="14" t="s">
        <v>691</v>
      </c>
      <c r="T224" s="14" t="s">
        <v>1214</v>
      </c>
    </row>
    <row r="225" spans="1:20" ht="56.25">
      <c r="A225" s="15">
        <v>102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35" t="s">
        <v>42</v>
      </c>
      <c r="L225" s="21">
        <f>I222*Q225</f>
        <v>88727.28</v>
      </c>
      <c r="M225" s="624"/>
      <c r="N225" s="32">
        <f>I222*R225</f>
        <v>6482.7150000000001</v>
      </c>
      <c r="O225" s="32">
        <f t="shared" si="8"/>
        <v>95209.994999999995</v>
      </c>
      <c r="P225" s="624"/>
      <c r="Q225" s="40">
        <v>34.08</v>
      </c>
      <c r="R225" s="40">
        <v>2.4900000000000002</v>
      </c>
      <c r="S225" s="14" t="s">
        <v>691</v>
      </c>
      <c r="T225" s="14" t="s">
        <v>1214</v>
      </c>
    </row>
    <row r="226" spans="1:20">
      <c r="A226" s="15">
        <v>103</v>
      </c>
      <c r="B226" s="68"/>
      <c r="C226" s="68"/>
      <c r="D226" s="68"/>
      <c r="E226" s="68"/>
      <c r="F226" s="68"/>
      <c r="G226" s="68"/>
      <c r="H226" s="68"/>
      <c r="I226" s="68"/>
      <c r="J226" s="68"/>
      <c r="K226" s="68" t="s">
        <v>234</v>
      </c>
      <c r="L226" s="21">
        <f>I222*Q226</f>
        <v>2703943.03</v>
      </c>
      <c r="M226" s="624"/>
      <c r="N226" s="32">
        <f>I222*R226</f>
        <v>197397.37</v>
      </c>
      <c r="O226" s="32">
        <f t="shared" si="8"/>
        <v>2901340.4</v>
      </c>
      <c r="P226" s="624"/>
      <c r="Q226" s="40">
        <v>1038.58</v>
      </c>
      <c r="R226" s="40">
        <v>75.819999999999993</v>
      </c>
      <c r="S226" s="14" t="s">
        <v>691</v>
      </c>
      <c r="T226" s="14" t="s">
        <v>1214</v>
      </c>
    </row>
    <row r="227" spans="1:20" ht="31.5" customHeight="1">
      <c r="A227" s="15">
        <v>104</v>
      </c>
      <c r="B227" s="16">
        <v>36</v>
      </c>
      <c r="C227" s="68" t="s">
        <v>1464</v>
      </c>
      <c r="D227" s="68">
        <v>1961</v>
      </c>
      <c r="E227" s="68" t="s">
        <v>1454</v>
      </c>
      <c r="F227" s="68"/>
      <c r="G227" s="68" t="s">
        <v>1482</v>
      </c>
      <c r="H227" s="68">
        <v>3</v>
      </c>
      <c r="I227" s="68">
        <v>1993.2</v>
      </c>
      <c r="J227" s="68">
        <v>1058.9000000000001</v>
      </c>
      <c r="K227" s="69" t="s">
        <v>46</v>
      </c>
      <c r="L227" s="39">
        <f>I227*Q227</f>
        <v>308946</v>
      </c>
      <c r="M227" s="624">
        <f>L228+L229+L230+L231</f>
        <v>3060917.3760000002</v>
      </c>
      <c r="N227" s="40">
        <f>I227*R227</f>
        <v>22563.024000000001</v>
      </c>
      <c r="O227" s="40">
        <f t="shared" si="8"/>
        <v>331509.02399999998</v>
      </c>
      <c r="P227" s="624">
        <f>O228+O229+O230+O231</f>
        <v>3284375.0279999999</v>
      </c>
      <c r="Q227" s="40">
        <v>155</v>
      </c>
      <c r="R227" s="40">
        <v>11.32</v>
      </c>
      <c r="S227" s="14" t="s">
        <v>691</v>
      </c>
      <c r="T227" s="14" t="s">
        <v>1214</v>
      </c>
    </row>
    <row r="228" spans="1:20" ht="37.5">
      <c r="A228" s="15">
        <v>105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69" t="s">
        <v>49</v>
      </c>
      <c r="L228" s="21">
        <f>I227*Q228</f>
        <v>813684.03600000008</v>
      </c>
      <c r="M228" s="624"/>
      <c r="N228" s="32">
        <f>I227*R228</f>
        <v>59397.36</v>
      </c>
      <c r="O228" s="32">
        <f t="shared" si="8"/>
        <v>873081.39600000007</v>
      </c>
      <c r="P228" s="624"/>
      <c r="Q228" s="40">
        <v>408.23</v>
      </c>
      <c r="R228" s="40">
        <v>29.8</v>
      </c>
      <c r="S228" s="14" t="s">
        <v>691</v>
      </c>
      <c r="T228" s="14" t="s">
        <v>1214</v>
      </c>
    </row>
    <row r="229" spans="1:20" ht="56.25">
      <c r="A229" s="15">
        <v>106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69" t="s">
        <v>39</v>
      </c>
      <c r="L229" s="21">
        <f>I227*Q229</f>
        <v>109207.428</v>
      </c>
      <c r="M229" s="624"/>
      <c r="N229" s="32">
        <f>I227*R229</f>
        <v>7972.8</v>
      </c>
      <c r="O229" s="32">
        <f t="shared" si="8"/>
        <v>117180.228</v>
      </c>
      <c r="P229" s="624"/>
      <c r="Q229" s="40">
        <v>54.79</v>
      </c>
      <c r="R229" s="40">
        <v>4</v>
      </c>
      <c r="S229" s="14" t="s">
        <v>691</v>
      </c>
      <c r="T229" s="14" t="s">
        <v>1214</v>
      </c>
    </row>
    <row r="230" spans="1:20" ht="56.25">
      <c r="A230" s="15">
        <v>107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35" t="s">
        <v>42</v>
      </c>
      <c r="L230" s="21">
        <f>I227*Q230</f>
        <v>67928.255999999994</v>
      </c>
      <c r="M230" s="624"/>
      <c r="N230" s="32">
        <f>I227*R230</f>
        <v>4963.0680000000002</v>
      </c>
      <c r="O230" s="32">
        <f t="shared" si="8"/>
        <v>72891.323999999993</v>
      </c>
      <c r="P230" s="624"/>
      <c r="Q230" s="40">
        <v>34.08</v>
      </c>
      <c r="R230" s="40">
        <v>2.4900000000000002</v>
      </c>
      <c r="S230" s="14" t="s">
        <v>691</v>
      </c>
      <c r="T230" s="14" t="s">
        <v>1214</v>
      </c>
    </row>
    <row r="231" spans="1:20">
      <c r="A231" s="15">
        <v>108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 t="s">
        <v>234</v>
      </c>
      <c r="L231" s="21">
        <f>I227*Q231</f>
        <v>2070097.656</v>
      </c>
      <c r="M231" s="624"/>
      <c r="N231" s="32">
        <f>I227*R231</f>
        <v>151124.424</v>
      </c>
      <c r="O231" s="32">
        <f t="shared" si="8"/>
        <v>2221222.08</v>
      </c>
      <c r="P231" s="624"/>
      <c r="Q231" s="40">
        <v>1038.58</v>
      </c>
      <c r="R231" s="40">
        <v>75.819999999999993</v>
      </c>
      <c r="S231" s="14" t="s">
        <v>691</v>
      </c>
      <c r="T231" s="14" t="s">
        <v>1214</v>
      </c>
    </row>
    <row r="232" spans="1:20" ht="56.25">
      <c r="A232" s="15">
        <v>109</v>
      </c>
      <c r="B232" s="16">
        <v>37</v>
      </c>
      <c r="C232" s="68" t="s">
        <v>86</v>
      </c>
      <c r="D232" s="68">
        <v>1979</v>
      </c>
      <c r="E232" s="68" t="s">
        <v>1454</v>
      </c>
      <c r="F232" s="68" t="s">
        <v>1465</v>
      </c>
      <c r="G232" s="16" t="s">
        <v>87</v>
      </c>
      <c r="H232" s="68">
        <v>3</v>
      </c>
      <c r="I232" s="68">
        <v>3073.7</v>
      </c>
      <c r="J232" s="68">
        <v>1723.3</v>
      </c>
      <c r="K232" s="68" t="s">
        <v>234</v>
      </c>
      <c r="L232" s="39">
        <f>I232*Q232</f>
        <v>3241862.1269999999</v>
      </c>
      <c r="M232" s="32">
        <f>L232</f>
        <v>3241862.1269999999</v>
      </c>
      <c r="N232" s="40">
        <f>I232*R232</f>
        <v>236644.16299999997</v>
      </c>
      <c r="O232" s="40">
        <f t="shared" si="8"/>
        <v>3478506.29</v>
      </c>
      <c r="P232" s="32">
        <f>O232</f>
        <v>3478506.29</v>
      </c>
      <c r="Q232" s="40">
        <v>1054.71</v>
      </c>
      <c r="R232" s="40">
        <v>76.989999999999995</v>
      </c>
      <c r="S232" s="14" t="s">
        <v>691</v>
      </c>
      <c r="T232" s="14" t="s">
        <v>1214</v>
      </c>
    </row>
    <row r="233" spans="1:20" ht="31.5" customHeight="1">
      <c r="A233" s="15">
        <v>110</v>
      </c>
      <c r="B233" s="16">
        <v>38</v>
      </c>
      <c r="C233" s="68" t="s">
        <v>1466</v>
      </c>
      <c r="D233" s="68">
        <v>1961</v>
      </c>
      <c r="E233" s="68" t="s">
        <v>1454</v>
      </c>
      <c r="F233" s="68"/>
      <c r="G233" s="68" t="s">
        <v>1482</v>
      </c>
      <c r="H233" s="68">
        <v>2</v>
      </c>
      <c r="I233" s="68">
        <v>1129.2</v>
      </c>
      <c r="J233" s="68">
        <v>479.6</v>
      </c>
      <c r="K233" s="69" t="s">
        <v>46</v>
      </c>
      <c r="L233" s="21">
        <f>I233*Q233</f>
        <v>175026</v>
      </c>
      <c r="M233" s="632">
        <f>L233+L234</f>
        <v>1347790.5360000001</v>
      </c>
      <c r="N233" s="32">
        <f>I233*R233</f>
        <v>12782.544000000002</v>
      </c>
      <c r="O233" s="32">
        <f t="shared" si="8"/>
        <v>187808.54399999999</v>
      </c>
      <c r="P233" s="632">
        <f>O233+O234</f>
        <v>1446189.024</v>
      </c>
      <c r="Q233" s="40">
        <v>155</v>
      </c>
      <c r="R233" s="40">
        <v>11.32</v>
      </c>
      <c r="S233" s="14" t="s">
        <v>691</v>
      </c>
      <c r="T233" s="14" t="s">
        <v>1214</v>
      </c>
    </row>
    <row r="234" spans="1:20">
      <c r="A234" s="15">
        <v>111</v>
      </c>
      <c r="B234" s="16"/>
      <c r="C234" s="68"/>
      <c r="D234" s="68"/>
      <c r="E234" s="68"/>
      <c r="F234" s="68"/>
      <c r="G234" s="68"/>
      <c r="H234" s="68"/>
      <c r="I234" s="68"/>
      <c r="J234" s="68"/>
      <c r="K234" s="68" t="s">
        <v>234</v>
      </c>
      <c r="L234" s="21">
        <f>I233*Q234</f>
        <v>1172764.5360000001</v>
      </c>
      <c r="M234" s="633"/>
      <c r="N234" s="32">
        <f>I233*R234</f>
        <v>85615.943999999989</v>
      </c>
      <c r="O234" s="32">
        <f t="shared" si="8"/>
        <v>1258380.48</v>
      </c>
      <c r="P234" s="633"/>
      <c r="Q234" s="40">
        <v>1038.58</v>
      </c>
      <c r="R234" s="40">
        <v>75.819999999999993</v>
      </c>
      <c r="S234" s="14" t="s">
        <v>691</v>
      </c>
      <c r="T234" s="14" t="s">
        <v>1214</v>
      </c>
    </row>
    <row r="235" spans="1:20" ht="31.5" customHeight="1">
      <c r="A235" s="15">
        <v>112</v>
      </c>
      <c r="B235" s="16">
        <v>39</v>
      </c>
      <c r="C235" s="68" t="s">
        <v>1467</v>
      </c>
      <c r="D235" s="68">
        <v>1961</v>
      </c>
      <c r="E235" s="68" t="s">
        <v>1454</v>
      </c>
      <c r="F235" s="68"/>
      <c r="G235" s="68" t="s">
        <v>1482</v>
      </c>
      <c r="H235" s="68">
        <v>3</v>
      </c>
      <c r="I235" s="68">
        <v>1975.1</v>
      </c>
      <c r="J235" s="68">
        <v>1047.8</v>
      </c>
      <c r="K235" s="69" t="s">
        <v>46</v>
      </c>
      <c r="L235" s="39">
        <f>I235*Q235</f>
        <v>306140.5</v>
      </c>
      <c r="M235" s="624">
        <f>L236+L237+L238+L239</f>
        <v>3033121.568</v>
      </c>
      <c r="N235" s="40">
        <f>I235*R235</f>
        <v>22358.131999999998</v>
      </c>
      <c r="O235" s="40">
        <f t="shared" si="8"/>
        <v>328498.63199999998</v>
      </c>
      <c r="P235" s="624">
        <f>O236+O237+O238+O239</f>
        <v>3254550.0290000001</v>
      </c>
      <c r="Q235" s="40">
        <v>155</v>
      </c>
      <c r="R235" s="40">
        <v>11.32</v>
      </c>
      <c r="S235" s="14" t="s">
        <v>691</v>
      </c>
      <c r="T235" s="14" t="s">
        <v>1214</v>
      </c>
    </row>
    <row r="236" spans="1:20" ht="37.5">
      <c r="A236" s="15">
        <v>113</v>
      </c>
      <c r="B236" s="16"/>
      <c r="C236" s="68"/>
      <c r="D236" s="68"/>
      <c r="E236" s="68"/>
      <c r="F236" s="68"/>
      <c r="G236" s="68"/>
      <c r="H236" s="68"/>
      <c r="I236" s="68"/>
      <c r="J236" s="68"/>
      <c r="K236" s="69" t="s">
        <v>49</v>
      </c>
      <c r="L236" s="21">
        <f>I235*Q236</f>
        <v>806295.07299999997</v>
      </c>
      <c r="M236" s="624"/>
      <c r="N236" s="32">
        <f>I235*R236</f>
        <v>58857.979999999996</v>
      </c>
      <c r="O236" s="32">
        <f t="shared" si="8"/>
        <v>865153.05299999996</v>
      </c>
      <c r="P236" s="624"/>
      <c r="Q236" s="40">
        <v>408.23</v>
      </c>
      <c r="R236" s="40">
        <v>29.8</v>
      </c>
      <c r="S236" s="14" t="s">
        <v>691</v>
      </c>
      <c r="T236" s="14" t="s">
        <v>1214</v>
      </c>
    </row>
    <row r="237" spans="1:20" ht="56.25">
      <c r="A237" s="15">
        <v>114</v>
      </c>
      <c r="B237" s="16"/>
      <c r="C237" s="68"/>
      <c r="D237" s="68"/>
      <c r="E237" s="68"/>
      <c r="F237" s="68"/>
      <c r="G237" s="68"/>
      <c r="H237" s="68"/>
      <c r="I237" s="68"/>
      <c r="J237" s="68"/>
      <c r="K237" s="69" t="s">
        <v>39</v>
      </c>
      <c r="L237" s="21">
        <f>I235*Q237</f>
        <v>108215.72899999999</v>
      </c>
      <c r="M237" s="624"/>
      <c r="N237" s="32">
        <f>I235*R237</f>
        <v>7900.4</v>
      </c>
      <c r="O237" s="32">
        <f t="shared" si="8"/>
        <v>116116.12899999999</v>
      </c>
      <c r="P237" s="624"/>
      <c r="Q237" s="40">
        <v>54.79</v>
      </c>
      <c r="R237" s="40">
        <v>4</v>
      </c>
      <c r="S237" s="14" t="s">
        <v>691</v>
      </c>
      <c r="T237" s="14" t="s">
        <v>1214</v>
      </c>
    </row>
    <row r="238" spans="1:20" ht="56.25">
      <c r="A238" s="15">
        <v>115</v>
      </c>
      <c r="B238" s="16"/>
      <c r="C238" s="68"/>
      <c r="D238" s="68"/>
      <c r="E238" s="68"/>
      <c r="F238" s="68"/>
      <c r="G238" s="68"/>
      <c r="H238" s="68"/>
      <c r="I238" s="68"/>
      <c r="J238" s="68"/>
      <c r="K238" s="35" t="s">
        <v>42</v>
      </c>
      <c r="L238" s="21">
        <f>I235*Q238</f>
        <v>67311.407999999996</v>
      </c>
      <c r="M238" s="624"/>
      <c r="N238" s="32">
        <f>I235*R238</f>
        <v>4917.9989999999998</v>
      </c>
      <c r="O238" s="32">
        <f t="shared" si="8"/>
        <v>72229.406999999992</v>
      </c>
      <c r="P238" s="624"/>
      <c r="Q238" s="40">
        <v>34.08</v>
      </c>
      <c r="R238" s="40">
        <v>2.4900000000000002</v>
      </c>
      <c r="S238" s="14" t="s">
        <v>691</v>
      </c>
      <c r="T238" s="14" t="s">
        <v>1214</v>
      </c>
    </row>
    <row r="239" spans="1:20">
      <c r="A239" s="15">
        <v>116</v>
      </c>
      <c r="B239" s="16"/>
      <c r="C239" s="68"/>
      <c r="D239" s="68"/>
      <c r="E239" s="68"/>
      <c r="F239" s="68"/>
      <c r="G239" s="68"/>
      <c r="H239" s="68"/>
      <c r="I239" s="68"/>
      <c r="J239" s="68"/>
      <c r="K239" s="68" t="s">
        <v>234</v>
      </c>
      <c r="L239" s="21">
        <f>I235*Q239</f>
        <v>2051299.3579999998</v>
      </c>
      <c r="M239" s="624"/>
      <c r="N239" s="32">
        <f>I235*R239</f>
        <v>149752.08199999997</v>
      </c>
      <c r="O239" s="32">
        <f t="shared" si="8"/>
        <v>2201051.44</v>
      </c>
      <c r="P239" s="624"/>
      <c r="Q239" s="40">
        <v>1038.58</v>
      </c>
      <c r="R239" s="40">
        <v>75.819999999999993</v>
      </c>
      <c r="S239" s="14" t="s">
        <v>691</v>
      </c>
      <c r="T239" s="14" t="s">
        <v>1214</v>
      </c>
    </row>
    <row r="240" spans="1:20" ht="31.5" customHeight="1">
      <c r="A240" s="15">
        <v>117</v>
      </c>
      <c r="B240" s="16">
        <v>40</v>
      </c>
      <c r="C240" s="68" t="s">
        <v>1468</v>
      </c>
      <c r="D240" s="68">
        <v>1962</v>
      </c>
      <c r="E240" s="68" t="s">
        <v>1454</v>
      </c>
      <c r="F240" s="68"/>
      <c r="G240" s="68" t="s">
        <v>1482</v>
      </c>
      <c r="H240" s="68">
        <v>3</v>
      </c>
      <c r="I240" s="68">
        <v>1867.8</v>
      </c>
      <c r="J240" s="68">
        <v>954.2</v>
      </c>
      <c r="K240" s="69" t="s">
        <v>46</v>
      </c>
      <c r="L240" s="39">
        <f>I240*Q240</f>
        <v>289509</v>
      </c>
      <c r="M240" s="624">
        <f>L241+L242+L243+L244</f>
        <v>2868343.1039999998</v>
      </c>
      <c r="N240" s="40">
        <f>I240*R240</f>
        <v>21143.495999999999</v>
      </c>
      <c r="O240" s="40">
        <f t="shared" si="8"/>
        <v>310652.49599999998</v>
      </c>
      <c r="P240" s="624">
        <f>O241+O242+O243+O244</f>
        <v>3077742.162</v>
      </c>
      <c r="Q240" s="40">
        <v>155</v>
      </c>
      <c r="R240" s="40">
        <v>11.32</v>
      </c>
      <c r="S240" s="14" t="s">
        <v>691</v>
      </c>
      <c r="T240" s="14" t="s">
        <v>1214</v>
      </c>
    </row>
    <row r="241" spans="1:20" ht="37.5">
      <c r="A241" s="15">
        <v>118</v>
      </c>
      <c r="B241" s="16"/>
      <c r="C241" s="68"/>
      <c r="D241" s="68"/>
      <c r="E241" s="68"/>
      <c r="F241" s="68"/>
      <c r="G241" s="68"/>
      <c r="H241" s="68"/>
      <c r="I241" s="68"/>
      <c r="J241" s="68"/>
      <c r="K241" s="69" t="s">
        <v>49</v>
      </c>
      <c r="L241" s="21">
        <f>I240*Q241</f>
        <v>762491.99400000006</v>
      </c>
      <c r="M241" s="624"/>
      <c r="N241" s="32">
        <f>I240*R241</f>
        <v>55660.44</v>
      </c>
      <c r="O241" s="32">
        <f t="shared" si="8"/>
        <v>818152.43400000012</v>
      </c>
      <c r="P241" s="624"/>
      <c r="Q241" s="40">
        <v>408.23</v>
      </c>
      <c r="R241" s="40">
        <v>29.8</v>
      </c>
      <c r="S241" s="14" t="s">
        <v>691</v>
      </c>
      <c r="T241" s="14" t="s">
        <v>1214</v>
      </c>
    </row>
    <row r="242" spans="1:20" ht="56.25">
      <c r="A242" s="15">
        <v>119</v>
      </c>
      <c r="B242" s="16"/>
      <c r="C242" s="68"/>
      <c r="D242" s="68"/>
      <c r="E242" s="68"/>
      <c r="F242" s="68"/>
      <c r="G242" s="68"/>
      <c r="H242" s="68"/>
      <c r="I242" s="68"/>
      <c r="J242" s="68"/>
      <c r="K242" s="69" t="s">
        <v>39</v>
      </c>
      <c r="L242" s="21">
        <f>I240*Q242</f>
        <v>102336.762</v>
      </c>
      <c r="M242" s="624"/>
      <c r="N242" s="32">
        <f>I240*R242</f>
        <v>7471.2</v>
      </c>
      <c r="O242" s="32">
        <f t="shared" si="8"/>
        <v>109807.962</v>
      </c>
      <c r="P242" s="624"/>
      <c r="Q242" s="40">
        <v>54.79</v>
      </c>
      <c r="R242" s="40">
        <v>4</v>
      </c>
      <c r="S242" s="14" t="s">
        <v>691</v>
      </c>
      <c r="T242" s="14" t="s">
        <v>1214</v>
      </c>
    </row>
    <row r="243" spans="1:20" ht="56.25">
      <c r="A243" s="15">
        <v>120</v>
      </c>
      <c r="B243" s="16"/>
      <c r="C243" s="68"/>
      <c r="D243" s="68"/>
      <c r="E243" s="68"/>
      <c r="F243" s="68"/>
      <c r="G243" s="68"/>
      <c r="H243" s="68"/>
      <c r="I243" s="68"/>
      <c r="J243" s="68"/>
      <c r="K243" s="35" t="s">
        <v>42</v>
      </c>
      <c r="L243" s="21">
        <f>I240*Q243</f>
        <v>63654.623999999996</v>
      </c>
      <c r="M243" s="624"/>
      <c r="N243" s="32">
        <f>I240*R243</f>
        <v>4650.8220000000001</v>
      </c>
      <c r="O243" s="32">
        <f t="shared" si="8"/>
        <v>68305.445999999996</v>
      </c>
      <c r="P243" s="624"/>
      <c r="Q243" s="40">
        <v>34.08</v>
      </c>
      <c r="R243" s="40">
        <v>2.4900000000000002</v>
      </c>
      <c r="S243" s="14" t="s">
        <v>691</v>
      </c>
      <c r="T243" s="14" t="s">
        <v>1214</v>
      </c>
    </row>
    <row r="244" spans="1:20">
      <c r="A244" s="15">
        <v>121</v>
      </c>
      <c r="B244" s="16"/>
      <c r="C244" s="68"/>
      <c r="D244" s="68"/>
      <c r="E244" s="68"/>
      <c r="F244" s="68"/>
      <c r="G244" s="68"/>
      <c r="H244" s="68"/>
      <c r="I244" s="68"/>
      <c r="J244" s="68"/>
      <c r="K244" s="68" t="s">
        <v>234</v>
      </c>
      <c r="L244" s="21">
        <f>I240*Q244</f>
        <v>1939859.7239999999</v>
      </c>
      <c r="M244" s="624"/>
      <c r="N244" s="32">
        <f>I240*R244</f>
        <v>141616.59599999999</v>
      </c>
      <c r="O244" s="32">
        <f t="shared" si="8"/>
        <v>2081476.3199999998</v>
      </c>
      <c r="P244" s="624"/>
      <c r="Q244" s="40">
        <v>1038.58</v>
      </c>
      <c r="R244" s="40">
        <v>75.819999999999993</v>
      </c>
      <c r="S244" s="14" t="s">
        <v>691</v>
      </c>
      <c r="T244" s="14" t="s">
        <v>1214</v>
      </c>
    </row>
    <row r="245" spans="1:20" ht="31.5" customHeight="1">
      <c r="A245" s="15">
        <v>122</v>
      </c>
      <c r="B245" s="16">
        <v>41</v>
      </c>
      <c r="C245" s="68" t="s">
        <v>1469</v>
      </c>
      <c r="D245" s="68">
        <v>1974</v>
      </c>
      <c r="E245" s="68" t="s">
        <v>1470</v>
      </c>
      <c r="F245" s="68" t="s">
        <v>1471</v>
      </c>
      <c r="G245" s="68" t="s">
        <v>38</v>
      </c>
      <c r="H245" s="68">
        <v>3</v>
      </c>
      <c r="I245" s="68">
        <v>4981.8</v>
      </c>
      <c r="J245" s="68">
        <v>2605.6999999999998</v>
      </c>
      <c r="K245" s="69" t="s">
        <v>46</v>
      </c>
      <c r="L245" s="21">
        <f>I245*Q245</f>
        <v>797088</v>
      </c>
      <c r="M245" s="632">
        <f>L245+L246+L247</f>
        <v>8310638.7599999998</v>
      </c>
      <c r="N245" s="32">
        <f t="shared" ref="N245:N251" si="9">I245*R245</f>
        <v>58187.423999999999</v>
      </c>
      <c r="O245" s="32">
        <f t="shared" si="8"/>
        <v>855275.424</v>
      </c>
      <c r="P245" s="632">
        <f>O245+O246+O247</f>
        <v>8917322.3640000001</v>
      </c>
      <c r="Q245" s="40">
        <v>160</v>
      </c>
      <c r="R245" s="40">
        <v>11.68</v>
      </c>
      <c r="S245" s="14" t="s">
        <v>691</v>
      </c>
      <c r="T245" s="14" t="s">
        <v>1214</v>
      </c>
    </row>
    <row r="246" spans="1:20" ht="37.5">
      <c r="A246" s="15">
        <v>123</v>
      </c>
      <c r="B246" s="16"/>
      <c r="C246" s="68"/>
      <c r="D246" s="68"/>
      <c r="E246" s="68"/>
      <c r="F246" s="68"/>
      <c r="G246" s="68"/>
      <c r="H246" s="68"/>
      <c r="I246" s="68"/>
      <c r="J246" s="68"/>
      <c r="K246" s="69" t="s">
        <v>49</v>
      </c>
      <c r="L246" s="21">
        <f>I245*Q246</f>
        <v>2122246.8000000003</v>
      </c>
      <c r="M246" s="634"/>
      <c r="N246" s="32">
        <f>I245*R246</f>
        <v>154933.98000000001</v>
      </c>
      <c r="O246" s="32">
        <f t="shared" si="8"/>
        <v>2277180.7800000003</v>
      </c>
      <c r="P246" s="634"/>
      <c r="Q246" s="40">
        <v>426</v>
      </c>
      <c r="R246" s="40">
        <v>31.1</v>
      </c>
      <c r="S246" s="14" t="s">
        <v>691</v>
      </c>
      <c r="T246" s="14" t="s">
        <v>1214</v>
      </c>
    </row>
    <row r="247" spans="1:20">
      <c r="A247" s="15">
        <v>124</v>
      </c>
      <c r="B247" s="16"/>
      <c r="C247" s="68"/>
      <c r="D247" s="68"/>
      <c r="E247" s="68"/>
      <c r="F247" s="68"/>
      <c r="G247" s="68"/>
      <c r="H247" s="68"/>
      <c r="I247" s="68"/>
      <c r="J247" s="68"/>
      <c r="K247" s="68" t="s">
        <v>234</v>
      </c>
      <c r="L247" s="21">
        <f>I245*Q247</f>
        <v>5391303.96</v>
      </c>
      <c r="M247" s="633"/>
      <c r="N247" s="32">
        <f>I245*R247</f>
        <v>393562.2</v>
      </c>
      <c r="O247" s="32">
        <f t="shared" si="8"/>
        <v>5784866.1600000001</v>
      </c>
      <c r="P247" s="633"/>
      <c r="Q247" s="40">
        <v>1082.2</v>
      </c>
      <c r="R247" s="40">
        <v>79</v>
      </c>
      <c r="S247" s="14" t="s">
        <v>691</v>
      </c>
      <c r="T247" s="14" t="s">
        <v>1214</v>
      </c>
    </row>
    <row r="248" spans="1:20" ht="31.5" customHeight="1">
      <c r="A248" s="15">
        <v>125</v>
      </c>
      <c r="B248" s="16">
        <v>42</v>
      </c>
      <c r="C248" s="68" t="s">
        <v>1472</v>
      </c>
      <c r="D248" s="68">
        <v>1974</v>
      </c>
      <c r="E248" s="68" t="s">
        <v>1470</v>
      </c>
      <c r="F248" s="68" t="s">
        <v>1471</v>
      </c>
      <c r="G248" s="68" t="s">
        <v>38</v>
      </c>
      <c r="H248" s="68">
        <v>3</v>
      </c>
      <c r="I248" s="68">
        <v>5723.2</v>
      </c>
      <c r="J248" s="68">
        <v>3243.3</v>
      </c>
      <c r="K248" s="69" t="s">
        <v>46</v>
      </c>
      <c r="L248" s="21">
        <f>I248*Q248</f>
        <v>915712</v>
      </c>
      <c r="M248" s="632">
        <f>L248+L249+L250</f>
        <v>9547442.2400000002</v>
      </c>
      <c r="N248" s="32">
        <f t="shared" si="9"/>
        <v>66846.975999999995</v>
      </c>
      <c r="O248" s="32">
        <f t="shared" si="8"/>
        <v>982558.97600000002</v>
      </c>
      <c r="P248" s="632">
        <f>O248+O249+O250</f>
        <v>10244413.535999998</v>
      </c>
      <c r="Q248" s="40">
        <v>160</v>
      </c>
      <c r="R248" s="40">
        <v>11.68</v>
      </c>
      <c r="S248" s="14" t="s">
        <v>691</v>
      </c>
      <c r="T248" s="14" t="s">
        <v>1214</v>
      </c>
    </row>
    <row r="249" spans="1:20" ht="37.5">
      <c r="A249" s="15">
        <v>126</v>
      </c>
      <c r="B249" s="16"/>
      <c r="C249" s="68"/>
      <c r="D249" s="68"/>
      <c r="E249" s="68"/>
      <c r="F249" s="68"/>
      <c r="G249" s="68"/>
      <c r="H249" s="68"/>
      <c r="I249" s="68"/>
      <c r="J249" s="68"/>
      <c r="K249" s="69" t="s">
        <v>49</v>
      </c>
      <c r="L249" s="21">
        <f>I248*Q249</f>
        <v>2438083.1999999997</v>
      </c>
      <c r="M249" s="634"/>
      <c r="N249" s="32">
        <f>I248*R249</f>
        <v>177991.52</v>
      </c>
      <c r="O249" s="32">
        <f t="shared" si="8"/>
        <v>2616074.7199999997</v>
      </c>
      <c r="P249" s="634"/>
      <c r="Q249" s="40">
        <v>426</v>
      </c>
      <c r="R249" s="40">
        <v>31.1</v>
      </c>
      <c r="S249" s="14" t="s">
        <v>691</v>
      </c>
      <c r="T249" s="14" t="s">
        <v>1214</v>
      </c>
    </row>
    <row r="250" spans="1:20">
      <c r="A250" s="15">
        <v>127</v>
      </c>
      <c r="B250" s="16"/>
      <c r="C250" s="68"/>
      <c r="D250" s="68"/>
      <c r="E250" s="68"/>
      <c r="F250" s="68"/>
      <c r="G250" s="68"/>
      <c r="H250" s="68"/>
      <c r="I250" s="68"/>
      <c r="J250" s="68"/>
      <c r="K250" s="68" t="s">
        <v>234</v>
      </c>
      <c r="L250" s="21">
        <f>I248*Q250</f>
        <v>6193647.04</v>
      </c>
      <c r="M250" s="633"/>
      <c r="N250" s="32">
        <f>I248*R250</f>
        <v>452132.8</v>
      </c>
      <c r="O250" s="32">
        <f t="shared" si="8"/>
        <v>6645779.8399999999</v>
      </c>
      <c r="P250" s="633"/>
      <c r="Q250" s="40">
        <v>1082.2</v>
      </c>
      <c r="R250" s="40">
        <v>79</v>
      </c>
      <c r="S250" s="14" t="s">
        <v>691</v>
      </c>
      <c r="T250" s="14" t="s">
        <v>1214</v>
      </c>
    </row>
    <row r="251" spans="1:20" ht="31.5" customHeight="1">
      <c r="A251" s="15">
        <v>128</v>
      </c>
      <c r="B251" s="16">
        <v>43</v>
      </c>
      <c r="C251" s="68" t="s">
        <v>1473</v>
      </c>
      <c r="D251" s="68">
        <v>1971</v>
      </c>
      <c r="E251" s="68" t="s">
        <v>1474</v>
      </c>
      <c r="F251" s="68"/>
      <c r="G251" s="68" t="s">
        <v>1482</v>
      </c>
      <c r="H251" s="68">
        <v>3</v>
      </c>
      <c r="I251" s="68">
        <v>1981.4</v>
      </c>
      <c r="J251" s="68">
        <v>1091.5999999999999</v>
      </c>
      <c r="K251" s="69" t="s">
        <v>46</v>
      </c>
      <c r="L251" s="21">
        <f>I251*Q251</f>
        <v>307117</v>
      </c>
      <c r="M251" s="624">
        <f>L251+L252+L253</f>
        <v>2673920.912</v>
      </c>
      <c r="N251" s="32">
        <f t="shared" si="9"/>
        <v>22429.448</v>
      </c>
      <c r="O251" s="32">
        <f t="shared" si="8"/>
        <v>329546.44799999997</v>
      </c>
      <c r="P251" s="632">
        <f>O251+O252+O253</f>
        <v>2869144.264</v>
      </c>
      <c r="Q251" s="40">
        <v>155</v>
      </c>
      <c r="R251" s="40">
        <v>11.32</v>
      </c>
      <c r="S251" s="14" t="s">
        <v>691</v>
      </c>
      <c r="T251" s="14" t="s">
        <v>1214</v>
      </c>
    </row>
    <row r="252" spans="1:20">
      <c r="A252" s="15">
        <v>129</v>
      </c>
      <c r="B252" s="16"/>
      <c r="C252" s="68"/>
      <c r="D252" s="68"/>
      <c r="E252" s="68"/>
      <c r="F252" s="68"/>
      <c r="G252" s="68"/>
      <c r="H252" s="68"/>
      <c r="I252" s="68"/>
      <c r="J252" s="68"/>
      <c r="K252" s="68" t="s">
        <v>234</v>
      </c>
      <c r="L252" s="21">
        <f>I251*Q252</f>
        <v>2057842.412</v>
      </c>
      <c r="M252" s="624"/>
      <c r="N252" s="32">
        <f>I251*R252</f>
        <v>150229.74799999999</v>
      </c>
      <c r="O252" s="32">
        <f t="shared" ref="O252:O268" si="10">L252+N252</f>
        <v>2208072.16</v>
      </c>
      <c r="P252" s="634"/>
      <c r="Q252" s="40">
        <v>1038.58</v>
      </c>
      <c r="R252" s="40">
        <v>75.819999999999993</v>
      </c>
      <c r="S252" s="14" t="s">
        <v>691</v>
      </c>
      <c r="T252" s="14" t="s">
        <v>1214</v>
      </c>
    </row>
    <row r="253" spans="1:20" ht="31.5" customHeight="1">
      <c r="A253" s="15">
        <v>130</v>
      </c>
      <c r="B253" s="16">
        <v>44</v>
      </c>
      <c r="C253" s="68" t="s">
        <v>1475</v>
      </c>
      <c r="D253" s="68">
        <v>1962</v>
      </c>
      <c r="E253" s="68" t="s">
        <v>1454</v>
      </c>
      <c r="F253" s="68"/>
      <c r="G253" s="68" t="s">
        <v>1482</v>
      </c>
      <c r="H253" s="68">
        <v>3</v>
      </c>
      <c r="I253" s="68">
        <v>1993.3</v>
      </c>
      <c r="J253" s="68">
        <v>1059</v>
      </c>
      <c r="K253" s="69" t="s">
        <v>46</v>
      </c>
      <c r="L253" s="39">
        <f>I253*Q253</f>
        <v>308961.5</v>
      </c>
      <c r="M253" s="624">
        <f>L254+L255+L256+L257</f>
        <v>3061070.9439999997</v>
      </c>
      <c r="N253" s="40">
        <f>I253*R253</f>
        <v>22564.155999999999</v>
      </c>
      <c r="O253" s="40">
        <f t="shared" si="10"/>
        <v>331525.65600000002</v>
      </c>
      <c r="P253" s="624">
        <f>O254+O255+O256+O257</f>
        <v>3284539.8069999996</v>
      </c>
      <c r="Q253" s="40">
        <v>155</v>
      </c>
      <c r="R253" s="40">
        <v>11.32</v>
      </c>
      <c r="S253" s="14" t="s">
        <v>691</v>
      </c>
      <c r="T253" s="14" t="s">
        <v>1214</v>
      </c>
    </row>
    <row r="254" spans="1:20" ht="37.5">
      <c r="A254" s="15">
        <v>131</v>
      </c>
      <c r="B254" s="16"/>
      <c r="C254" s="68"/>
      <c r="D254" s="68"/>
      <c r="E254" s="68"/>
      <c r="F254" s="68"/>
      <c r="G254" s="68"/>
      <c r="H254" s="68"/>
      <c r="I254" s="68"/>
      <c r="J254" s="68"/>
      <c r="K254" s="69" t="s">
        <v>49</v>
      </c>
      <c r="L254" s="21">
        <f>I253*Q254</f>
        <v>813724.85900000005</v>
      </c>
      <c r="M254" s="624"/>
      <c r="N254" s="32">
        <f>I253*R254</f>
        <v>59400.34</v>
      </c>
      <c r="O254" s="32">
        <f t="shared" si="10"/>
        <v>873125.19900000002</v>
      </c>
      <c r="P254" s="624"/>
      <c r="Q254" s="40">
        <v>408.23</v>
      </c>
      <c r="R254" s="40">
        <v>29.8</v>
      </c>
      <c r="S254" s="14" t="s">
        <v>691</v>
      </c>
      <c r="T254" s="14" t="s">
        <v>1214</v>
      </c>
    </row>
    <row r="255" spans="1:20" ht="56.25">
      <c r="A255" s="15">
        <v>132</v>
      </c>
      <c r="B255" s="16"/>
      <c r="C255" s="68"/>
      <c r="D255" s="68"/>
      <c r="E255" s="68"/>
      <c r="F255" s="68"/>
      <c r="G255" s="68"/>
      <c r="H255" s="68"/>
      <c r="I255" s="68"/>
      <c r="J255" s="68"/>
      <c r="K255" s="69" t="s">
        <v>39</v>
      </c>
      <c r="L255" s="21">
        <f>I253*Q255</f>
        <v>109212.90699999999</v>
      </c>
      <c r="M255" s="624"/>
      <c r="N255" s="32">
        <f>I253*R255</f>
        <v>7973.2</v>
      </c>
      <c r="O255" s="32">
        <f t="shared" si="10"/>
        <v>117186.10699999999</v>
      </c>
      <c r="P255" s="624"/>
      <c r="Q255" s="40">
        <v>54.79</v>
      </c>
      <c r="R255" s="40">
        <v>4</v>
      </c>
      <c r="S255" s="14" t="s">
        <v>691</v>
      </c>
      <c r="T255" s="14" t="s">
        <v>1214</v>
      </c>
    </row>
    <row r="256" spans="1:20" ht="56.25">
      <c r="A256" s="15">
        <v>133</v>
      </c>
      <c r="B256" s="16"/>
      <c r="C256" s="68"/>
      <c r="D256" s="68"/>
      <c r="E256" s="68"/>
      <c r="F256" s="68"/>
      <c r="G256" s="68"/>
      <c r="H256" s="68"/>
      <c r="I256" s="68"/>
      <c r="J256" s="68"/>
      <c r="K256" s="35" t="s">
        <v>42</v>
      </c>
      <c r="L256" s="21">
        <f>I253*Q256</f>
        <v>67931.66399999999</v>
      </c>
      <c r="M256" s="624"/>
      <c r="N256" s="32">
        <f>I253*R256</f>
        <v>4963.317</v>
      </c>
      <c r="O256" s="32">
        <f t="shared" si="10"/>
        <v>72894.980999999985</v>
      </c>
      <c r="P256" s="624"/>
      <c r="Q256" s="40">
        <v>34.08</v>
      </c>
      <c r="R256" s="40">
        <v>2.4900000000000002</v>
      </c>
      <c r="S256" s="14" t="s">
        <v>691</v>
      </c>
      <c r="T256" s="14" t="s">
        <v>1214</v>
      </c>
    </row>
    <row r="257" spans="1:20">
      <c r="A257" s="15">
        <v>134</v>
      </c>
      <c r="B257" s="16"/>
      <c r="C257" s="68"/>
      <c r="D257" s="68"/>
      <c r="E257" s="68"/>
      <c r="F257" s="68"/>
      <c r="G257" s="68"/>
      <c r="H257" s="68"/>
      <c r="I257" s="68"/>
      <c r="J257" s="68"/>
      <c r="K257" s="68" t="s">
        <v>234</v>
      </c>
      <c r="L257" s="21">
        <f>I253*Q257</f>
        <v>2070201.5139999997</v>
      </c>
      <c r="M257" s="624"/>
      <c r="N257" s="32">
        <f>I253*R257</f>
        <v>151132.00599999999</v>
      </c>
      <c r="O257" s="32">
        <f t="shared" si="10"/>
        <v>2221333.5199999996</v>
      </c>
      <c r="P257" s="624"/>
      <c r="Q257" s="40">
        <v>1038.58</v>
      </c>
      <c r="R257" s="40">
        <v>75.819999999999993</v>
      </c>
      <c r="S257" s="14" t="s">
        <v>691</v>
      </c>
      <c r="T257" s="14" t="s">
        <v>1214</v>
      </c>
    </row>
    <row r="258" spans="1:20" ht="56.25">
      <c r="A258" s="15">
        <v>135</v>
      </c>
      <c r="B258" s="16">
        <v>45</v>
      </c>
      <c r="C258" s="68" t="s">
        <v>1476</v>
      </c>
      <c r="D258" s="68">
        <v>1962</v>
      </c>
      <c r="E258" s="68" t="s">
        <v>1477</v>
      </c>
      <c r="F258" s="68"/>
      <c r="G258" s="68" t="s">
        <v>1482</v>
      </c>
      <c r="H258" s="68">
        <v>3</v>
      </c>
      <c r="I258" s="68">
        <v>2217.9</v>
      </c>
      <c r="J258" s="68">
        <v>1371.6</v>
      </c>
      <c r="K258" s="69" t="s">
        <v>46</v>
      </c>
      <c r="L258" s="21">
        <f>I258*Q258</f>
        <v>343774.5</v>
      </c>
      <c r="M258" s="632">
        <f>L258+L259+L260</f>
        <v>3552654.3990000002</v>
      </c>
      <c r="N258" s="32">
        <f>I258*R258</f>
        <v>25106.628000000001</v>
      </c>
      <c r="O258" s="32">
        <f t="shared" si="10"/>
        <v>368881.12800000003</v>
      </c>
      <c r="P258" s="632">
        <f>O258+O259+O260</f>
        <v>3812015.625</v>
      </c>
      <c r="Q258" s="40">
        <v>155</v>
      </c>
      <c r="R258" s="40">
        <v>11.32</v>
      </c>
      <c r="S258" s="14" t="s">
        <v>691</v>
      </c>
      <c r="T258" s="14" t="s">
        <v>1214</v>
      </c>
    </row>
    <row r="259" spans="1:20" ht="37.5">
      <c r="A259" s="15">
        <v>136</v>
      </c>
      <c r="B259" s="16"/>
      <c r="C259" s="68"/>
      <c r="D259" s="68"/>
      <c r="E259" s="68"/>
      <c r="F259" s="68"/>
      <c r="G259" s="68"/>
      <c r="H259" s="68"/>
      <c r="I259" s="68"/>
      <c r="J259" s="68"/>
      <c r="K259" s="69" t="s">
        <v>49</v>
      </c>
      <c r="L259" s="21">
        <f>I258*Q259</f>
        <v>905413.31700000004</v>
      </c>
      <c r="M259" s="634"/>
      <c r="N259" s="32">
        <f>I258*R259</f>
        <v>66093.42</v>
      </c>
      <c r="O259" s="32">
        <f t="shared" si="10"/>
        <v>971506.73700000008</v>
      </c>
      <c r="P259" s="634"/>
      <c r="Q259" s="40">
        <v>408.23</v>
      </c>
      <c r="R259" s="40">
        <v>29.8</v>
      </c>
      <c r="S259" s="14" t="s">
        <v>691</v>
      </c>
      <c r="T259" s="14" t="s">
        <v>1214</v>
      </c>
    </row>
    <row r="260" spans="1:20">
      <c r="A260" s="15">
        <v>137</v>
      </c>
      <c r="B260" s="16"/>
      <c r="C260" s="68"/>
      <c r="D260" s="68"/>
      <c r="E260" s="68"/>
      <c r="F260" s="68"/>
      <c r="G260" s="68"/>
      <c r="H260" s="68"/>
      <c r="I260" s="68"/>
      <c r="J260" s="68"/>
      <c r="K260" s="68" t="s">
        <v>234</v>
      </c>
      <c r="L260" s="21">
        <f>I258*Q260</f>
        <v>2303466.5819999999</v>
      </c>
      <c r="M260" s="633"/>
      <c r="N260" s="32">
        <f>I258*R260</f>
        <v>168161.17799999999</v>
      </c>
      <c r="O260" s="32">
        <f t="shared" si="10"/>
        <v>2471627.7599999998</v>
      </c>
      <c r="P260" s="633"/>
      <c r="Q260" s="40">
        <v>1038.58</v>
      </c>
      <c r="R260" s="40">
        <v>75.819999999999993</v>
      </c>
      <c r="S260" s="14" t="s">
        <v>691</v>
      </c>
      <c r="T260" s="14" t="s">
        <v>1214</v>
      </c>
    </row>
    <row r="261" spans="1:20" ht="31.5" customHeight="1">
      <c r="A261" s="15">
        <v>138</v>
      </c>
      <c r="B261" s="16">
        <v>46</v>
      </c>
      <c r="C261" s="68" t="s">
        <v>1478</v>
      </c>
      <c r="D261" s="68">
        <v>1965</v>
      </c>
      <c r="E261" s="68" t="s">
        <v>1454</v>
      </c>
      <c r="F261" s="68" t="s">
        <v>1458</v>
      </c>
      <c r="G261" s="68" t="s">
        <v>38</v>
      </c>
      <c r="H261" s="68">
        <v>3</v>
      </c>
      <c r="I261" s="68">
        <v>1746.8</v>
      </c>
      <c r="J261" s="68">
        <v>938</v>
      </c>
      <c r="K261" s="69" t="s">
        <v>46</v>
      </c>
      <c r="L261" s="21">
        <f>I261*Q261</f>
        <v>279488</v>
      </c>
      <c r="M261" s="632">
        <f>L261+L262+L263</f>
        <v>2914011.76</v>
      </c>
      <c r="N261" s="32">
        <f>I261*R261</f>
        <v>20402.624</v>
      </c>
      <c r="O261" s="32">
        <f t="shared" si="10"/>
        <v>299890.62400000001</v>
      </c>
      <c r="P261" s="632">
        <f>O261+O262+O263</f>
        <v>3126737.0639999998</v>
      </c>
      <c r="Q261" s="40">
        <v>160</v>
      </c>
      <c r="R261" s="40">
        <v>11.68</v>
      </c>
      <c r="S261" s="14" t="s">
        <v>691</v>
      </c>
      <c r="T261" s="14" t="s">
        <v>1214</v>
      </c>
    </row>
    <row r="262" spans="1:20" ht="37.5">
      <c r="A262" s="15">
        <v>139</v>
      </c>
      <c r="B262" s="16"/>
      <c r="C262" s="68"/>
      <c r="D262" s="68"/>
      <c r="E262" s="68"/>
      <c r="F262" s="68"/>
      <c r="G262" s="68"/>
      <c r="H262" s="68"/>
      <c r="I262" s="68"/>
      <c r="J262" s="68"/>
      <c r="K262" s="69" t="s">
        <v>49</v>
      </c>
      <c r="L262" s="21">
        <f>I261*Q262</f>
        <v>744136.79999999993</v>
      </c>
      <c r="M262" s="634"/>
      <c r="N262" s="32">
        <f>I261*R262</f>
        <v>54325.48</v>
      </c>
      <c r="O262" s="32">
        <f t="shared" si="10"/>
        <v>798462.27999999991</v>
      </c>
      <c r="P262" s="634"/>
      <c r="Q262" s="40">
        <v>426</v>
      </c>
      <c r="R262" s="40">
        <v>31.1</v>
      </c>
      <c r="S262" s="14" t="s">
        <v>691</v>
      </c>
      <c r="T262" s="14" t="s">
        <v>1214</v>
      </c>
    </row>
    <row r="263" spans="1:20">
      <c r="A263" s="15">
        <v>140</v>
      </c>
      <c r="B263" s="16"/>
      <c r="C263" s="68"/>
      <c r="D263" s="68"/>
      <c r="E263" s="68"/>
      <c r="F263" s="68"/>
      <c r="G263" s="68"/>
      <c r="H263" s="68"/>
      <c r="I263" s="68"/>
      <c r="J263" s="68"/>
      <c r="K263" s="68" t="s">
        <v>234</v>
      </c>
      <c r="L263" s="21">
        <f>I261*Q263</f>
        <v>1890386.96</v>
      </c>
      <c r="M263" s="633"/>
      <c r="N263" s="32">
        <f>I261*R263</f>
        <v>137997.19999999998</v>
      </c>
      <c r="O263" s="32">
        <f t="shared" si="10"/>
        <v>2028384.16</v>
      </c>
      <c r="P263" s="633"/>
      <c r="Q263" s="40">
        <v>1082.2</v>
      </c>
      <c r="R263" s="40">
        <v>79</v>
      </c>
      <c r="S263" s="14" t="s">
        <v>691</v>
      </c>
      <c r="T263" s="14" t="s">
        <v>1214</v>
      </c>
    </row>
    <row r="264" spans="1:20" ht="31.5" customHeight="1">
      <c r="A264" s="15">
        <v>141</v>
      </c>
      <c r="B264" s="16">
        <v>47</v>
      </c>
      <c r="C264" s="68" t="s">
        <v>1479</v>
      </c>
      <c r="D264" s="68">
        <v>1971</v>
      </c>
      <c r="E264" s="68" t="s">
        <v>1454</v>
      </c>
      <c r="F264" s="68" t="s">
        <v>1458</v>
      </c>
      <c r="G264" s="68" t="s">
        <v>38</v>
      </c>
      <c r="H264" s="68">
        <v>3</v>
      </c>
      <c r="I264" s="68">
        <v>1809</v>
      </c>
      <c r="J264" s="68">
        <v>935.8</v>
      </c>
      <c r="K264" s="69" t="s">
        <v>46</v>
      </c>
      <c r="L264" s="21">
        <f>I264*Q264</f>
        <v>289440</v>
      </c>
      <c r="M264" s="624">
        <f>L264+L265+L266</f>
        <v>2657027.7999999998</v>
      </c>
      <c r="N264" s="32">
        <f>I264*R264</f>
        <v>21129.119999999999</v>
      </c>
      <c r="O264" s="32">
        <f t="shared" si="10"/>
        <v>310569.12</v>
      </c>
      <c r="P264" s="632">
        <f>O264+O265+O266</f>
        <v>2850989.7439999999</v>
      </c>
      <c r="Q264" s="40">
        <v>160</v>
      </c>
      <c r="R264" s="40">
        <v>11.68</v>
      </c>
      <c r="S264" s="14" t="s">
        <v>691</v>
      </c>
      <c r="T264" s="14" t="s">
        <v>1214</v>
      </c>
    </row>
    <row r="265" spans="1:20">
      <c r="A265" s="15">
        <v>142</v>
      </c>
      <c r="B265" s="16"/>
      <c r="C265" s="68"/>
      <c r="D265" s="68"/>
      <c r="E265" s="68"/>
      <c r="F265" s="68"/>
      <c r="G265" s="68"/>
      <c r="H265" s="68"/>
      <c r="I265" s="68"/>
      <c r="J265" s="68"/>
      <c r="K265" s="68" t="s">
        <v>234</v>
      </c>
      <c r="L265" s="21">
        <f>I264*Q265</f>
        <v>1957699.8</v>
      </c>
      <c r="M265" s="624"/>
      <c r="N265" s="32">
        <f>I264*R265</f>
        <v>142911</v>
      </c>
      <c r="O265" s="32">
        <f t="shared" si="10"/>
        <v>2100610.7999999998</v>
      </c>
      <c r="P265" s="634"/>
      <c r="Q265" s="40">
        <v>1082.2</v>
      </c>
      <c r="R265" s="40">
        <v>79</v>
      </c>
      <c r="S265" s="14" t="s">
        <v>691</v>
      </c>
      <c r="T265" s="14" t="s">
        <v>1214</v>
      </c>
    </row>
    <row r="266" spans="1:20" ht="31.5" customHeight="1">
      <c r="A266" s="15">
        <v>143</v>
      </c>
      <c r="B266" s="16">
        <v>48</v>
      </c>
      <c r="C266" s="68" t="s">
        <v>1480</v>
      </c>
      <c r="D266" s="68">
        <v>1970</v>
      </c>
      <c r="E266" s="68" t="s">
        <v>1454</v>
      </c>
      <c r="F266" s="68" t="s">
        <v>1481</v>
      </c>
      <c r="G266" s="68" t="s">
        <v>38</v>
      </c>
      <c r="H266" s="68">
        <v>3</v>
      </c>
      <c r="I266" s="68">
        <v>2561.8000000000002</v>
      </c>
      <c r="J266" s="68">
        <v>1040.2</v>
      </c>
      <c r="K266" s="69" t="s">
        <v>46</v>
      </c>
      <c r="L266" s="21">
        <f>I266*Q266</f>
        <v>409888</v>
      </c>
      <c r="M266" s="632">
        <f>L266+L267+L268</f>
        <v>4273594.7600000007</v>
      </c>
      <c r="N266" s="32">
        <f>I266*R266</f>
        <v>29921.824000000001</v>
      </c>
      <c r="O266" s="32">
        <f t="shared" si="10"/>
        <v>439809.82400000002</v>
      </c>
      <c r="P266" s="632">
        <f>O266+O267+O268</f>
        <v>4585570.7640000004</v>
      </c>
      <c r="Q266" s="40">
        <v>160</v>
      </c>
      <c r="R266" s="40">
        <v>11.68</v>
      </c>
      <c r="S266" s="14" t="s">
        <v>691</v>
      </c>
      <c r="T266" s="14" t="s">
        <v>1214</v>
      </c>
    </row>
    <row r="267" spans="1:20" ht="37.5">
      <c r="A267" s="15">
        <v>144</v>
      </c>
      <c r="B267" s="16"/>
      <c r="C267" s="68"/>
      <c r="D267" s="68"/>
      <c r="E267" s="68"/>
      <c r="F267" s="68"/>
      <c r="G267" s="68"/>
      <c r="H267" s="68"/>
      <c r="I267" s="68"/>
      <c r="J267" s="68"/>
      <c r="K267" s="69" t="s">
        <v>49</v>
      </c>
      <c r="L267" s="21">
        <f>I266*Q267</f>
        <v>1091326.8</v>
      </c>
      <c r="M267" s="634"/>
      <c r="N267" s="32">
        <f>I266*R267</f>
        <v>79671.98000000001</v>
      </c>
      <c r="O267" s="32">
        <f t="shared" si="10"/>
        <v>1170998.78</v>
      </c>
      <c r="P267" s="634"/>
      <c r="Q267" s="40">
        <v>426</v>
      </c>
      <c r="R267" s="40">
        <v>31.1</v>
      </c>
      <c r="S267" s="14" t="s">
        <v>691</v>
      </c>
      <c r="T267" s="14" t="s">
        <v>1214</v>
      </c>
    </row>
    <row r="268" spans="1:20">
      <c r="A268" s="15">
        <v>145</v>
      </c>
      <c r="B268" s="16"/>
      <c r="C268" s="68"/>
      <c r="D268" s="68"/>
      <c r="E268" s="68"/>
      <c r="F268" s="68"/>
      <c r="G268" s="68"/>
      <c r="H268" s="68"/>
      <c r="I268" s="68"/>
      <c r="J268" s="68"/>
      <c r="K268" s="68" t="s">
        <v>234</v>
      </c>
      <c r="L268" s="21">
        <f>I266*Q268</f>
        <v>2772379.9600000004</v>
      </c>
      <c r="M268" s="633"/>
      <c r="N268" s="32">
        <f>I266*R268</f>
        <v>202382.2</v>
      </c>
      <c r="O268" s="32">
        <f t="shared" si="10"/>
        <v>2974762.1600000006</v>
      </c>
      <c r="P268" s="633"/>
      <c r="Q268" s="40">
        <v>1082.2</v>
      </c>
      <c r="R268" s="40">
        <v>79</v>
      </c>
      <c r="S268" s="14" t="s">
        <v>691</v>
      </c>
      <c r="T268" s="14" t="s">
        <v>1214</v>
      </c>
    </row>
    <row r="269" spans="1:20">
      <c r="A269" s="547">
        <f>A291</f>
        <v>22</v>
      </c>
      <c r="B269" s="509">
        <f>B289</f>
        <v>8</v>
      </c>
      <c r="C269" s="502" t="s">
        <v>111</v>
      </c>
      <c r="D269" s="511"/>
      <c r="E269" s="511"/>
      <c r="F269" s="513"/>
      <c r="G269" s="511"/>
      <c r="H269" s="511"/>
      <c r="I269" s="503">
        <f>SUM(I270:I291)</f>
        <v>11961.199999999997</v>
      </c>
      <c r="J269" s="508"/>
      <c r="K269" s="515"/>
      <c r="L269" s="503">
        <f>SUM(L270:L291)</f>
        <v>0</v>
      </c>
      <c r="M269" s="503">
        <f>SUM(M270:M291)</f>
        <v>0</v>
      </c>
      <c r="N269" s="503">
        <f>SUM(N270:N291)</f>
        <v>0</v>
      </c>
      <c r="O269" s="503">
        <f>SUM(O270:O291)</f>
        <v>0</v>
      </c>
      <c r="P269" s="503">
        <f>SUM(P270:P291)</f>
        <v>0</v>
      </c>
      <c r="Q269" s="508"/>
      <c r="R269" s="516"/>
      <c r="S269" s="513" t="s">
        <v>691</v>
      </c>
      <c r="T269" s="513" t="s">
        <v>1214</v>
      </c>
    </row>
    <row r="270" spans="1:20" ht="37.5">
      <c r="A270" s="15">
        <v>1</v>
      </c>
      <c r="B270" s="614">
        <v>1</v>
      </c>
      <c r="C270" s="625" t="s">
        <v>1254</v>
      </c>
      <c r="D270" s="614">
        <v>1970</v>
      </c>
      <c r="E270" s="614" t="s">
        <v>37</v>
      </c>
      <c r="F270" s="586"/>
      <c r="G270" s="639" t="s">
        <v>38</v>
      </c>
      <c r="H270" s="614">
        <v>2</v>
      </c>
      <c r="I270" s="21">
        <v>738.1</v>
      </c>
      <c r="J270" s="21">
        <v>502.1</v>
      </c>
      <c r="K270" s="69" t="s">
        <v>49</v>
      </c>
      <c r="L270" s="21">
        <f>I270*Q270</f>
        <v>0</v>
      </c>
      <c r="M270" s="632">
        <f>L270+L271+L272</f>
        <v>0</v>
      </c>
      <c r="N270" s="32">
        <f>I270*R270</f>
        <v>0</v>
      </c>
      <c r="O270" s="32">
        <f t="shared" ref="O270:O291" si="11">L270+N270</f>
        <v>0</v>
      </c>
      <c r="P270" s="632">
        <f>O270+O271+O272</f>
        <v>0</v>
      </c>
      <c r="Q270" s="32"/>
      <c r="R270" s="59"/>
      <c r="S270" s="14" t="s">
        <v>691</v>
      </c>
      <c r="T270" s="14" t="s">
        <v>1214</v>
      </c>
    </row>
    <row r="271" spans="1:20" ht="56.25">
      <c r="A271" s="15">
        <v>2</v>
      </c>
      <c r="B271" s="615"/>
      <c r="C271" s="627"/>
      <c r="D271" s="615"/>
      <c r="E271" s="615"/>
      <c r="F271" s="679"/>
      <c r="G271" s="643"/>
      <c r="H271" s="615"/>
      <c r="I271" s="21"/>
      <c r="J271" s="21"/>
      <c r="K271" s="69" t="s">
        <v>39</v>
      </c>
      <c r="L271" s="21">
        <f>I270*Q271</f>
        <v>0</v>
      </c>
      <c r="M271" s="634"/>
      <c r="N271" s="32">
        <f>I270*R271</f>
        <v>0</v>
      </c>
      <c r="O271" s="32">
        <f t="shared" si="11"/>
        <v>0</v>
      </c>
      <c r="P271" s="634"/>
      <c r="Q271" s="32"/>
      <c r="R271" s="59"/>
      <c r="S271" s="14" t="s">
        <v>691</v>
      </c>
      <c r="T271" s="14" t="s">
        <v>1214</v>
      </c>
    </row>
    <row r="272" spans="1:20" ht="56.25">
      <c r="A272" s="15">
        <v>3</v>
      </c>
      <c r="B272" s="616"/>
      <c r="C272" s="626"/>
      <c r="D272" s="616"/>
      <c r="E272" s="616"/>
      <c r="F272" s="587"/>
      <c r="G272" s="640"/>
      <c r="H272" s="616"/>
      <c r="I272" s="21"/>
      <c r="J272" s="21"/>
      <c r="K272" s="35" t="s">
        <v>42</v>
      </c>
      <c r="L272" s="21">
        <f>I270*Q272</f>
        <v>0</v>
      </c>
      <c r="M272" s="633"/>
      <c r="N272" s="32">
        <f>I270*R272</f>
        <v>0</v>
      </c>
      <c r="O272" s="32">
        <f t="shared" si="11"/>
        <v>0</v>
      </c>
      <c r="P272" s="633"/>
      <c r="Q272" s="32"/>
      <c r="R272" s="59"/>
      <c r="S272" s="14" t="s">
        <v>691</v>
      </c>
      <c r="T272" s="14" t="s">
        <v>1214</v>
      </c>
    </row>
    <row r="273" spans="1:20" ht="37.5">
      <c r="A273" s="15">
        <v>4</v>
      </c>
      <c r="B273" s="614">
        <v>2</v>
      </c>
      <c r="C273" s="625" t="s">
        <v>1255</v>
      </c>
      <c r="D273" s="614">
        <v>1967</v>
      </c>
      <c r="E273" s="614" t="s">
        <v>37</v>
      </c>
      <c r="F273" s="586"/>
      <c r="G273" s="639" t="s">
        <v>38</v>
      </c>
      <c r="H273" s="614">
        <v>2</v>
      </c>
      <c r="I273" s="21">
        <v>596.9</v>
      </c>
      <c r="J273" s="21">
        <v>360.2</v>
      </c>
      <c r="K273" s="69" t="s">
        <v>49</v>
      </c>
      <c r="L273" s="21">
        <f>I273*Q273</f>
        <v>0</v>
      </c>
      <c r="M273" s="632">
        <f>L273+L274+L275</f>
        <v>0</v>
      </c>
      <c r="N273" s="32">
        <f>I273*R273</f>
        <v>0</v>
      </c>
      <c r="O273" s="32">
        <f t="shared" si="11"/>
        <v>0</v>
      </c>
      <c r="P273" s="632">
        <f>O273+O274+O275</f>
        <v>0</v>
      </c>
      <c r="Q273" s="32"/>
      <c r="R273" s="59"/>
      <c r="S273" s="14" t="s">
        <v>691</v>
      </c>
      <c r="T273" s="14" t="s">
        <v>1214</v>
      </c>
    </row>
    <row r="274" spans="1:20" ht="56.25">
      <c r="A274" s="15">
        <v>5</v>
      </c>
      <c r="B274" s="615"/>
      <c r="C274" s="627"/>
      <c r="D274" s="615"/>
      <c r="E274" s="615"/>
      <c r="F274" s="679"/>
      <c r="G274" s="643"/>
      <c r="H274" s="615"/>
      <c r="I274" s="21"/>
      <c r="J274" s="21"/>
      <c r="K274" s="69" t="s">
        <v>39</v>
      </c>
      <c r="L274" s="21">
        <f>I273*Q274</f>
        <v>0</v>
      </c>
      <c r="M274" s="634"/>
      <c r="N274" s="32">
        <f>I273*R274</f>
        <v>0</v>
      </c>
      <c r="O274" s="32">
        <f t="shared" si="11"/>
        <v>0</v>
      </c>
      <c r="P274" s="634"/>
      <c r="Q274" s="32"/>
      <c r="R274" s="59"/>
      <c r="S274" s="14" t="s">
        <v>691</v>
      </c>
      <c r="T274" s="14" t="s">
        <v>1214</v>
      </c>
    </row>
    <row r="275" spans="1:20" ht="56.25">
      <c r="A275" s="15">
        <v>6</v>
      </c>
      <c r="B275" s="616"/>
      <c r="C275" s="626"/>
      <c r="D275" s="616"/>
      <c r="E275" s="616"/>
      <c r="F275" s="587"/>
      <c r="G275" s="640"/>
      <c r="H275" s="616"/>
      <c r="I275" s="21"/>
      <c r="J275" s="21"/>
      <c r="K275" s="35" t="s">
        <v>42</v>
      </c>
      <c r="L275" s="21">
        <f>I273*Q275</f>
        <v>0</v>
      </c>
      <c r="M275" s="633"/>
      <c r="N275" s="32">
        <f>I273*R275</f>
        <v>0</v>
      </c>
      <c r="O275" s="32">
        <f t="shared" si="11"/>
        <v>0</v>
      </c>
      <c r="P275" s="633"/>
      <c r="Q275" s="32"/>
      <c r="R275" s="59"/>
      <c r="S275" s="14" t="s">
        <v>691</v>
      </c>
      <c r="T275" s="14" t="s">
        <v>1214</v>
      </c>
    </row>
    <row r="276" spans="1:20" ht="37.5">
      <c r="A276" s="15">
        <v>7</v>
      </c>
      <c r="B276" s="614">
        <v>3</v>
      </c>
      <c r="C276" s="625" t="s">
        <v>1256</v>
      </c>
      <c r="D276" s="614">
        <v>1975</v>
      </c>
      <c r="E276" s="614" t="s">
        <v>37</v>
      </c>
      <c r="F276" s="586"/>
      <c r="G276" s="639" t="s">
        <v>87</v>
      </c>
      <c r="H276" s="614">
        <v>3</v>
      </c>
      <c r="I276" s="21">
        <v>1207.0999999999999</v>
      </c>
      <c r="J276" s="21">
        <v>635.29999999999995</v>
      </c>
      <c r="K276" s="69" t="s">
        <v>49</v>
      </c>
      <c r="L276" s="21">
        <f>I276*Q276</f>
        <v>0</v>
      </c>
      <c r="M276" s="632">
        <f>L276+L277+L278</f>
        <v>0</v>
      </c>
      <c r="N276" s="32">
        <f>I276*R276</f>
        <v>0</v>
      </c>
      <c r="O276" s="32">
        <f t="shared" si="11"/>
        <v>0</v>
      </c>
      <c r="P276" s="632">
        <f>O276+O277+O278</f>
        <v>0</v>
      </c>
      <c r="Q276" s="32"/>
      <c r="R276" s="59"/>
      <c r="S276" s="14" t="s">
        <v>691</v>
      </c>
      <c r="T276" s="14" t="s">
        <v>1214</v>
      </c>
    </row>
    <row r="277" spans="1:20" ht="56.25">
      <c r="A277" s="15">
        <v>8</v>
      </c>
      <c r="B277" s="615"/>
      <c r="C277" s="627"/>
      <c r="D277" s="615"/>
      <c r="E277" s="615"/>
      <c r="F277" s="679"/>
      <c r="G277" s="643"/>
      <c r="H277" s="615"/>
      <c r="I277" s="21"/>
      <c r="J277" s="21"/>
      <c r="K277" s="69" t="s">
        <v>39</v>
      </c>
      <c r="L277" s="21">
        <f>I276*Q277</f>
        <v>0</v>
      </c>
      <c r="M277" s="634"/>
      <c r="N277" s="32">
        <f>I276*R277</f>
        <v>0</v>
      </c>
      <c r="O277" s="32">
        <f t="shared" si="11"/>
        <v>0</v>
      </c>
      <c r="P277" s="634"/>
      <c r="Q277" s="32"/>
      <c r="R277" s="59"/>
      <c r="S277" s="14" t="s">
        <v>691</v>
      </c>
      <c r="T277" s="14" t="s">
        <v>1214</v>
      </c>
    </row>
    <row r="278" spans="1:20" ht="56.25">
      <c r="A278" s="15">
        <v>9</v>
      </c>
      <c r="B278" s="616"/>
      <c r="C278" s="626"/>
      <c r="D278" s="616"/>
      <c r="E278" s="616"/>
      <c r="F278" s="587"/>
      <c r="G278" s="640"/>
      <c r="H278" s="616"/>
      <c r="I278" s="21"/>
      <c r="J278" s="21"/>
      <c r="K278" s="35" t="s">
        <v>42</v>
      </c>
      <c r="L278" s="21">
        <f>I276*Q278</f>
        <v>0</v>
      </c>
      <c r="M278" s="633"/>
      <c r="N278" s="32">
        <f>I276*R278</f>
        <v>0</v>
      </c>
      <c r="O278" s="32">
        <f t="shared" si="11"/>
        <v>0</v>
      </c>
      <c r="P278" s="633"/>
      <c r="Q278" s="32"/>
      <c r="R278" s="59"/>
      <c r="S278" s="14" t="s">
        <v>691</v>
      </c>
      <c r="T278" s="14" t="s">
        <v>1214</v>
      </c>
    </row>
    <row r="279" spans="1:20" ht="37.5">
      <c r="A279" s="15">
        <v>10</v>
      </c>
      <c r="B279" s="614">
        <v>4</v>
      </c>
      <c r="C279" s="625" t="s">
        <v>1258</v>
      </c>
      <c r="D279" s="614">
        <v>1980</v>
      </c>
      <c r="E279" s="614" t="s">
        <v>37</v>
      </c>
      <c r="F279" s="586"/>
      <c r="G279" s="639" t="s">
        <v>38</v>
      </c>
      <c r="H279" s="614">
        <v>3</v>
      </c>
      <c r="I279" s="21">
        <v>1243</v>
      </c>
      <c r="J279" s="21">
        <v>728.5</v>
      </c>
      <c r="K279" s="69" t="s">
        <v>49</v>
      </c>
      <c r="L279" s="21">
        <f>I279*Q279</f>
        <v>0</v>
      </c>
      <c r="M279" s="632">
        <f>L279+L280+L281</f>
        <v>0</v>
      </c>
      <c r="N279" s="32">
        <f>I279*R279</f>
        <v>0</v>
      </c>
      <c r="O279" s="32">
        <f t="shared" si="11"/>
        <v>0</v>
      </c>
      <c r="P279" s="632">
        <f>O279+O280+O281</f>
        <v>0</v>
      </c>
      <c r="Q279" s="32"/>
      <c r="R279" s="59"/>
      <c r="S279" s="14" t="s">
        <v>691</v>
      </c>
      <c r="T279" s="14" t="s">
        <v>1214</v>
      </c>
    </row>
    <row r="280" spans="1:20" ht="56.25">
      <c r="A280" s="15">
        <v>11</v>
      </c>
      <c r="B280" s="615"/>
      <c r="C280" s="627"/>
      <c r="D280" s="615"/>
      <c r="E280" s="615"/>
      <c r="F280" s="679"/>
      <c r="G280" s="643"/>
      <c r="H280" s="615"/>
      <c r="I280" s="21"/>
      <c r="J280" s="21"/>
      <c r="K280" s="69" t="s">
        <v>39</v>
      </c>
      <c r="L280" s="21">
        <f>I279*Q280</f>
        <v>0</v>
      </c>
      <c r="M280" s="634"/>
      <c r="N280" s="32">
        <f>I279*R280</f>
        <v>0</v>
      </c>
      <c r="O280" s="32">
        <f t="shared" si="11"/>
        <v>0</v>
      </c>
      <c r="P280" s="634"/>
      <c r="Q280" s="32"/>
      <c r="R280" s="59"/>
      <c r="S280" s="14" t="s">
        <v>691</v>
      </c>
      <c r="T280" s="14" t="s">
        <v>1214</v>
      </c>
    </row>
    <row r="281" spans="1:20" ht="56.25">
      <c r="A281" s="15">
        <v>12</v>
      </c>
      <c r="B281" s="616"/>
      <c r="C281" s="626"/>
      <c r="D281" s="616"/>
      <c r="E281" s="616"/>
      <c r="F281" s="587"/>
      <c r="G281" s="640"/>
      <c r="H281" s="616"/>
      <c r="I281" s="21"/>
      <c r="J281" s="21"/>
      <c r="K281" s="35" t="s">
        <v>42</v>
      </c>
      <c r="L281" s="21">
        <f>I279*Q281</f>
        <v>0</v>
      </c>
      <c r="M281" s="633"/>
      <c r="N281" s="32">
        <f>I279*R281</f>
        <v>0</v>
      </c>
      <c r="O281" s="32">
        <f t="shared" si="11"/>
        <v>0</v>
      </c>
      <c r="P281" s="633"/>
      <c r="Q281" s="32"/>
      <c r="R281" s="59"/>
      <c r="S281" s="14" t="s">
        <v>691</v>
      </c>
      <c r="T281" s="14" t="s">
        <v>1214</v>
      </c>
    </row>
    <row r="282" spans="1:20" ht="37.5">
      <c r="A282" s="15">
        <v>13</v>
      </c>
      <c r="B282" s="614">
        <v>5</v>
      </c>
      <c r="C282" s="625" t="s">
        <v>1257</v>
      </c>
      <c r="D282" s="614">
        <v>1980</v>
      </c>
      <c r="E282" s="614" t="s">
        <v>37</v>
      </c>
      <c r="F282" s="586"/>
      <c r="G282" s="639" t="s">
        <v>38</v>
      </c>
      <c r="H282" s="614">
        <v>2</v>
      </c>
      <c r="I282" s="21">
        <v>968.8</v>
      </c>
      <c r="J282" s="21">
        <v>331.4</v>
      </c>
      <c r="K282" s="69" t="s">
        <v>49</v>
      </c>
      <c r="L282" s="21">
        <f>I282*Q282</f>
        <v>0</v>
      </c>
      <c r="M282" s="632">
        <f>L282+L283+L284</f>
        <v>0</v>
      </c>
      <c r="N282" s="32">
        <f>I282*R282</f>
        <v>0</v>
      </c>
      <c r="O282" s="32">
        <f t="shared" si="11"/>
        <v>0</v>
      </c>
      <c r="P282" s="632">
        <f>O282+O283+O284</f>
        <v>0</v>
      </c>
      <c r="Q282" s="32"/>
      <c r="R282" s="59"/>
      <c r="S282" s="14" t="s">
        <v>691</v>
      </c>
      <c r="T282" s="14" t="s">
        <v>1214</v>
      </c>
    </row>
    <row r="283" spans="1:20" ht="56.25">
      <c r="A283" s="15">
        <v>14</v>
      </c>
      <c r="B283" s="615"/>
      <c r="C283" s="627"/>
      <c r="D283" s="615"/>
      <c r="E283" s="615"/>
      <c r="F283" s="679"/>
      <c r="G283" s="643"/>
      <c r="H283" s="615"/>
      <c r="I283" s="21"/>
      <c r="J283" s="21"/>
      <c r="K283" s="69" t="s">
        <v>39</v>
      </c>
      <c r="L283" s="21">
        <f>I282*Q283</f>
        <v>0</v>
      </c>
      <c r="M283" s="634"/>
      <c r="N283" s="32">
        <f>I282*R283</f>
        <v>0</v>
      </c>
      <c r="O283" s="32">
        <f t="shared" si="11"/>
        <v>0</v>
      </c>
      <c r="P283" s="634"/>
      <c r="Q283" s="32"/>
      <c r="R283" s="59"/>
      <c r="S283" s="14" t="s">
        <v>691</v>
      </c>
      <c r="T283" s="14" t="s">
        <v>1214</v>
      </c>
    </row>
    <row r="284" spans="1:20" ht="56.25">
      <c r="A284" s="15">
        <v>15</v>
      </c>
      <c r="B284" s="616"/>
      <c r="C284" s="626"/>
      <c r="D284" s="616"/>
      <c r="E284" s="616"/>
      <c r="F284" s="587"/>
      <c r="G284" s="640"/>
      <c r="H284" s="616"/>
      <c r="I284" s="21"/>
      <c r="J284" s="21"/>
      <c r="K284" s="35" t="s">
        <v>42</v>
      </c>
      <c r="L284" s="21">
        <f>I282*Q284</f>
        <v>0</v>
      </c>
      <c r="M284" s="633"/>
      <c r="N284" s="32">
        <f>I282*R284</f>
        <v>0</v>
      </c>
      <c r="O284" s="32">
        <f t="shared" si="11"/>
        <v>0</v>
      </c>
      <c r="P284" s="633"/>
      <c r="Q284" s="32"/>
      <c r="R284" s="59"/>
      <c r="S284" s="14" t="s">
        <v>691</v>
      </c>
      <c r="T284" s="14" t="s">
        <v>1214</v>
      </c>
    </row>
    <row r="285" spans="1:20" ht="37.5">
      <c r="A285" s="15">
        <v>16</v>
      </c>
      <c r="B285" s="38">
        <v>6</v>
      </c>
      <c r="C285" s="45" t="s">
        <v>1259</v>
      </c>
      <c r="D285" s="44">
        <v>1978</v>
      </c>
      <c r="E285" s="44" t="s">
        <v>37</v>
      </c>
      <c r="F285" s="37"/>
      <c r="G285" s="44" t="s">
        <v>38</v>
      </c>
      <c r="H285" s="44">
        <v>4</v>
      </c>
      <c r="I285" s="39">
        <v>5269.7</v>
      </c>
      <c r="J285" s="39">
        <v>3373.6</v>
      </c>
      <c r="K285" s="69" t="s">
        <v>46</v>
      </c>
      <c r="L285" s="39">
        <f>I285*Q285</f>
        <v>0</v>
      </c>
      <c r="M285" s="32">
        <f>L285</f>
        <v>0</v>
      </c>
      <c r="N285" s="40">
        <f>I285*R285</f>
        <v>0</v>
      </c>
      <c r="O285" s="40">
        <f t="shared" si="11"/>
        <v>0</v>
      </c>
      <c r="P285" s="32">
        <f>O285</f>
        <v>0</v>
      </c>
      <c r="Q285" s="40"/>
      <c r="R285" s="413"/>
      <c r="S285" s="14" t="s">
        <v>691</v>
      </c>
      <c r="T285" s="14" t="s">
        <v>1214</v>
      </c>
    </row>
    <row r="286" spans="1:20" ht="37.5">
      <c r="A286" s="15">
        <v>17</v>
      </c>
      <c r="B286" s="614">
        <v>7</v>
      </c>
      <c r="C286" s="625" t="s">
        <v>1257</v>
      </c>
      <c r="D286" s="614">
        <v>1978</v>
      </c>
      <c r="E286" s="614" t="s">
        <v>37</v>
      </c>
      <c r="F286" s="586"/>
      <c r="G286" s="639" t="s">
        <v>38</v>
      </c>
      <c r="H286" s="614">
        <v>2</v>
      </c>
      <c r="I286" s="21">
        <v>968.8</v>
      </c>
      <c r="J286" s="21">
        <v>331.4</v>
      </c>
      <c r="K286" s="69" t="s">
        <v>49</v>
      </c>
      <c r="L286" s="21">
        <f>I286*Q286</f>
        <v>0</v>
      </c>
      <c r="M286" s="632">
        <f>L286+L287+L288</f>
        <v>0</v>
      </c>
      <c r="N286" s="32">
        <f>I286*R286</f>
        <v>0</v>
      </c>
      <c r="O286" s="32">
        <f t="shared" si="11"/>
        <v>0</v>
      </c>
      <c r="P286" s="632">
        <f>O286+O287+O288</f>
        <v>0</v>
      </c>
      <c r="Q286" s="32"/>
      <c r="R286" s="59"/>
      <c r="S286" s="14" t="s">
        <v>691</v>
      </c>
      <c r="T286" s="14" t="s">
        <v>1214</v>
      </c>
    </row>
    <row r="287" spans="1:20" ht="56.25">
      <c r="A287" s="15">
        <v>18</v>
      </c>
      <c r="B287" s="615"/>
      <c r="C287" s="627"/>
      <c r="D287" s="615"/>
      <c r="E287" s="615"/>
      <c r="F287" s="679"/>
      <c r="G287" s="643"/>
      <c r="H287" s="615"/>
      <c r="I287" s="21"/>
      <c r="J287" s="21"/>
      <c r="K287" s="69" t="s">
        <v>39</v>
      </c>
      <c r="L287" s="21">
        <f>I286*Q287</f>
        <v>0</v>
      </c>
      <c r="M287" s="634"/>
      <c r="N287" s="32">
        <f>I286*R287</f>
        <v>0</v>
      </c>
      <c r="O287" s="32">
        <f t="shared" si="11"/>
        <v>0</v>
      </c>
      <c r="P287" s="634"/>
      <c r="Q287" s="32"/>
      <c r="R287" s="59"/>
      <c r="S287" s="14" t="s">
        <v>691</v>
      </c>
      <c r="T287" s="14" t="s">
        <v>1214</v>
      </c>
    </row>
    <row r="288" spans="1:20" ht="56.25">
      <c r="A288" s="15">
        <v>19</v>
      </c>
      <c r="B288" s="616"/>
      <c r="C288" s="626"/>
      <c r="D288" s="616"/>
      <c r="E288" s="616"/>
      <c r="F288" s="587"/>
      <c r="G288" s="640"/>
      <c r="H288" s="616"/>
      <c r="I288" s="21"/>
      <c r="J288" s="21"/>
      <c r="K288" s="35" t="s">
        <v>42</v>
      </c>
      <c r="L288" s="21">
        <f>I286*Q288</f>
        <v>0</v>
      </c>
      <c r="M288" s="633"/>
      <c r="N288" s="32">
        <f>I286*R288</f>
        <v>0</v>
      </c>
      <c r="O288" s="32">
        <f t="shared" si="11"/>
        <v>0</v>
      </c>
      <c r="P288" s="633"/>
      <c r="Q288" s="32"/>
      <c r="R288" s="59"/>
      <c r="S288" s="14" t="s">
        <v>691</v>
      </c>
      <c r="T288" s="14" t="s">
        <v>1214</v>
      </c>
    </row>
    <row r="289" spans="1:20" ht="37.5">
      <c r="A289" s="15">
        <v>20</v>
      </c>
      <c r="B289" s="614">
        <v>8</v>
      </c>
      <c r="C289" s="625" t="s">
        <v>1260</v>
      </c>
      <c r="D289" s="614">
        <v>1975</v>
      </c>
      <c r="E289" s="614" t="s">
        <v>37</v>
      </c>
      <c r="F289" s="586"/>
      <c r="G289" s="639" t="s">
        <v>38</v>
      </c>
      <c r="H289" s="614">
        <v>2</v>
      </c>
      <c r="I289" s="21">
        <v>968.8</v>
      </c>
      <c r="J289" s="21">
        <v>331.4</v>
      </c>
      <c r="K289" s="69" t="s">
        <v>49</v>
      </c>
      <c r="L289" s="21">
        <f>I289*Q289</f>
        <v>0</v>
      </c>
      <c r="M289" s="632">
        <f>L289+L290+L291</f>
        <v>0</v>
      </c>
      <c r="N289" s="32">
        <f>I289*R289</f>
        <v>0</v>
      </c>
      <c r="O289" s="32">
        <f t="shared" si="11"/>
        <v>0</v>
      </c>
      <c r="P289" s="632">
        <f>O289+O290+O291</f>
        <v>0</v>
      </c>
      <c r="Q289" s="32"/>
      <c r="R289" s="59"/>
      <c r="S289" s="14" t="s">
        <v>691</v>
      </c>
      <c r="T289" s="14" t="s">
        <v>1214</v>
      </c>
    </row>
    <row r="290" spans="1:20" ht="56.25">
      <c r="A290" s="15">
        <v>21</v>
      </c>
      <c r="B290" s="615"/>
      <c r="C290" s="627"/>
      <c r="D290" s="615"/>
      <c r="E290" s="615"/>
      <c r="F290" s="679"/>
      <c r="G290" s="643"/>
      <c r="H290" s="615"/>
      <c r="I290" s="21"/>
      <c r="J290" s="21"/>
      <c r="K290" s="69" t="s">
        <v>39</v>
      </c>
      <c r="L290" s="21">
        <f>I289*Q290</f>
        <v>0</v>
      </c>
      <c r="M290" s="634"/>
      <c r="N290" s="32">
        <f>I289*R290</f>
        <v>0</v>
      </c>
      <c r="O290" s="32">
        <f t="shared" si="11"/>
        <v>0</v>
      </c>
      <c r="P290" s="634"/>
      <c r="Q290" s="32"/>
      <c r="R290" s="59"/>
      <c r="S290" s="14" t="s">
        <v>691</v>
      </c>
      <c r="T290" s="14" t="s">
        <v>1214</v>
      </c>
    </row>
    <row r="291" spans="1:20" ht="56.25">
      <c r="A291" s="15">
        <v>22</v>
      </c>
      <c r="B291" s="616"/>
      <c r="C291" s="626"/>
      <c r="D291" s="616"/>
      <c r="E291" s="616"/>
      <c r="F291" s="587"/>
      <c r="G291" s="640"/>
      <c r="H291" s="616"/>
      <c r="I291" s="21"/>
      <c r="J291" s="21"/>
      <c r="K291" s="35" t="s">
        <v>42</v>
      </c>
      <c r="L291" s="21">
        <f>I289*Q291</f>
        <v>0</v>
      </c>
      <c r="M291" s="633"/>
      <c r="N291" s="32">
        <f>I289*R291</f>
        <v>0</v>
      </c>
      <c r="O291" s="32">
        <f t="shared" si="11"/>
        <v>0</v>
      </c>
      <c r="P291" s="633"/>
      <c r="Q291" s="32"/>
      <c r="R291" s="59"/>
      <c r="S291" s="14" t="s">
        <v>691</v>
      </c>
      <c r="T291" s="14" t="s">
        <v>1214</v>
      </c>
    </row>
    <row r="292" spans="1:20">
      <c r="A292" s="507"/>
      <c r="B292" s="511"/>
      <c r="C292" s="502" t="s">
        <v>113</v>
      </c>
      <c r="D292" s="511"/>
      <c r="E292" s="511"/>
      <c r="F292" s="513"/>
      <c r="G292" s="511"/>
      <c r="H292" s="511"/>
      <c r="I292" s="503"/>
      <c r="J292" s="508"/>
      <c r="K292" s="515"/>
      <c r="L292" s="503"/>
      <c r="M292" s="508"/>
      <c r="N292" s="508"/>
      <c r="O292" s="508"/>
      <c r="P292" s="508"/>
      <c r="Q292" s="508"/>
      <c r="R292" s="516"/>
      <c r="S292" s="513" t="s">
        <v>691</v>
      </c>
      <c r="T292" s="513" t="s">
        <v>1214</v>
      </c>
    </row>
    <row r="293" spans="1:20">
      <c r="A293" s="507"/>
      <c r="B293" s="511"/>
      <c r="C293" s="502" t="s">
        <v>115</v>
      </c>
      <c r="D293" s="511"/>
      <c r="E293" s="511"/>
      <c r="F293" s="513"/>
      <c r="G293" s="511"/>
      <c r="H293" s="511"/>
      <c r="I293" s="503"/>
      <c r="J293" s="508"/>
      <c r="K293" s="515"/>
      <c r="L293" s="503"/>
      <c r="M293" s="508"/>
      <c r="N293" s="508"/>
      <c r="O293" s="508"/>
      <c r="P293" s="508"/>
      <c r="Q293" s="508"/>
      <c r="R293" s="516"/>
      <c r="S293" s="513" t="s">
        <v>691</v>
      </c>
      <c r="T293" s="513" t="s">
        <v>1214</v>
      </c>
    </row>
    <row r="294" spans="1:20">
      <c r="A294" s="507"/>
      <c r="B294" s="511"/>
      <c r="C294" s="502" t="s">
        <v>126</v>
      </c>
      <c r="D294" s="511"/>
      <c r="E294" s="511"/>
      <c r="F294" s="513"/>
      <c r="G294" s="511"/>
      <c r="H294" s="511"/>
      <c r="I294" s="503"/>
      <c r="J294" s="508"/>
      <c r="K294" s="515"/>
      <c r="L294" s="503"/>
      <c r="M294" s="508"/>
      <c r="N294" s="508"/>
      <c r="O294" s="508"/>
      <c r="P294" s="508"/>
      <c r="Q294" s="508"/>
      <c r="R294" s="516"/>
      <c r="S294" s="513" t="s">
        <v>691</v>
      </c>
      <c r="T294" s="513" t="s">
        <v>1214</v>
      </c>
    </row>
    <row r="295" spans="1:20">
      <c r="A295" s="507"/>
      <c r="B295" s="511"/>
      <c r="C295" s="502" t="s">
        <v>130</v>
      </c>
      <c r="D295" s="511"/>
      <c r="E295" s="511"/>
      <c r="F295" s="513"/>
      <c r="G295" s="511"/>
      <c r="H295" s="511"/>
      <c r="I295" s="503"/>
      <c r="J295" s="508"/>
      <c r="K295" s="512"/>
      <c r="L295" s="503"/>
      <c r="M295" s="508"/>
      <c r="N295" s="508"/>
      <c r="O295" s="508"/>
      <c r="P295" s="508"/>
      <c r="Q295" s="508"/>
      <c r="R295" s="516"/>
      <c r="S295" s="513" t="s">
        <v>691</v>
      </c>
      <c r="T295" s="513" t="s">
        <v>1214</v>
      </c>
    </row>
    <row r="296" spans="1:20">
      <c r="A296" s="547" t="str">
        <f>A321</f>
        <v>34</v>
      </c>
      <c r="B296" s="509" t="str">
        <f>B318</f>
        <v>18</v>
      </c>
      <c r="C296" s="502" t="s">
        <v>133</v>
      </c>
      <c r="D296" s="511"/>
      <c r="E296" s="511"/>
      <c r="F296" s="513"/>
      <c r="G296" s="511"/>
      <c r="H296" s="511"/>
      <c r="I296" s="503">
        <f>SUM(I297:I321)</f>
        <v>16486</v>
      </c>
      <c r="J296" s="503">
        <f>SUM(J297:J321)</f>
        <v>8237.35</v>
      </c>
      <c r="K296" s="512"/>
      <c r="L296" s="503">
        <f>SUM(L297:L321)</f>
        <v>0</v>
      </c>
      <c r="M296" s="503">
        <f>SUM(M297:M321)</f>
        <v>0</v>
      </c>
      <c r="N296" s="503">
        <f>SUM(N297:N321)</f>
        <v>0</v>
      </c>
      <c r="O296" s="503">
        <f>SUM(O297:O321)</f>
        <v>0</v>
      </c>
      <c r="P296" s="503">
        <f>SUM(P297:P321)</f>
        <v>0</v>
      </c>
      <c r="Q296" s="508"/>
      <c r="R296" s="516"/>
      <c r="S296" s="513" t="s">
        <v>691</v>
      </c>
      <c r="T296" s="513" t="s">
        <v>1214</v>
      </c>
    </row>
    <row r="297" spans="1:20" ht="37.5">
      <c r="A297" s="15">
        <v>1</v>
      </c>
      <c r="B297" s="16">
        <v>1</v>
      </c>
      <c r="C297" s="35" t="s">
        <v>1366</v>
      </c>
      <c r="D297" s="35">
        <v>1962</v>
      </c>
      <c r="E297" s="16"/>
      <c r="F297" s="14"/>
      <c r="G297" s="44" t="s">
        <v>67</v>
      </c>
      <c r="H297" s="35">
        <v>2</v>
      </c>
      <c r="I297" s="558">
        <v>635.44000000000005</v>
      </c>
      <c r="J297" s="558">
        <v>423.63</v>
      </c>
      <c r="K297" s="69" t="s">
        <v>46</v>
      </c>
      <c r="L297" s="39">
        <f t="shared" ref="L297:L318" si="12">I297*Q297</f>
        <v>0</v>
      </c>
      <c r="M297" s="32">
        <f>L297</f>
        <v>0</v>
      </c>
      <c r="N297" s="40">
        <f t="shared" ref="N297:N302" si="13">I297*R297</f>
        <v>0</v>
      </c>
      <c r="O297" s="40">
        <f t="shared" ref="O297:O322" si="14">L297+N297</f>
        <v>0</v>
      </c>
      <c r="P297" s="32">
        <f>O297</f>
        <v>0</v>
      </c>
      <c r="Q297" s="40"/>
      <c r="R297" s="413"/>
      <c r="S297" s="14" t="s">
        <v>691</v>
      </c>
      <c r="T297" s="14" t="s">
        <v>1214</v>
      </c>
    </row>
    <row r="298" spans="1:20" ht="37.5">
      <c r="A298" s="15">
        <v>2</v>
      </c>
      <c r="B298" s="16">
        <v>2</v>
      </c>
      <c r="C298" s="35" t="s">
        <v>1367</v>
      </c>
      <c r="D298" s="35">
        <v>1965</v>
      </c>
      <c r="E298" s="16"/>
      <c r="F298" s="14"/>
      <c r="G298" s="44" t="s">
        <v>67</v>
      </c>
      <c r="H298" s="35">
        <v>2</v>
      </c>
      <c r="I298" s="558">
        <v>635.45000000000005</v>
      </c>
      <c r="J298" s="558">
        <v>423.64</v>
      </c>
      <c r="K298" s="69" t="s">
        <v>46</v>
      </c>
      <c r="L298" s="39">
        <f t="shared" si="12"/>
        <v>0</v>
      </c>
      <c r="M298" s="32">
        <f>L298</f>
        <v>0</v>
      </c>
      <c r="N298" s="40">
        <f t="shared" si="13"/>
        <v>0</v>
      </c>
      <c r="O298" s="40">
        <f t="shared" si="14"/>
        <v>0</v>
      </c>
      <c r="P298" s="32">
        <f>O298</f>
        <v>0</v>
      </c>
      <c r="Q298" s="40"/>
      <c r="R298" s="413"/>
      <c r="S298" s="14" t="s">
        <v>691</v>
      </c>
      <c r="T298" s="14" t="s">
        <v>1214</v>
      </c>
    </row>
    <row r="299" spans="1:20" ht="37.5">
      <c r="A299" s="15">
        <v>3</v>
      </c>
      <c r="B299" s="16">
        <v>3</v>
      </c>
      <c r="C299" s="35" t="s">
        <v>1368</v>
      </c>
      <c r="D299" s="35">
        <v>1967</v>
      </c>
      <c r="E299" s="16"/>
      <c r="F299" s="14"/>
      <c r="G299" s="44" t="s">
        <v>67</v>
      </c>
      <c r="H299" s="35">
        <v>2</v>
      </c>
      <c r="I299" s="558">
        <v>635.46</v>
      </c>
      <c r="J299" s="558">
        <v>423.65</v>
      </c>
      <c r="K299" s="69" t="s">
        <v>46</v>
      </c>
      <c r="L299" s="39">
        <f t="shared" si="12"/>
        <v>0</v>
      </c>
      <c r="M299" s="32">
        <f>L299</f>
        <v>0</v>
      </c>
      <c r="N299" s="40">
        <f t="shared" si="13"/>
        <v>0</v>
      </c>
      <c r="O299" s="40">
        <f t="shared" si="14"/>
        <v>0</v>
      </c>
      <c r="P299" s="32">
        <f>O299</f>
        <v>0</v>
      </c>
      <c r="Q299" s="40"/>
      <c r="R299" s="413"/>
      <c r="S299" s="14" t="s">
        <v>691</v>
      </c>
      <c r="T299" s="14" t="s">
        <v>1214</v>
      </c>
    </row>
    <row r="300" spans="1:20" ht="37.5">
      <c r="A300" s="15">
        <v>4</v>
      </c>
      <c r="B300" s="16">
        <v>4</v>
      </c>
      <c r="C300" s="35" t="s">
        <v>1369</v>
      </c>
      <c r="D300" s="35">
        <v>1971</v>
      </c>
      <c r="E300" s="16"/>
      <c r="F300" s="14"/>
      <c r="G300" s="44" t="s">
        <v>67</v>
      </c>
      <c r="H300" s="35">
        <v>2</v>
      </c>
      <c r="I300" s="558">
        <v>635.47</v>
      </c>
      <c r="J300" s="558">
        <v>423.66</v>
      </c>
      <c r="K300" s="69" t="s">
        <v>46</v>
      </c>
      <c r="L300" s="39">
        <f t="shared" si="12"/>
        <v>0</v>
      </c>
      <c r="M300" s="32">
        <f>L300</f>
        <v>0</v>
      </c>
      <c r="N300" s="40">
        <f t="shared" si="13"/>
        <v>0</v>
      </c>
      <c r="O300" s="40">
        <f t="shared" si="14"/>
        <v>0</v>
      </c>
      <c r="P300" s="32">
        <f>O300</f>
        <v>0</v>
      </c>
      <c r="Q300" s="40"/>
      <c r="R300" s="413"/>
      <c r="S300" s="14" t="s">
        <v>691</v>
      </c>
      <c r="T300" s="14" t="s">
        <v>1214</v>
      </c>
    </row>
    <row r="301" spans="1:20" ht="37.5">
      <c r="A301" s="15">
        <v>5</v>
      </c>
      <c r="B301" s="16">
        <v>5</v>
      </c>
      <c r="C301" s="35" t="s">
        <v>1370</v>
      </c>
      <c r="D301" s="35">
        <v>1965</v>
      </c>
      <c r="E301" s="16"/>
      <c r="F301" s="14"/>
      <c r="G301" s="44" t="s">
        <v>67</v>
      </c>
      <c r="H301" s="35">
        <v>2</v>
      </c>
      <c r="I301" s="558">
        <v>635.48</v>
      </c>
      <c r="J301" s="558">
        <v>423.67</v>
      </c>
      <c r="K301" s="69" t="s">
        <v>46</v>
      </c>
      <c r="L301" s="39">
        <f t="shared" si="12"/>
        <v>0</v>
      </c>
      <c r="M301" s="32">
        <f>L301</f>
        <v>0</v>
      </c>
      <c r="N301" s="40">
        <f t="shared" si="13"/>
        <v>0</v>
      </c>
      <c r="O301" s="40">
        <f t="shared" si="14"/>
        <v>0</v>
      </c>
      <c r="P301" s="32">
        <f>O301</f>
        <v>0</v>
      </c>
      <c r="Q301" s="40"/>
      <c r="R301" s="413"/>
      <c r="S301" s="14" t="s">
        <v>691</v>
      </c>
      <c r="T301" s="14" t="s">
        <v>1214</v>
      </c>
    </row>
    <row r="302" spans="1:20" ht="37.5">
      <c r="A302" s="15">
        <v>15</v>
      </c>
      <c r="B302" s="16">
        <v>12</v>
      </c>
      <c r="C302" s="35" t="s">
        <v>1377</v>
      </c>
      <c r="D302" s="35">
        <v>1966</v>
      </c>
      <c r="E302" s="16"/>
      <c r="F302" s="14"/>
      <c r="G302" s="559" t="s">
        <v>1378</v>
      </c>
      <c r="H302" s="35">
        <v>2</v>
      </c>
      <c r="I302" s="558">
        <v>861.53</v>
      </c>
      <c r="J302" s="558">
        <v>414</v>
      </c>
      <c r="K302" s="69" t="s">
        <v>46</v>
      </c>
      <c r="L302" s="39">
        <f t="shared" si="12"/>
        <v>0</v>
      </c>
      <c r="M302" s="632">
        <f>L302+L303+L304</f>
        <v>0</v>
      </c>
      <c r="N302" s="40">
        <f t="shared" si="13"/>
        <v>0</v>
      </c>
      <c r="O302" s="40">
        <f t="shared" si="14"/>
        <v>0</v>
      </c>
      <c r="P302" s="632">
        <f>O302+O303+O304</f>
        <v>0</v>
      </c>
      <c r="Q302" s="40"/>
      <c r="R302" s="413"/>
      <c r="S302" s="14" t="s">
        <v>691</v>
      </c>
      <c r="T302" s="14" t="s">
        <v>1214</v>
      </c>
    </row>
    <row r="303" spans="1:20" ht="37.5">
      <c r="A303" s="15">
        <v>16</v>
      </c>
      <c r="B303" s="16"/>
      <c r="C303" s="35"/>
      <c r="D303" s="35"/>
      <c r="E303" s="16"/>
      <c r="F303" s="14"/>
      <c r="G303" s="558"/>
      <c r="H303" s="35"/>
      <c r="I303" s="558"/>
      <c r="J303" s="558"/>
      <c r="K303" s="69" t="s">
        <v>49</v>
      </c>
      <c r="L303" s="39">
        <f>I302*Q303</f>
        <v>0</v>
      </c>
      <c r="M303" s="634"/>
      <c r="N303" s="40">
        <f>I302*R303</f>
        <v>0</v>
      </c>
      <c r="O303" s="40">
        <f t="shared" si="14"/>
        <v>0</v>
      </c>
      <c r="P303" s="634"/>
      <c r="Q303" s="40"/>
      <c r="R303" s="413"/>
      <c r="S303" s="14" t="s">
        <v>691</v>
      </c>
      <c r="T303" s="14" t="s">
        <v>1214</v>
      </c>
    </row>
    <row r="304" spans="1:20">
      <c r="A304" s="15">
        <v>17</v>
      </c>
      <c r="B304" s="16"/>
      <c r="C304" s="35"/>
      <c r="D304" s="35"/>
      <c r="E304" s="16"/>
      <c r="F304" s="14"/>
      <c r="G304" s="558"/>
      <c r="H304" s="35"/>
      <c r="I304" s="558"/>
      <c r="J304" s="558"/>
      <c r="K304" s="35" t="s">
        <v>234</v>
      </c>
      <c r="L304" s="39">
        <f>I302*Q304</f>
        <v>0</v>
      </c>
      <c r="M304" s="633"/>
      <c r="N304" s="40">
        <f>I302*R304</f>
        <v>0</v>
      </c>
      <c r="O304" s="40">
        <f t="shared" si="14"/>
        <v>0</v>
      </c>
      <c r="P304" s="633"/>
      <c r="Q304" s="40"/>
      <c r="R304" s="413"/>
      <c r="S304" s="14" t="s">
        <v>691</v>
      </c>
      <c r="T304" s="14" t="s">
        <v>1214</v>
      </c>
    </row>
    <row r="305" spans="1:20" ht="37.5">
      <c r="A305" s="15">
        <v>18</v>
      </c>
      <c r="B305" s="16">
        <v>13</v>
      </c>
      <c r="C305" s="35" t="s">
        <v>1379</v>
      </c>
      <c r="D305" s="35">
        <v>1970</v>
      </c>
      <c r="E305" s="16"/>
      <c r="F305" s="14"/>
      <c r="G305" s="558" t="s">
        <v>38</v>
      </c>
      <c r="H305" s="35">
        <v>2</v>
      </c>
      <c r="I305" s="558">
        <v>674.64</v>
      </c>
      <c r="J305" s="558">
        <v>374.8</v>
      </c>
      <c r="K305" s="69" t="s">
        <v>46</v>
      </c>
      <c r="L305" s="39">
        <f t="shared" si="12"/>
        <v>0</v>
      </c>
      <c r="M305" s="632">
        <f>L305+L306+L307</f>
        <v>0</v>
      </c>
      <c r="N305" s="40">
        <f>I305*R305</f>
        <v>0</v>
      </c>
      <c r="O305" s="40">
        <f t="shared" si="14"/>
        <v>0</v>
      </c>
      <c r="P305" s="632">
        <f>O305+O306+O307</f>
        <v>0</v>
      </c>
      <c r="Q305" s="40"/>
      <c r="R305" s="413"/>
      <c r="S305" s="14" t="s">
        <v>691</v>
      </c>
      <c r="T305" s="14" t="s">
        <v>1214</v>
      </c>
    </row>
    <row r="306" spans="1:20" ht="37.5">
      <c r="A306" s="15">
        <v>19</v>
      </c>
      <c r="B306" s="16"/>
      <c r="C306" s="35"/>
      <c r="D306" s="35"/>
      <c r="E306" s="16"/>
      <c r="F306" s="14"/>
      <c r="G306" s="558"/>
      <c r="H306" s="35"/>
      <c r="I306" s="558"/>
      <c r="J306" s="558"/>
      <c r="K306" s="69" t="s">
        <v>49</v>
      </c>
      <c r="L306" s="39">
        <f>I305*Q306</f>
        <v>0</v>
      </c>
      <c r="M306" s="634"/>
      <c r="N306" s="40">
        <f>I305*R306</f>
        <v>0</v>
      </c>
      <c r="O306" s="40">
        <f t="shared" si="14"/>
        <v>0</v>
      </c>
      <c r="P306" s="634"/>
      <c r="Q306" s="40"/>
      <c r="R306" s="413"/>
      <c r="S306" s="14" t="s">
        <v>691</v>
      </c>
      <c r="T306" s="14" t="s">
        <v>1214</v>
      </c>
    </row>
    <row r="307" spans="1:20">
      <c r="A307" s="15">
        <v>20</v>
      </c>
      <c r="B307" s="16"/>
      <c r="C307" s="35"/>
      <c r="D307" s="35"/>
      <c r="E307" s="16"/>
      <c r="F307" s="14"/>
      <c r="G307" s="558"/>
      <c r="H307" s="35"/>
      <c r="I307" s="558"/>
      <c r="J307" s="558"/>
      <c r="K307" s="35" t="s">
        <v>234</v>
      </c>
      <c r="L307" s="39">
        <f>I305*Q307</f>
        <v>0</v>
      </c>
      <c r="M307" s="633"/>
      <c r="N307" s="40">
        <f>I305*R307</f>
        <v>0</v>
      </c>
      <c r="O307" s="40">
        <f t="shared" si="14"/>
        <v>0</v>
      </c>
      <c r="P307" s="633"/>
      <c r="Q307" s="40"/>
      <c r="R307" s="413"/>
      <c r="S307" s="14" t="s">
        <v>691</v>
      </c>
      <c r="T307" s="14" t="s">
        <v>1214</v>
      </c>
    </row>
    <row r="308" spans="1:20" ht="37.5">
      <c r="A308" s="15">
        <v>21</v>
      </c>
      <c r="B308" s="16">
        <v>14</v>
      </c>
      <c r="C308" s="35" t="s">
        <v>1380</v>
      </c>
      <c r="D308" s="35">
        <v>1963</v>
      </c>
      <c r="E308" s="16"/>
      <c r="F308" s="14"/>
      <c r="G308" s="558" t="s">
        <v>38</v>
      </c>
      <c r="H308" s="35">
        <v>2</v>
      </c>
      <c r="I308" s="558">
        <v>1560</v>
      </c>
      <c r="J308" s="558">
        <v>714.5</v>
      </c>
      <c r="K308" s="69" t="s">
        <v>49</v>
      </c>
      <c r="L308" s="39">
        <f t="shared" si="12"/>
        <v>0</v>
      </c>
      <c r="M308" s="632">
        <f>L308+L309</f>
        <v>0</v>
      </c>
      <c r="N308" s="40">
        <f>I308*R308</f>
        <v>0</v>
      </c>
      <c r="O308" s="40">
        <f t="shared" si="14"/>
        <v>0</v>
      </c>
      <c r="P308" s="632">
        <f>O308+O309</f>
        <v>0</v>
      </c>
      <c r="Q308" s="40"/>
      <c r="R308" s="413"/>
      <c r="S308" s="14" t="s">
        <v>691</v>
      </c>
      <c r="T308" s="14" t="s">
        <v>1214</v>
      </c>
    </row>
    <row r="309" spans="1:20" ht="56.25">
      <c r="A309" s="15">
        <v>22</v>
      </c>
      <c r="B309" s="16"/>
      <c r="C309" s="35"/>
      <c r="D309" s="35"/>
      <c r="E309" s="16"/>
      <c r="F309" s="14"/>
      <c r="G309" s="558"/>
      <c r="H309" s="35"/>
      <c r="I309" s="558"/>
      <c r="J309" s="558"/>
      <c r="K309" s="35" t="s">
        <v>42</v>
      </c>
      <c r="L309" s="39">
        <f>I308*Q309</f>
        <v>0</v>
      </c>
      <c r="M309" s="633"/>
      <c r="N309" s="40">
        <f>I308*R309</f>
        <v>0</v>
      </c>
      <c r="O309" s="40">
        <f t="shared" si="14"/>
        <v>0</v>
      </c>
      <c r="P309" s="633"/>
      <c r="Q309" s="40"/>
      <c r="R309" s="413"/>
      <c r="S309" s="14" t="s">
        <v>691</v>
      </c>
      <c r="T309" s="14" t="s">
        <v>1214</v>
      </c>
    </row>
    <row r="310" spans="1:20" ht="37.5">
      <c r="A310" s="15">
        <v>23</v>
      </c>
      <c r="B310" s="16">
        <v>15</v>
      </c>
      <c r="C310" s="35" t="s">
        <v>1381</v>
      </c>
      <c r="D310" s="35">
        <v>1973</v>
      </c>
      <c r="E310" s="16"/>
      <c r="F310" s="14"/>
      <c r="G310" s="16" t="s">
        <v>87</v>
      </c>
      <c r="H310" s="35">
        <v>2</v>
      </c>
      <c r="I310" s="558">
        <v>1181.6300000000001</v>
      </c>
      <c r="J310" s="558">
        <v>630.20000000000005</v>
      </c>
      <c r="K310" s="69" t="s">
        <v>46</v>
      </c>
      <c r="L310" s="39">
        <f t="shared" si="12"/>
        <v>0</v>
      </c>
      <c r="M310" s="632">
        <f>L310+L311+L312</f>
        <v>0</v>
      </c>
      <c r="N310" s="40">
        <f>I310*R310</f>
        <v>0</v>
      </c>
      <c r="O310" s="40">
        <f t="shared" si="14"/>
        <v>0</v>
      </c>
      <c r="P310" s="632">
        <f>O310+O311+O312</f>
        <v>0</v>
      </c>
      <c r="Q310" s="40"/>
      <c r="R310" s="413"/>
      <c r="S310" s="14" t="s">
        <v>691</v>
      </c>
      <c r="T310" s="14" t="s">
        <v>1214</v>
      </c>
    </row>
    <row r="311" spans="1:20" ht="37.5">
      <c r="A311" s="15">
        <v>24</v>
      </c>
      <c r="B311" s="16"/>
      <c r="C311" s="35"/>
      <c r="D311" s="35"/>
      <c r="E311" s="16"/>
      <c r="F311" s="14"/>
      <c r="G311" s="558"/>
      <c r="H311" s="35"/>
      <c r="I311" s="558"/>
      <c r="J311" s="558"/>
      <c r="K311" s="69" t="s">
        <v>49</v>
      </c>
      <c r="L311" s="39">
        <f>I310*Q311</f>
        <v>0</v>
      </c>
      <c r="M311" s="634"/>
      <c r="N311" s="40">
        <f>I310*R311</f>
        <v>0</v>
      </c>
      <c r="O311" s="40">
        <f t="shared" si="14"/>
        <v>0</v>
      </c>
      <c r="P311" s="634"/>
      <c r="Q311" s="40"/>
      <c r="R311" s="413"/>
      <c r="S311" s="14" t="s">
        <v>691</v>
      </c>
      <c r="T311" s="14" t="s">
        <v>1214</v>
      </c>
    </row>
    <row r="312" spans="1:20">
      <c r="A312" s="15">
        <v>25</v>
      </c>
      <c r="B312" s="16"/>
      <c r="C312" s="35"/>
      <c r="D312" s="35"/>
      <c r="E312" s="16"/>
      <c r="F312" s="14"/>
      <c r="G312" s="558"/>
      <c r="H312" s="35"/>
      <c r="I312" s="558"/>
      <c r="J312" s="558"/>
      <c r="K312" s="35" t="s">
        <v>234</v>
      </c>
      <c r="L312" s="39">
        <f t="shared" si="12"/>
        <v>0</v>
      </c>
      <c r="M312" s="633"/>
      <c r="N312" s="40">
        <f>I310*R312</f>
        <v>0</v>
      </c>
      <c r="O312" s="40">
        <f t="shared" si="14"/>
        <v>0</v>
      </c>
      <c r="P312" s="633"/>
      <c r="Q312" s="40"/>
      <c r="R312" s="413"/>
      <c r="S312" s="14" t="s">
        <v>691</v>
      </c>
      <c r="T312" s="14" t="s">
        <v>1214</v>
      </c>
    </row>
    <row r="313" spans="1:20" ht="56.25">
      <c r="A313" s="15">
        <v>26</v>
      </c>
      <c r="B313" s="16">
        <v>16</v>
      </c>
      <c r="C313" s="35" t="s">
        <v>1382</v>
      </c>
      <c r="D313" s="35">
        <v>1974</v>
      </c>
      <c r="E313" s="16"/>
      <c r="F313" s="14"/>
      <c r="G313" s="558" t="s">
        <v>38</v>
      </c>
      <c r="H313" s="35">
        <v>2</v>
      </c>
      <c r="I313" s="558">
        <v>1202.9000000000001</v>
      </c>
      <c r="J313" s="558">
        <v>717.5</v>
      </c>
      <c r="K313" s="35" t="s">
        <v>42</v>
      </c>
      <c r="L313" s="39">
        <f t="shared" si="12"/>
        <v>0</v>
      </c>
      <c r="M313" s="632">
        <f>L313+L314</f>
        <v>0</v>
      </c>
      <c r="N313" s="40">
        <f>I313*R313</f>
        <v>0</v>
      </c>
      <c r="O313" s="40">
        <f t="shared" si="14"/>
        <v>0</v>
      </c>
      <c r="P313" s="632">
        <f>O313+O314</f>
        <v>0</v>
      </c>
      <c r="Q313" s="40"/>
      <c r="R313" s="413"/>
      <c r="S313" s="14" t="s">
        <v>691</v>
      </c>
      <c r="T313" s="14" t="s">
        <v>1214</v>
      </c>
    </row>
    <row r="314" spans="1:20">
      <c r="A314" s="15">
        <v>27</v>
      </c>
      <c r="B314" s="16"/>
      <c r="C314" s="35"/>
      <c r="D314" s="35"/>
      <c r="E314" s="16"/>
      <c r="F314" s="14"/>
      <c r="G314" s="558"/>
      <c r="H314" s="35"/>
      <c r="I314" s="558"/>
      <c r="J314" s="558"/>
      <c r="K314" s="35" t="s">
        <v>234</v>
      </c>
      <c r="L314" s="39">
        <f>I313*Q314</f>
        <v>0</v>
      </c>
      <c r="M314" s="633"/>
      <c r="N314" s="40">
        <f>I313*R314</f>
        <v>0</v>
      </c>
      <c r="O314" s="40">
        <f t="shared" si="14"/>
        <v>0</v>
      </c>
      <c r="P314" s="633"/>
      <c r="Q314" s="40"/>
      <c r="R314" s="413"/>
      <c r="S314" s="14" t="s">
        <v>691</v>
      </c>
      <c r="T314" s="14" t="s">
        <v>1214</v>
      </c>
    </row>
    <row r="315" spans="1:20" ht="37.5">
      <c r="A315" s="15">
        <v>28</v>
      </c>
      <c r="B315" s="16">
        <v>17</v>
      </c>
      <c r="C315" s="35" t="s">
        <v>1383</v>
      </c>
      <c r="D315" s="35">
        <v>1974</v>
      </c>
      <c r="E315" s="16"/>
      <c r="F315" s="14"/>
      <c r="G315" s="559" t="s">
        <v>1378</v>
      </c>
      <c r="H315" s="35">
        <v>2</v>
      </c>
      <c r="I315" s="558">
        <v>2064</v>
      </c>
      <c r="J315" s="558">
        <v>722.7</v>
      </c>
      <c r="K315" s="69" t="s">
        <v>46</v>
      </c>
      <c r="L315" s="39">
        <f t="shared" si="12"/>
        <v>0</v>
      </c>
      <c r="M315" s="632">
        <f>L315+L316+L317</f>
        <v>0</v>
      </c>
      <c r="N315" s="40">
        <f>I315*R315</f>
        <v>0</v>
      </c>
      <c r="O315" s="40">
        <f t="shared" si="14"/>
        <v>0</v>
      </c>
      <c r="P315" s="632">
        <f>O315+O316+O317</f>
        <v>0</v>
      </c>
      <c r="Q315" s="40"/>
      <c r="R315" s="413"/>
      <c r="S315" s="14" t="s">
        <v>691</v>
      </c>
      <c r="T315" s="14" t="s">
        <v>1214</v>
      </c>
    </row>
    <row r="316" spans="1:20" ht="37.5">
      <c r="A316" s="15">
        <v>29</v>
      </c>
      <c r="B316" s="16"/>
      <c r="C316" s="35"/>
      <c r="D316" s="35"/>
      <c r="E316" s="16"/>
      <c r="F316" s="14"/>
      <c r="G316" s="558"/>
      <c r="H316" s="35"/>
      <c r="I316" s="558"/>
      <c r="J316" s="558"/>
      <c r="K316" s="69" t="s">
        <v>49</v>
      </c>
      <c r="L316" s="39">
        <f>I315*Q316</f>
        <v>0</v>
      </c>
      <c r="M316" s="634"/>
      <c r="N316" s="40">
        <f>I315*R316</f>
        <v>0</v>
      </c>
      <c r="O316" s="40">
        <f t="shared" si="14"/>
        <v>0</v>
      </c>
      <c r="P316" s="634"/>
      <c r="Q316" s="40"/>
      <c r="R316" s="413"/>
      <c r="S316" s="14" t="s">
        <v>691</v>
      </c>
      <c r="T316" s="14" t="s">
        <v>1214</v>
      </c>
    </row>
    <row r="317" spans="1:20">
      <c r="A317" s="15">
        <v>30</v>
      </c>
      <c r="B317" s="16"/>
      <c r="C317" s="35"/>
      <c r="D317" s="35"/>
      <c r="E317" s="16"/>
      <c r="F317" s="14"/>
      <c r="G317" s="558"/>
      <c r="H317" s="35"/>
      <c r="I317" s="558"/>
      <c r="J317" s="558"/>
      <c r="K317" s="35" t="s">
        <v>234</v>
      </c>
      <c r="L317" s="39">
        <f>I315*Q317</f>
        <v>0</v>
      </c>
      <c r="M317" s="633"/>
      <c r="N317" s="40">
        <f>I315*R317</f>
        <v>0</v>
      </c>
      <c r="O317" s="40">
        <f t="shared" si="14"/>
        <v>0</v>
      </c>
      <c r="P317" s="633"/>
      <c r="Q317" s="40"/>
      <c r="R317" s="413"/>
      <c r="S317" s="14" t="s">
        <v>691</v>
      </c>
      <c r="T317" s="14" t="s">
        <v>1214</v>
      </c>
    </row>
    <row r="318" spans="1:20" ht="43.5" customHeight="1">
      <c r="A318" s="15" t="s">
        <v>1396</v>
      </c>
      <c r="B318" s="16" t="s">
        <v>1393</v>
      </c>
      <c r="C318" s="35" t="s">
        <v>1385</v>
      </c>
      <c r="D318" s="35">
        <v>1992</v>
      </c>
      <c r="E318" s="35"/>
      <c r="F318" s="35"/>
      <c r="G318" s="16" t="s">
        <v>87</v>
      </c>
      <c r="H318" s="35">
        <v>3</v>
      </c>
      <c r="I318" s="558">
        <v>5764</v>
      </c>
      <c r="J318" s="558">
        <v>2545.4</v>
      </c>
      <c r="K318" s="69" t="s">
        <v>49</v>
      </c>
      <c r="L318" s="39">
        <f t="shared" si="12"/>
        <v>0</v>
      </c>
      <c r="M318" s="632">
        <f>L318+L319+L320+L321</f>
        <v>0</v>
      </c>
      <c r="N318" s="40">
        <f>I318*R318</f>
        <v>0</v>
      </c>
      <c r="O318" s="40">
        <f t="shared" si="14"/>
        <v>0</v>
      </c>
      <c r="P318" s="632">
        <f>O318+O319+O320+O321</f>
        <v>0</v>
      </c>
      <c r="Q318" s="35"/>
      <c r="R318" s="35"/>
      <c r="S318" s="14" t="s">
        <v>691</v>
      </c>
      <c r="T318" s="14" t="s">
        <v>1214</v>
      </c>
    </row>
    <row r="319" spans="1:20" ht="37.5">
      <c r="A319" s="15" t="s">
        <v>1397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 t="s">
        <v>1386</v>
      </c>
      <c r="L319" s="39">
        <f>I318*Q319</f>
        <v>0</v>
      </c>
      <c r="M319" s="634"/>
      <c r="N319" s="40">
        <f>I318*R319</f>
        <v>0</v>
      </c>
      <c r="O319" s="40">
        <f t="shared" si="14"/>
        <v>0</v>
      </c>
      <c r="P319" s="634"/>
      <c r="Q319" s="35"/>
      <c r="R319" s="35"/>
      <c r="S319" s="14" t="s">
        <v>691</v>
      </c>
      <c r="T319" s="14" t="s">
        <v>1214</v>
      </c>
    </row>
    <row r="320" spans="1:20" ht="37.5">
      <c r="A320" s="15" t="s">
        <v>1398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69" t="s">
        <v>46</v>
      </c>
      <c r="L320" s="39">
        <f>I318*Q320</f>
        <v>0</v>
      </c>
      <c r="M320" s="634"/>
      <c r="N320" s="40">
        <f>I318*R320</f>
        <v>0</v>
      </c>
      <c r="O320" s="40">
        <f t="shared" si="14"/>
        <v>0</v>
      </c>
      <c r="P320" s="634"/>
      <c r="Q320" s="35"/>
      <c r="R320" s="35"/>
      <c r="S320" s="14" t="s">
        <v>691</v>
      </c>
      <c r="T320" s="14" t="s">
        <v>1214</v>
      </c>
    </row>
    <row r="321" spans="1:20">
      <c r="A321" s="15" t="s">
        <v>1399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 t="s">
        <v>234</v>
      </c>
      <c r="L321" s="39">
        <f>I318*Q321</f>
        <v>0</v>
      </c>
      <c r="M321" s="633"/>
      <c r="N321" s="40">
        <f>I318*R321</f>
        <v>0</v>
      </c>
      <c r="O321" s="40">
        <f t="shared" si="14"/>
        <v>0</v>
      </c>
      <c r="P321" s="633"/>
      <c r="Q321" s="35"/>
      <c r="R321" s="35"/>
      <c r="S321" s="14" t="s">
        <v>691</v>
      </c>
      <c r="T321" s="14" t="s">
        <v>1214</v>
      </c>
    </row>
    <row r="322" spans="1:20" ht="37.5">
      <c r="A322" s="15" t="s">
        <v>1400</v>
      </c>
      <c r="B322" s="15" t="s">
        <v>1394</v>
      </c>
      <c r="C322" s="35" t="s">
        <v>1387</v>
      </c>
      <c r="D322" s="35">
        <v>1983</v>
      </c>
      <c r="E322" s="35"/>
      <c r="F322" s="35"/>
      <c r="G322" s="44" t="s">
        <v>67</v>
      </c>
      <c r="H322" s="35">
        <v>2</v>
      </c>
      <c r="I322" s="558">
        <v>942.2</v>
      </c>
      <c r="J322" s="558">
        <v>542.9</v>
      </c>
      <c r="K322" s="69" t="s">
        <v>46</v>
      </c>
      <c r="L322" s="39">
        <f>I322*Q322</f>
        <v>0</v>
      </c>
      <c r="M322" s="32">
        <f>L322</f>
        <v>0</v>
      </c>
      <c r="N322" s="40">
        <f>I322*R322</f>
        <v>0</v>
      </c>
      <c r="O322" s="40">
        <f t="shared" si="14"/>
        <v>0</v>
      </c>
      <c r="P322" s="32">
        <f>O322</f>
        <v>0</v>
      </c>
      <c r="Q322" s="35"/>
      <c r="R322" s="35"/>
      <c r="S322" s="14" t="s">
        <v>691</v>
      </c>
      <c r="T322" s="14" t="s">
        <v>1214</v>
      </c>
    </row>
    <row r="323" spans="1:20">
      <c r="A323" s="547">
        <f>A340</f>
        <v>17</v>
      </c>
      <c r="B323" s="509">
        <f>B340</f>
        <v>17</v>
      </c>
      <c r="C323" s="549" t="s">
        <v>405</v>
      </c>
      <c r="D323" s="509"/>
      <c r="E323" s="509"/>
      <c r="F323" s="513"/>
      <c r="G323" s="509"/>
      <c r="H323" s="509"/>
      <c r="I323" s="503">
        <f>SUM(I324:I340)</f>
        <v>80186</v>
      </c>
      <c r="J323" s="503"/>
      <c r="K323" s="504"/>
      <c r="L323" s="503">
        <f>SUM(L324:L340)</f>
        <v>12556499.352</v>
      </c>
      <c r="M323" s="503">
        <f>SUM(M324:M340)</f>
        <v>12556499.352</v>
      </c>
      <c r="N323" s="503">
        <f>SUM(N324:N340)</f>
        <v>916499.46000000008</v>
      </c>
      <c r="O323" s="503">
        <f>SUM(O324:O340)</f>
        <v>13472998.812000001</v>
      </c>
      <c r="P323" s="503">
        <f>SUM(P324:P340)</f>
        <v>13472998.812000001</v>
      </c>
      <c r="Q323" s="508"/>
      <c r="R323" s="516"/>
      <c r="S323" s="513" t="s">
        <v>691</v>
      </c>
      <c r="T323" s="513" t="s">
        <v>1214</v>
      </c>
    </row>
    <row r="324" spans="1:20" ht="37.5">
      <c r="A324" s="16">
        <v>1</v>
      </c>
      <c r="B324" s="16">
        <v>1</v>
      </c>
      <c r="C324" s="68" t="s">
        <v>1268</v>
      </c>
      <c r="D324" s="551">
        <v>1984</v>
      </c>
      <c r="E324" s="16" t="s">
        <v>37</v>
      </c>
      <c r="F324" s="14" t="s">
        <v>306</v>
      </c>
      <c r="G324" s="16" t="s">
        <v>87</v>
      </c>
      <c r="H324" s="551">
        <v>5</v>
      </c>
      <c r="I324" s="551">
        <v>9534.2999999999993</v>
      </c>
      <c r="J324" s="551">
        <v>8167.5</v>
      </c>
      <c r="K324" s="69" t="s">
        <v>46</v>
      </c>
      <c r="L324" s="39">
        <f t="shared" ref="L324:L340" si="15">I324*Q324</f>
        <v>1465612.5959999999</v>
      </c>
      <c r="M324" s="32">
        <f t="shared" ref="M324:M340" si="16">L324</f>
        <v>1465612.5959999999</v>
      </c>
      <c r="N324" s="40">
        <f t="shared" ref="N324:N340" si="17">I324*R324</f>
        <v>106974.84600000001</v>
      </c>
      <c r="O324" s="40">
        <f t="shared" ref="O324:O340" si="18">L324+N324</f>
        <v>1572587.4419999998</v>
      </c>
      <c r="P324" s="32">
        <f t="shared" ref="P324:P340" si="19">O324</f>
        <v>1572587.4419999998</v>
      </c>
      <c r="Q324" s="32">
        <v>153.72</v>
      </c>
      <c r="R324" s="32">
        <v>11.22</v>
      </c>
      <c r="S324" s="14" t="s">
        <v>691</v>
      </c>
      <c r="T324" s="14" t="s">
        <v>1214</v>
      </c>
    </row>
    <row r="325" spans="1:20" ht="37.5">
      <c r="A325" s="16">
        <v>2</v>
      </c>
      <c r="B325" s="16">
        <v>2</v>
      </c>
      <c r="C325" s="68" t="s">
        <v>1269</v>
      </c>
      <c r="D325" s="551">
        <v>1984</v>
      </c>
      <c r="E325" s="16" t="s">
        <v>37</v>
      </c>
      <c r="F325" s="14" t="s">
        <v>306</v>
      </c>
      <c r="G325" s="16" t="s">
        <v>87</v>
      </c>
      <c r="H325" s="551">
        <v>5</v>
      </c>
      <c r="I325" s="551">
        <v>3586.8</v>
      </c>
      <c r="J325" s="551">
        <v>3093.36</v>
      </c>
      <c r="K325" s="69" t="s">
        <v>46</v>
      </c>
      <c r="L325" s="39">
        <f t="shared" si="15"/>
        <v>551362.89600000007</v>
      </c>
      <c r="M325" s="32">
        <f t="shared" si="16"/>
        <v>551362.89600000007</v>
      </c>
      <c r="N325" s="40">
        <f t="shared" si="17"/>
        <v>40243.896000000008</v>
      </c>
      <c r="O325" s="40">
        <f t="shared" si="18"/>
        <v>591606.79200000013</v>
      </c>
      <c r="P325" s="32">
        <f t="shared" si="19"/>
        <v>591606.79200000013</v>
      </c>
      <c r="Q325" s="32">
        <v>153.72</v>
      </c>
      <c r="R325" s="32">
        <v>11.22</v>
      </c>
      <c r="S325" s="14" t="s">
        <v>691</v>
      </c>
      <c r="T325" s="14" t="s">
        <v>1214</v>
      </c>
    </row>
    <row r="326" spans="1:20" ht="37.5">
      <c r="A326" s="16">
        <v>3</v>
      </c>
      <c r="B326" s="16">
        <v>3</v>
      </c>
      <c r="C326" s="68" t="s">
        <v>1270</v>
      </c>
      <c r="D326" s="551">
        <v>1980</v>
      </c>
      <c r="E326" s="16" t="s">
        <v>37</v>
      </c>
      <c r="F326" s="14" t="s">
        <v>306</v>
      </c>
      <c r="G326" s="16" t="s">
        <v>87</v>
      </c>
      <c r="H326" s="551">
        <v>5</v>
      </c>
      <c r="I326" s="551">
        <v>7764.2</v>
      </c>
      <c r="J326" s="551">
        <v>6532.1</v>
      </c>
      <c r="K326" s="69" t="s">
        <v>46</v>
      </c>
      <c r="L326" s="39">
        <f t="shared" si="15"/>
        <v>1193512.824</v>
      </c>
      <c r="M326" s="32">
        <f t="shared" si="16"/>
        <v>1193512.824</v>
      </c>
      <c r="N326" s="40">
        <f t="shared" si="17"/>
        <v>87114.324000000008</v>
      </c>
      <c r="O326" s="40">
        <f t="shared" si="18"/>
        <v>1280627.148</v>
      </c>
      <c r="P326" s="32">
        <f t="shared" si="19"/>
        <v>1280627.148</v>
      </c>
      <c r="Q326" s="32">
        <v>153.72</v>
      </c>
      <c r="R326" s="32">
        <v>11.22</v>
      </c>
      <c r="S326" s="14" t="s">
        <v>691</v>
      </c>
      <c r="T326" s="14" t="s">
        <v>1214</v>
      </c>
    </row>
    <row r="327" spans="1:20" ht="37.5">
      <c r="A327" s="16">
        <v>4</v>
      </c>
      <c r="B327" s="16">
        <v>4</v>
      </c>
      <c r="C327" s="68" t="s">
        <v>1271</v>
      </c>
      <c r="D327" s="551">
        <v>1988</v>
      </c>
      <c r="E327" s="16" t="s">
        <v>37</v>
      </c>
      <c r="F327" s="14" t="s">
        <v>306</v>
      </c>
      <c r="G327" s="16" t="s">
        <v>87</v>
      </c>
      <c r="H327" s="551">
        <v>5</v>
      </c>
      <c r="I327" s="551">
        <v>3401.2</v>
      </c>
      <c r="J327" s="551">
        <v>3125.8</v>
      </c>
      <c r="K327" s="69" t="s">
        <v>46</v>
      </c>
      <c r="L327" s="39">
        <f t="shared" si="15"/>
        <v>522832.46399999998</v>
      </c>
      <c r="M327" s="32">
        <f t="shared" si="16"/>
        <v>522832.46399999998</v>
      </c>
      <c r="N327" s="40">
        <f t="shared" si="17"/>
        <v>38161.464</v>
      </c>
      <c r="O327" s="40">
        <f t="shared" si="18"/>
        <v>560993.92799999996</v>
      </c>
      <c r="P327" s="32">
        <f t="shared" si="19"/>
        <v>560993.92799999996</v>
      </c>
      <c r="Q327" s="32">
        <v>153.72</v>
      </c>
      <c r="R327" s="32">
        <v>11.22</v>
      </c>
      <c r="S327" s="14" t="s">
        <v>691</v>
      </c>
      <c r="T327" s="14" t="s">
        <v>1214</v>
      </c>
    </row>
    <row r="328" spans="1:20" ht="37.5">
      <c r="A328" s="16">
        <v>5</v>
      </c>
      <c r="B328" s="16">
        <v>5</v>
      </c>
      <c r="C328" s="68" t="s">
        <v>1272</v>
      </c>
      <c r="D328" s="551">
        <v>1983</v>
      </c>
      <c r="E328" s="16" t="s">
        <v>37</v>
      </c>
      <c r="F328" s="14" t="s">
        <v>306</v>
      </c>
      <c r="G328" s="16" t="s">
        <v>87</v>
      </c>
      <c r="H328" s="551">
        <v>5</v>
      </c>
      <c r="I328" s="551">
        <v>7547.1</v>
      </c>
      <c r="J328" s="551">
        <v>6440.3</v>
      </c>
      <c r="K328" s="69" t="s">
        <v>46</v>
      </c>
      <c r="L328" s="39">
        <f t="shared" si="15"/>
        <v>1160140.2120000001</v>
      </c>
      <c r="M328" s="32">
        <f t="shared" si="16"/>
        <v>1160140.2120000001</v>
      </c>
      <c r="N328" s="40">
        <f t="shared" si="17"/>
        <v>84678.462000000014</v>
      </c>
      <c r="O328" s="40">
        <f t="shared" si="18"/>
        <v>1244818.6740000001</v>
      </c>
      <c r="P328" s="32">
        <f t="shared" si="19"/>
        <v>1244818.6740000001</v>
      </c>
      <c r="Q328" s="32">
        <v>153.72</v>
      </c>
      <c r="R328" s="32">
        <v>11.22</v>
      </c>
      <c r="S328" s="14" t="s">
        <v>691</v>
      </c>
      <c r="T328" s="14" t="s">
        <v>1214</v>
      </c>
    </row>
    <row r="329" spans="1:20" ht="37.5">
      <c r="A329" s="16">
        <v>6</v>
      </c>
      <c r="B329" s="16">
        <v>6</v>
      </c>
      <c r="C329" s="68" t="s">
        <v>1273</v>
      </c>
      <c r="D329" s="551">
        <v>1986</v>
      </c>
      <c r="E329" s="16" t="s">
        <v>37</v>
      </c>
      <c r="F329" s="14" t="s">
        <v>306</v>
      </c>
      <c r="G329" s="16" t="s">
        <v>87</v>
      </c>
      <c r="H329" s="551">
        <v>5</v>
      </c>
      <c r="I329" s="551">
        <v>5307.4</v>
      </c>
      <c r="J329" s="551">
        <v>4550</v>
      </c>
      <c r="K329" s="69" t="s">
        <v>46</v>
      </c>
      <c r="L329" s="39">
        <f t="shared" si="15"/>
        <v>815853.52799999993</v>
      </c>
      <c r="M329" s="32">
        <f t="shared" si="16"/>
        <v>815853.52799999993</v>
      </c>
      <c r="N329" s="40">
        <f t="shared" si="17"/>
        <v>59549.027999999998</v>
      </c>
      <c r="O329" s="40">
        <f t="shared" si="18"/>
        <v>875402.55599999998</v>
      </c>
      <c r="P329" s="32">
        <f t="shared" si="19"/>
        <v>875402.55599999998</v>
      </c>
      <c r="Q329" s="32">
        <v>153.72</v>
      </c>
      <c r="R329" s="32">
        <v>11.22</v>
      </c>
      <c r="S329" s="14" t="s">
        <v>691</v>
      </c>
      <c r="T329" s="14" t="s">
        <v>1214</v>
      </c>
    </row>
    <row r="330" spans="1:20" ht="37.5">
      <c r="A330" s="16">
        <v>7</v>
      </c>
      <c r="B330" s="16">
        <v>7</v>
      </c>
      <c r="C330" s="68" t="s">
        <v>1274</v>
      </c>
      <c r="D330" s="551">
        <v>1986</v>
      </c>
      <c r="E330" s="16" t="s">
        <v>37</v>
      </c>
      <c r="F330" s="14" t="s">
        <v>306</v>
      </c>
      <c r="G330" s="16" t="s">
        <v>87</v>
      </c>
      <c r="H330" s="551">
        <v>5</v>
      </c>
      <c r="I330" s="551">
        <v>6526</v>
      </c>
      <c r="J330" s="551">
        <v>5527.5</v>
      </c>
      <c r="K330" s="69" t="s">
        <v>46</v>
      </c>
      <c r="L330" s="39">
        <f t="shared" si="15"/>
        <v>1003176.72</v>
      </c>
      <c r="M330" s="32">
        <f t="shared" si="16"/>
        <v>1003176.72</v>
      </c>
      <c r="N330" s="40">
        <f t="shared" si="17"/>
        <v>73221.72</v>
      </c>
      <c r="O330" s="40">
        <f t="shared" si="18"/>
        <v>1076398.44</v>
      </c>
      <c r="P330" s="32">
        <f t="shared" si="19"/>
        <v>1076398.44</v>
      </c>
      <c r="Q330" s="32">
        <v>153.72</v>
      </c>
      <c r="R330" s="32">
        <v>11.22</v>
      </c>
      <c r="S330" s="14" t="s">
        <v>691</v>
      </c>
      <c r="T330" s="14" t="s">
        <v>1214</v>
      </c>
    </row>
    <row r="331" spans="1:20" ht="37.5">
      <c r="A331" s="16">
        <v>8</v>
      </c>
      <c r="B331" s="16">
        <v>8</v>
      </c>
      <c r="C331" s="68" t="s">
        <v>1275</v>
      </c>
      <c r="D331" s="551">
        <v>1994</v>
      </c>
      <c r="E331" s="16" t="s">
        <v>37</v>
      </c>
      <c r="F331" s="14" t="s">
        <v>306</v>
      </c>
      <c r="G331" s="16" t="s">
        <v>87</v>
      </c>
      <c r="H331" s="551">
        <v>4</v>
      </c>
      <c r="I331" s="551">
        <v>4502.3999999999996</v>
      </c>
      <c r="J331" s="551">
        <v>4486.37</v>
      </c>
      <c r="K331" s="69" t="s">
        <v>46</v>
      </c>
      <c r="L331" s="39">
        <f t="shared" si="15"/>
        <v>692108.92799999996</v>
      </c>
      <c r="M331" s="32">
        <f t="shared" si="16"/>
        <v>692108.92799999996</v>
      </c>
      <c r="N331" s="40">
        <f t="shared" si="17"/>
        <v>50516.928</v>
      </c>
      <c r="O331" s="40">
        <f t="shared" si="18"/>
        <v>742625.85599999991</v>
      </c>
      <c r="P331" s="32">
        <f t="shared" si="19"/>
        <v>742625.85599999991</v>
      </c>
      <c r="Q331" s="32">
        <v>153.72</v>
      </c>
      <c r="R331" s="32">
        <v>11.22</v>
      </c>
      <c r="S331" s="14" t="s">
        <v>691</v>
      </c>
      <c r="T331" s="14" t="s">
        <v>1214</v>
      </c>
    </row>
    <row r="332" spans="1:20" ht="37.5">
      <c r="A332" s="16">
        <v>9</v>
      </c>
      <c r="B332" s="16">
        <v>9</v>
      </c>
      <c r="C332" s="68" t="s">
        <v>1276</v>
      </c>
      <c r="D332" s="551">
        <v>1992</v>
      </c>
      <c r="E332" s="16" t="s">
        <v>37</v>
      </c>
      <c r="F332" s="14" t="s">
        <v>306</v>
      </c>
      <c r="G332" s="16" t="s">
        <v>87</v>
      </c>
      <c r="H332" s="551">
        <v>5</v>
      </c>
      <c r="I332" s="551">
        <v>7733.4</v>
      </c>
      <c r="J332" s="551">
        <v>6552.8</v>
      </c>
      <c r="K332" s="69" t="s">
        <v>46</v>
      </c>
      <c r="L332" s="39">
        <f t="shared" si="15"/>
        <v>1188778.2479999999</v>
      </c>
      <c r="M332" s="32">
        <f t="shared" si="16"/>
        <v>1188778.2479999999</v>
      </c>
      <c r="N332" s="40">
        <f t="shared" si="17"/>
        <v>86768.748000000007</v>
      </c>
      <c r="O332" s="40">
        <f t="shared" si="18"/>
        <v>1275546.9959999998</v>
      </c>
      <c r="P332" s="32">
        <f t="shared" si="19"/>
        <v>1275546.9959999998</v>
      </c>
      <c r="Q332" s="32">
        <v>153.72</v>
      </c>
      <c r="R332" s="32">
        <v>11.22</v>
      </c>
      <c r="S332" s="14" t="s">
        <v>691</v>
      </c>
      <c r="T332" s="14" t="s">
        <v>1214</v>
      </c>
    </row>
    <row r="333" spans="1:20" ht="37.5">
      <c r="A333" s="16">
        <v>10</v>
      </c>
      <c r="B333" s="16">
        <v>10</v>
      </c>
      <c r="C333" s="68" t="s">
        <v>1277</v>
      </c>
      <c r="D333" s="551">
        <v>1992</v>
      </c>
      <c r="E333" s="16" t="s">
        <v>37</v>
      </c>
      <c r="F333" s="14" t="s">
        <v>306</v>
      </c>
      <c r="G333" s="16" t="s">
        <v>87</v>
      </c>
      <c r="H333" s="551">
        <v>5</v>
      </c>
      <c r="I333" s="551">
        <v>7718.3</v>
      </c>
      <c r="J333" s="551">
        <v>6550.66</v>
      </c>
      <c r="K333" s="69" t="s">
        <v>46</v>
      </c>
      <c r="L333" s="39">
        <f t="shared" si="15"/>
        <v>1186457.0760000001</v>
      </c>
      <c r="M333" s="32">
        <f t="shared" si="16"/>
        <v>1186457.0760000001</v>
      </c>
      <c r="N333" s="40">
        <f t="shared" si="17"/>
        <v>86599.326000000001</v>
      </c>
      <c r="O333" s="40">
        <f t="shared" si="18"/>
        <v>1273056.4020000002</v>
      </c>
      <c r="P333" s="32">
        <f t="shared" si="19"/>
        <v>1273056.4020000002</v>
      </c>
      <c r="Q333" s="32">
        <v>153.72</v>
      </c>
      <c r="R333" s="32">
        <v>11.22</v>
      </c>
      <c r="S333" s="14" t="s">
        <v>691</v>
      </c>
      <c r="T333" s="14" t="s">
        <v>1214</v>
      </c>
    </row>
    <row r="334" spans="1:20" ht="37.5">
      <c r="A334" s="16">
        <v>11</v>
      </c>
      <c r="B334" s="16">
        <v>11</v>
      </c>
      <c r="C334" s="68" t="s">
        <v>1278</v>
      </c>
      <c r="D334" s="551">
        <v>1992</v>
      </c>
      <c r="E334" s="16" t="s">
        <v>37</v>
      </c>
      <c r="F334" s="14" t="s">
        <v>306</v>
      </c>
      <c r="G334" s="16" t="s">
        <v>87</v>
      </c>
      <c r="H334" s="551">
        <v>5</v>
      </c>
      <c r="I334" s="552">
        <v>7733.4</v>
      </c>
      <c r="J334" s="551">
        <v>6604</v>
      </c>
      <c r="K334" s="69" t="s">
        <v>46</v>
      </c>
      <c r="L334" s="39">
        <f t="shared" si="15"/>
        <v>1188778.2479999999</v>
      </c>
      <c r="M334" s="32">
        <f t="shared" si="16"/>
        <v>1188778.2479999999</v>
      </c>
      <c r="N334" s="40">
        <f t="shared" si="17"/>
        <v>86768.748000000007</v>
      </c>
      <c r="O334" s="40">
        <f t="shared" si="18"/>
        <v>1275546.9959999998</v>
      </c>
      <c r="P334" s="32">
        <f t="shared" si="19"/>
        <v>1275546.9959999998</v>
      </c>
      <c r="Q334" s="32">
        <v>153.72</v>
      </c>
      <c r="R334" s="32">
        <v>11.22</v>
      </c>
      <c r="S334" s="14" t="s">
        <v>691</v>
      </c>
      <c r="T334" s="14" t="s">
        <v>1214</v>
      </c>
    </row>
    <row r="335" spans="1:20" ht="37.5">
      <c r="A335" s="16">
        <v>12</v>
      </c>
      <c r="B335" s="16">
        <v>12</v>
      </c>
      <c r="C335" s="68" t="s">
        <v>1279</v>
      </c>
      <c r="D335" s="551">
        <v>1991</v>
      </c>
      <c r="E335" s="16" t="s">
        <v>37</v>
      </c>
      <c r="F335" s="14" t="s">
        <v>306</v>
      </c>
      <c r="G335" s="16" t="s">
        <v>87</v>
      </c>
      <c r="H335" s="551">
        <v>5</v>
      </c>
      <c r="I335" s="551">
        <v>6394.9</v>
      </c>
      <c r="J335" s="551">
        <v>6385.3</v>
      </c>
      <c r="K335" s="69" t="s">
        <v>46</v>
      </c>
      <c r="L335" s="39">
        <f t="shared" si="15"/>
        <v>983024.02799999993</v>
      </c>
      <c r="M335" s="32">
        <f t="shared" si="16"/>
        <v>983024.02799999993</v>
      </c>
      <c r="N335" s="40">
        <f t="shared" si="17"/>
        <v>71750.778000000006</v>
      </c>
      <c r="O335" s="40">
        <f t="shared" si="18"/>
        <v>1054774.8059999999</v>
      </c>
      <c r="P335" s="32">
        <f t="shared" si="19"/>
        <v>1054774.8059999999</v>
      </c>
      <c r="Q335" s="32">
        <v>153.72</v>
      </c>
      <c r="R335" s="32">
        <v>11.22</v>
      </c>
      <c r="S335" s="14" t="s">
        <v>691</v>
      </c>
      <c r="T335" s="14" t="s">
        <v>1214</v>
      </c>
    </row>
    <row r="336" spans="1:20" ht="37.5">
      <c r="A336" s="16">
        <v>13</v>
      </c>
      <c r="B336" s="16">
        <v>13</v>
      </c>
      <c r="C336" s="68" t="s">
        <v>1280</v>
      </c>
      <c r="D336" s="551">
        <v>1979</v>
      </c>
      <c r="E336" s="16" t="s">
        <v>37</v>
      </c>
      <c r="F336" s="14" t="s">
        <v>331</v>
      </c>
      <c r="G336" s="16" t="s">
        <v>67</v>
      </c>
      <c r="H336" s="551">
        <v>2</v>
      </c>
      <c r="I336" s="551">
        <v>364.5</v>
      </c>
      <c r="J336" s="551">
        <v>364.5</v>
      </c>
      <c r="K336" s="69" t="s">
        <v>46</v>
      </c>
      <c r="L336" s="39">
        <f t="shared" si="15"/>
        <v>90483.48000000001</v>
      </c>
      <c r="M336" s="32">
        <f t="shared" si="16"/>
        <v>90483.48000000001</v>
      </c>
      <c r="N336" s="40">
        <f t="shared" si="17"/>
        <v>6604.7400000000007</v>
      </c>
      <c r="O336" s="40">
        <f t="shared" si="18"/>
        <v>97088.220000000016</v>
      </c>
      <c r="P336" s="32">
        <f t="shared" si="19"/>
        <v>97088.220000000016</v>
      </c>
      <c r="Q336" s="32">
        <v>248.24</v>
      </c>
      <c r="R336" s="32">
        <v>18.12</v>
      </c>
      <c r="S336" s="14" t="s">
        <v>691</v>
      </c>
      <c r="T336" s="14" t="s">
        <v>1214</v>
      </c>
    </row>
    <row r="337" spans="1:20" ht="37.5">
      <c r="A337" s="16">
        <v>14</v>
      </c>
      <c r="B337" s="16">
        <v>14</v>
      </c>
      <c r="C337" s="68" t="s">
        <v>1281</v>
      </c>
      <c r="D337" s="551">
        <v>1984</v>
      </c>
      <c r="E337" s="16" t="s">
        <v>37</v>
      </c>
      <c r="F337" s="14" t="s">
        <v>331</v>
      </c>
      <c r="G337" s="16" t="s">
        <v>67</v>
      </c>
      <c r="H337" s="551">
        <v>2</v>
      </c>
      <c r="I337" s="551">
        <v>499.8</v>
      </c>
      <c r="J337" s="551">
        <v>499.8</v>
      </c>
      <c r="K337" s="69" t="s">
        <v>46</v>
      </c>
      <c r="L337" s="39">
        <f t="shared" si="15"/>
        <v>124070.35200000001</v>
      </c>
      <c r="M337" s="32">
        <f t="shared" si="16"/>
        <v>124070.35200000001</v>
      </c>
      <c r="N337" s="40">
        <f t="shared" si="17"/>
        <v>9056.3760000000002</v>
      </c>
      <c r="O337" s="40">
        <f t="shared" si="18"/>
        <v>133126.728</v>
      </c>
      <c r="P337" s="32">
        <f t="shared" si="19"/>
        <v>133126.728</v>
      </c>
      <c r="Q337" s="32">
        <v>248.24</v>
      </c>
      <c r="R337" s="32">
        <v>18.12</v>
      </c>
      <c r="S337" s="14" t="s">
        <v>691</v>
      </c>
      <c r="T337" s="14" t="s">
        <v>1214</v>
      </c>
    </row>
    <row r="338" spans="1:20" ht="37.5">
      <c r="A338" s="16">
        <v>15</v>
      </c>
      <c r="B338" s="16">
        <v>15</v>
      </c>
      <c r="C338" s="68" t="s">
        <v>1282</v>
      </c>
      <c r="D338" s="551">
        <v>1993</v>
      </c>
      <c r="E338" s="16" t="s">
        <v>37</v>
      </c>
      <c r="F338" s="14" t="s">
        <v>331</v>
      </c>
      <c r="G338" s="16" t="s">
        <v>67</v>
      </c>
      <c r="H338" s="551">
        <v>2</v>
      </c>
      <c r="I338" s="551">
        <v>494.8</v>
      </c>
      <c r="J338" s="551">
        <v>494.8</v>
      </c>
      <c r="K338" s="69" t="s">
        <v>46</v>
      </c>
      <c r="L338" s="39">
        <f t="shared" si="15"/>
        <v>122829.152</v>
      </c>
      <c r="M338" s="32">
        <f t="shared" si="16"/>
        <v>122829.152</v>
      </c>
      <c r="N338" s="40">
        <f t="shared" si="17"/>
        <v>8965.7759999999998</v>
      </c>
      <c r="O338" s="40">
        <f t="shared" si="18"/>
        <v>131794.92800000001</v>
      </c>
      <c r="P338" s="32">
        <f t="shared" si="19"/>
        <v>131794.92800000001</v>
      </c>
      <c r="Q338" s="32">
        <v>248.24</v>
      </c>
      <c r="R338" s="32">
        <v>18.12</v>
      </c>
      <c r="S338" s="14" t="s">
        <v>691</v>
      </c>
      <c r="T338" s="14" t="s">
        <v>1214</v>
      </c>
    </row>
    <row r="339" spans="1:20" ht="37.5">
      <c r="A339" s="16">
        <v>16</v>
      </c>
      <c r="B339" s="16">
        <v>16</v>
      </c>
      <c r="C339" s="68" t="s">
        <v>1283</v>
      </c>
      <c r="D339" s="551">
        <v>1993</v>
      </c>
      <c r="E339" s="16" t="s">
        <v>37</v>
      </c>
      <c r="F339" s="14" t="s">
        <v>331</v>
      </c>
      <c r="G339" s="16" t="s">
        <v>67</v>
      </c>
      <c r="H339" s="551">
        <v>2</v>
      </c>
      <c r="I339" s="551">
        <v>537.5</v>
      </c>
      <c r="J339" s="551">
        <v>486</v>
      </c>
      <c r="K339" s="69" t="s">
        <v>46</v>
      </c>
      <c r="L339" s="39">
        <f t="shared" si="15"/>
        <v>133429</v>
      </c>
      <c r="M339" s="32">
        <f t="shared" si="16"/>
        <v>133429</v>
      </c>
      <c r="N339" s="40">
        <f t="shared" si="17"/>
        <v>9739.5</v>
      </c>
      <c r="O339" s="40">
        <f t="shared" si="18"/>
        <v>143168.5</v>
      </c>
      <c r="P339" s="32">
        <f t="shared" si="19"/>
        <v>143168.5</v>
      </c>
      <c r="Q339" s="32">
        <v>248.24</v>
      </c>
      <c r="R339" s="32">
        <v>18.12</v>
      </c>
      <c r="S339" s="14" t="s">
        <v>691</v>
      </c>
      <c r="T339" s="14" t="s">
        <v>1214</v>
      </c>
    </row>
    <row r="340" spans="1:20" ht="37.5">
      <c r="A340" s="16">
        <v>17</v>
      </c>
      <c r="B340" s="16">
        <v>17</v>
      </c>
      <c r="C340" s="68" t="s">
        <v>1284</v>
      </c>
      <c r="D340" s="551">
        <v>1992</v>
      </c>
      <c r="E340" s="16" t="s">
        <v>37</v>
      </c>
      <c r="F340" s="14" t="s">
        <v>331</v>
      </c>
      <c r="G340" s="16" t="s">
        <v>67</v>
      </c>
      <c r="H340" s="551">
        <v>2</v>
      </c>
      <c r="I340" s="551">
        <v>540</v>
      </c>
      <c r="J340" s="551">
        <v>484.4</v>
      </c>
      <c r="K340" s="69" t="s">
        <v>46</v>
      </c>
      <c r="L340" s="39">
        <f t="shared" si="15"/>
        <v>134049.60000000001</v>
      </c>
      <c r="M340" s="32">
        <f t="shared" si="16"/>
        <v>134049.60000000001</v>
      </c>
      <c r="N340" s="40">
        <f t="shared" si="17"/>
        <v>9784.8000000000011</v>
      </c>
      <c r="O340" s="40">
        <f t="shared" si="18"/>
        <v>143834.4</v>
      </c>
      <c r="P340" s="32">
        <f t="shared" si="19"/>
        <v>143834.4</v>
      </c>
      <c r="Q340" s="32">
        <v>248.24</v>
      </c>
      <c r="R340" s="32">
        <v>18.12</v>
      </c>
      <c r="S340" s="14" t="s">
        <v>691</v>
      </c>
      <c r="T340" s="14" t="s">
        <v>1214</v>
      </c>
    </row>
    <row r="341" spans="1:20" ht="37.5">
      <c r="A341" s="507"/>
      <c r="B341" s="511"/>
      <c r="C341" s="502" t="s">
        <v>141</v>
      </c>
      <c r="D341" s="511"/>
      <c r="E341" s="511"/>
      <c r="F341" s="513"/>
      <c r="G341" s="511"/>
      <c r="H341" s="511"/>
      <c r="I341" s="503"/>
      <c r="J341" s="508"/>
      <c r="K341" s="512"/>
      <c r="L341" s="503"/>
      <c r="M341" s="508"/>
      <c r="N341" s="508"/>
      <c r="O341" s="508"/>
      <c r="P341" s="508"/>
      <c r="Q341" s="508"/>
      <c r="R341" s="516"/>
      <c r="S341" s="513" t="s">
        <v>691</v>
      </c>
      <c r="T341" s="513" t="s">
        <v>1214</v>
      </c>
    </row>
    <row r="342" spans="1:20" ht="37.5">
      <c r="A342" s="15">
        <v>1</v>
      </c>
      <c r="B342" s="16">
        <v>1</v>
      </c>
      <c r="C342" s="68" t="s">
        <v>145</v>
      </c>
      <c r="D342" s="16">
        <v>1977</v>
      </c>
      <c r="E342" s="16"/>
      <c r="F342" s="14" t="s">
        <v>285</v>
      </c>
      <c r="G342" s="16" t="s">
        <v>67</v>
      </c>
      <c r="H342" s="16">
        <v>2</v>
      </c>
      <c r="I342" s="21">
        <v>864.67</v>
      </c>
      <c r="J342" s="32">
        <v>498.7</v>
      </c>
      <c r="K342" s="69" t="s">
        <v>46</v>
      </c>
      <c r="L342" s="39">
        <f>I342*Q342</f>
        <v>214645.6808</v>
      </c>
      <c r="M342" s="632">
        <f>L342+L343+L344+L345+L346</f>
        <v>1323878.9436000001</v>
      </c>
      <c r="N342" s="40">
        <f>I342*R342</f>
        <v>15667.820400000001</v>
      </c>
      <c r="O342" s="40">
        <f t="shared" ref="O342:O357" si="20">L342+N342</f>
        <v>230313.5012</v>
      </c>
      <c r="P342" s="632">
        <f>O342+O343+O344+O345+O346</f>
        <v>1420514.4628000001</v>
      </c>
      <c r="Q342" s="32">
        <v>248.24</v>
      </c>
      <c r="R342" s="32">
        <v>18.12</v>
      </c>
      <c r="S342" s="14" t="s">
        <v>691</v>
      </c>
      <c r="T342" s="14" t="s">
        <v>1214</v>
      </c>
    </row>
    <row r="343" spans="1:20" ht="37.5">
      <c r="A343" s="15">
        <v>2</v>
      </c>
      <c r="B343" s="16"/>
      <c r="C343" s="26"/>
      <c r="D343" s="16"/>
      <c r="E343" s="16"/>
      <c r="F343" s="14"/>
      <c r="G343" s="16"/>
      <c r="H343" s="16"/>
      <c r="I343" s="21"/>
      <c r="J343" s="32"/>
      <c r="K343" s="69" t="s">
        <v>49</v>
      </c>
      <c r="L343" s="39">
        <f>I342*Q343</f>
        <v>401345.22720000002</v>
      </c>
      <c r="M343" s="634"/>
      <c r="N343" s="40">
        <f>I342*R343</f>
        <v>29295.0196</v>
      </c>
      <c r="O343" s="40">
        <f t="shared" si="20"/>
        <v>430640.24680000002</v>
      </c>
      <c r="P343" s="634"/>
      <c r="Q343" s="32">
        <v>464.16</v>
      </c>
      <c r="R343" s="32">
        <v>33.880000000000003</v>
      </c>
      <c r="S343" s="14" t="s">
        <v>691</v>
      </c>
      <c r="T343" s="14" t="s">
        <v>1214</v>
      </c>
    </row>
    <row r="344" spans="1:20">
      <c r="A344" s="15">
        <v>3</v>
      </c>
      <c r="B344" s="16"/>
      <c r="C344" s="26"/>
      <c r="D344" s="16"/>
      <c r="E344" s="16"/>
      <c r="F344" s="14"/>
      <c r="G344" s="16"/>
      <c r="H344" s="16"/>
      <c r="I344" s="21"/>
      <c r="J344" s="32"/>
      <c r="K344" s="36" t="s">
        <v>108</v>
      </c>
      <c r="L344" s="39">
        <f>I342*Q344</f>
        <v>586332.72699999996</v>
      </c>
      <c r="M344" s="634"/>
      <c r="N344" s="40">
        <f>I342*R344</f>
        <v>42801.165000000001</v>
      </c>
      <c r="O344" s="40">
        <f t="shared" si="20"/>
        <v>629133.89199999999</v>
      </c>
      <c r="P344" s="634"/>
      <c r="Q344" s="32">
        <v>678.1</v>
      </c>
      <c r="R344" s="32">
        <v>49.5</v>
      </c>
      <c r="S344" s="14" t="s">
        <v>691</v>
      </c>
      <c r="T344" s="14" t="s">
        <v>1214</v>
      </c>
    </row>
    <row r="345" spans="1:20">
      <c r="A345" s="15">
        <v>4</v>
      </c>
      <c r="B345" s="16"/>
      <c r="C345" s="26"/>
      <c r="D345" s="16"/>
      <c r="E345" s="16"/>
      <c r="F345" s="14"/>
      <c r="G345" s="16"/>
      <c r="H345" s="16"/>
      <c r="I345" s="21"/>
      <c r="J345" s="32"/>
      <c r="K345" s="69" t="s">
        <v>479</v>
      </c>
      <c r="L345" s="39">
        <f>I342*Q345</f>
        <v>73669.884000000005</v>
      </c>
      <c r="M345" s="634"/>
      <c r="N345" s="40">
        <f>I342*R345</f>
        <v>5378.2473999999993</v>
      </c>
      <c r="O345" s="40">
        <f t="shared" si="20"/>
        <v>79048.131399999998</v>
      </c>
      <c r="P345" s="634"/>
      <c r="Q345" s="32">
        <v>85.2</v>
      </c>
      <c r="R345" s="32">
        <v>6.22</v>
      </c>
      <c r="S345" s="14" t="s">
        <v>691</v>
      </c>
      <c r="T345" s="14" t="s">
        <v>1214</v>
      </c>
    </row>
    <row r="346" spans="1:20" ht="56.25">
      <c r="A346" s="15">
        <v>5</v>
      </c>
      <c r="B346" s="16"/>
      <c r="C346" s="26"/>
      <c r="D346" s="16"/>
      <c r="E346" s="16"/>
      <c r="F346" s="14"/>
      <c r="G346" s="16"/>
      <c r="H346" s="16"/>
      <c r="I346" s="21"/>
      <c r="J346" s="32"/>
      <c r="K346" s="35" t="s">
        <v>42</v>
      </c>
      <c r="L346" s="39">
        <f>I342*Q346</f>
        <v>47885.424599999998</v>
      </c>
      <c r="M346" s="633"/>
      <c r="N346" s="40">
        <f>I342*R346</f>
        <v>3493.2667999999999</v>
      </c>
      <c r="O346" s="40">
        <f t="shared" si="20"/>
        <v>51378.691399999996</v>
      </c>
      <c r="P346" s="633"/>
      <c r="Q346" s="32">
        <v>55.38</v>
      </c>
      <c r="R346" s="32">
        <v>4.04</v>
      </c>
      <c r="S346" s="14" t="s">
        <v>691</v>
      </c>
      <c r="T346" s="14" t="s">
        <v>1214</v>
      </c>
    </row>
    <row r="347" spans="1:20" ht="37.5">
      <c r="A347" s="15">
        <v>1</v>
      </c>
      <c r="B347" s="16">
        <v>1</v>
      </c>
      <c r="C347" s="68" t="s">
        <v>146</v>
      </c>
      <c r="D347" s="16">
        <v>1984</v>
      </c>
      <c r="E347" s="16"/>
      <c r="F347" s="14" t="s">
        <v>269</v>
      </c>
      <c r="G347" s="16" t="s">
        <v>67</v>
      </c>
      <c r="H347" s="16">
        <v>2</v>
      </c>
      <c r="I347" s="21">
        <v>1053.1300000000001</v>
      </c>
      <c r="J347" s="32">
        <v>586.20000000000005</v>
      </c>
      <c r="K347" s="69" t="s">
        <v>46</v>
      </c>
      <c r="L347" s="39">
        <f>I347*Q347</f>
        <v>261428.99120000005</v>
      </c>
      <c r="M347" s="632">
        <f>L347+L348+L349+L350+L351+L352</f>
        <v>1702152.9564</v>
      </c>
      <c r="N347" s="40">
        <f>I347*R347</f>
        <v>19082.715600000003</v>
      </c>
      <c r="O347" s="40">
        <f t="shared" si="20"/>
        <v>280511.70680000004</v>
      </c>
      <c r="P347" s="632">
        <f>O347+O348+O349+O350+O351+O352</f>
        <v>1826401.2338000005</v>
      </c>
      <c r="Q347" s="32">
        <v>248.24</v>
      </c>
      <c r="R347" s="32">
        <v>18.12</v>
      </c>
      <c r="S347" s="14" t="s">
        <v>691</v>
      </c>
      <c r="T347" s="14" t="s">
        <v>1214</v>
      </c>
    </row>
    <row r="348" spans="1:20" ht="37.5">
      <c r="A348" s="15">
        <v>2</v>
      </c>
      <c r="B348" s="16"/>
      <c r="C348" s="26"/>
      <c r="D348" s="16"/>
      <c r="E348" s="16"/>
      <c r="F348" s="14"/>
      <c r="G348" s="16"/>
      <c r="H348" s="16"/>
      <c r="I348" s="21"/>
      <c r="J348" s="32"/>
      <c r="K348" s="69" t="s">
        <v>49</v>
      </c>
      <c r="L348" s="39">
        <f>I347*Q348</f>
        <v>488820.8208000001</v>
      </c>
      <c r="M348" s="634"/>
      <c r="N348" s="40">
        <f>I347*R348</f>
        <v>35680.044400000006</v>
      </c>
      <c r="O348" s="40">
        <f t="shared" si="20"/>
        <v>524500.86520000012</v>
      </c>
      <c r="P348" s="634"/>
      <c r="Q348" s="32">
        <v>464.16</v>
      </c>
      <c r="R348" s="32">
        <v>33.880000000000003</v>
      </c>
      <c r="S348" s="14" t="s">
        <v>691</v>
      </c>
      <c r="T348" s="14" t="s">
        <v>1214</v>
      </c>
    </row>
    <row r="349" spans="1:20" ht="56.25">
      <c r="A349" s="15">
        <v>3</v>
      </c>
      <c r="B349" s="16"/>
      <c r="C349" s="26"/>
      <c r="D349" s="16"/>
      <c r="E349" s="16"/>
      <c r="F349" s="14"/>
      <c r="G349" s="16"/>
      <c r="H349" s="16"/>
      <c r="I349" s="21"/>
      <c r="J349" s="32"/>
      <c r="K349" s="35" t="s">
        <v>42</v>
      </c>
      <c r="L349" s="39">
        <f>I347*Q349</f>
        <v>714127.4530000001</v>
      </c>
      <c r="M349" s="634"/>
      <c r="N349" s="40">
        <f>I347*R349</f>
        <v>52129.935000000005</v>
      </c>
      <c r="O349" s="40">
        <f t="shared" si="20"/>
        <v>766257.38800000015</v>
      </c>
      <c r="P349" s="634"/>
      <c r="Q349" s="32">
        <v>678.1</v>
      </c>
      <c r="R349" s="32">
        <v>49.5</v>
      </c>
      <c r="S349" s="14" t="s">
        <v>691</v>
      </c>
      <c r="T349" s="14" t="s">
        <v>1214</v>
      </c>
    </row>
    <row r="350" spans="1:20">
      <c r="A350" s="15">
        <v>4</v>
      </c>
      <c r="B350" s="16"/>
      <c r="C350" s="26"/>
      <c r="D350" s="16"/>
      <c r="E350" s="16"/>
      <c r="F350" s="14"/>
      <c r="G350" s="16"/>
      <c r="H350" s="16"/>
      <c r="I350" s="21"/>
      <c r="J350" s="32"/>
      <c r="K350" s="36" t="s">
        <v>108</v>
      </c>
      <c r="L350" s="39">
        <f>I347*Q350</f>
        <v>89726.676000000007</v>
      </c>
      <c r="M350" s="634"/>
      <c r="N350" s="40">
        <f>I347*R350</f>
        <v>6550.4686000000002</v>
      </c>
      <c r="O350" s="40">
        <f t="shared" si="20"/>
        <v>96277.1446</v>
      </c>
      <c r="P350" s="634"/>
      <c r="Q350" s="32">
        <v>85.2</v>
      </c>
      <c r="R350" s="32">
        <v>6.22</v>
      </c>
      <c r="S350" s="14" t="s">
        <v>691</v>
      </c>
      <c r="T350" s="14" t="s">
        <v>1214</v>
      </c>
    </row>
    <row r="351" spans="1:20" ht="37.5">
      <c r="A351" s="15">
        <v>5</v>
      </c>
      <c r="B351" s="16"/>
      <c r="C351" s="26"/>
      <c r="D351" s="16"/>
      <c r="E351" s="16"/>
      <c r="F351" s="14"/>
      <c r="G351" s="16"/>
      <c r="H351" s="16"/>
      <c r="I351" s="21"/>
      <c r="J351" s="32"/>
      <c r="K351" s="35" t="s">
        <v>1483</v>
      </c>
      <c r="L351" s="39">
        <f>I347*Q351</f>
        <v>58322.339400000012</v>
      </c>
      <c r="M351" s="634"/>
      <c r="N351" s="40">
        <f>I347*R351</f>
        <v>4254.6452000000008</v>
      </c>
      <c r="O351" s="40">
        <f t="shared" si="20"/>
        <v>62576.984600000011</v>
      </c>
      <c r="P351" s="634"/>
      <c r="Q351" s="32">
        <v>55.38</v>
      </c>
      <c r="R351" s="32">
        <v>4.04</v>
      </c>
      <c r="S351" s="14" t="s">
        <v>691</v>
      </c>
      <c r="T351" s="14" t="s">
        <v>1214</v>
      </c>
    </row>
    <row r="352" spans="1:20">
      <c r="A352" s="15">
        <v>6</v>
      </c>
      <c r="B352" s="16"/>
      <c r="C352" s="26"/>
      <c r="D352" s="16"/>
      <c r="E352" s="16"/>
      <c r="F352" s="14"/>
      <c r="G352" s="16"/>
      <c r="H352" s="16"/>
      <c r="I352" s="21"/>
      <c r="J352" s="32"/>
      <c r="K352" s="69" t="s">
        <v>479</v>
      </c>
      <c r="L352" s="39">
        <f>I347*Q352</f>
        <v>89726.676000000007</v>
      </c>
      <c r="M352" s="633"/>
      <c r="N352" s="40">
        <f>I347*R352</f>
        <v>6550.4686000000002</v>
      </c>
      <c r="O352" s="40">
        <f t="shared" si="20"/>
        <v>96277.1446</v>
      </c>
      <c r="P352" s="633"/>
      <c r="Q352" s="32">
        <v>85.2</v>
      </c>
      <c r="R352" s="59">
        <v>6.22</v>
      </c>
      <c r="S352" s="14" t="s">
        <v>691</v>
      </c>
      <c r="T352" s="14" t="s">
        <v>1214</v>
      </c>
    </row>
    <row r="353" spans="1:20" ht="37.5">
      <c r="A353" s="15">
        <v>1</v>
      </c>
      <c r="B353" s="16">
        <v>1</v>
      </c>
      <c r="C353" s="68" t="s">
        <v>145</v>
      </c>
      <c r="D353" s="16">
        <v>1977</v>
      </c>
      <c r="E353" s="16"/>
      <c r="F353" s="14" t="s">
        <v>285</v>
      </c>
      <c r="G353" s="16" t="s">
        <v>67</v>
      </c>
      <c r="H353" s="16">
        <v>2</v>
      </c>
      <c r="I353" s="21">
        <v>864.67</v>
      </c>
      <c r="J353" s="32">
        <v>498.7</v>
      </c>
      <c r="K353" s="69" t="s">
        <v>46</v>
      </c>
      <c r="L353" s="39">
        <f>I353*Q353</f>
        <v>214645.6808</v>
      </c>
      <c r="M353" s="632">
        <f>L353+L354+L355+L356+L357</f>
        <v>1323878.9436000001</v>
      </c>
      <c r="N353" s="40">
        <f>I353*R353</f>
        <v>15667.820400000001</v>
      </c>
      <c r="O353" s="40">
        <f t="shared" si="20"/>
        <v>230313.5012</v>
      </c>
      <c r="P353" s="632">
        <f>O353+O354+O355+O356+O357</f>
        <v>1420514.4628000001</v>
      </c>
      <c r="Q353" s="32">
        <v>248.24</v>
      </c>
      <c r="R353" s="32">
        <v>18.12</v>
      </c>
      <c r="S353" s="14" t="s">
        <v>691</v>
      </c>
      <c r="T353" s="14" t="s">
        <v>1214</v>
      </c>
    </row>
    <row r="354" spans="1:20" ht="37.5">
      <c r="A354" s="15">
        <v>2</v>
      </c>
      <c r="B354" s="16"/>
      <c r="C354" s="26"/>
      <c r="D354" s="16"/>
      <c r="E354" s="16"/>
      <c r="F354" s="14"/>
      <c r="G354" s="16"/>
      <c r="H354" s="16"/>
      <c r="I354" s="21"/>
      <c r="J354" s="32"/>
      <c r="K354" s="69" t="s">
        <v>49</v>
      </c>
      <c r="L354" s="39">
        <f>I353*Q354</f>
        <v>401345.22720000002</v>
      </c>
      <c r="M354" s="634"/>
      <c r="N354" s="40">
        <f>I353*R354</f>
        <v>29295.0196</v>
      </c>
      <c r="O354" s="40">
        <f t="shared" si="20"/>
        <v>430640.24680000002</v>
      </c>
      <c r="P354" s="634"/>
      <c r="Q354" s="32">
        <v>464.16</v>
      </c>
      <c r="R354" s="32">
        <v>33.880000000000003</v>
      </c>
      <c r="S354" s="14" t="s">
        <v>691</v>
      </c>
      <c r="T354" s="14" t="s">
        <v>1214</v>
      </c>
    </row>
    <row r="355" spans="1:20">
      <c r="A355" s="15">
        <v>3</v>
      </c>
      <c r="B355" s="16"/>
      <c r="C355" s="26"/>
      <c r="D355" s="16"/>
      <c r="E355" s="16"/>
      <c r="F355" s="14"/>
      <c r="G355" s="16"/>
      <c r="H355" s="16"/>
      <c r="I355" s="21"/>
      <c r="J355" s="32"/>
      <c r="K355" s="36" t="s">
        <v>108</v>
      </c>
      <c r="L355" s="39">
        <f>I353*Q355</f>
        <v>586332.72699999996</v>
      </c>
      <c r="M355" s="634"/>
      <c r="N355" s="40">
        <f>I353*R355</f>
        <v>42801.165000000001</v>
      </c>
      <c r="O355" s="40">
        <f t="shared" si="20"/>
        <v>629133.89199999999</v>
      </c>
      <c r="P355" s="634"/>
      <c r="Q355" s="32">
        <v>678.1</v>
      </c>
      <c r="R355" s="32">
        <v>49.5</v>
      </c>
      <c r="S355" s="14" t="s">
        <v>691</v>
      </c>
      <c r="T355" s="14" t="s">
        <v>1214</v>
      </c>
    </row>
    <row r="356" spans="1:20">
      <c r="A356" s="15">
        <v>4</v>
      </c>
      <c r="B356" s="16"/>
      <c r="C356" s="26"/>
      <c r="D356" s="16"/>
      <c r="E356" s="16"/>
      <c r="F356" s="14"/>
      <c r="G356" s="16"/>
      <c r="H356" s="16"/>
      <c r="I356" s="21"/>
      <c r="J356" s="32"/>
      <c r="K356" s="69" t="s">
        <v>479</v>
      </c>
      <c r="L356" s="39">
        <f>I353*Q356</f>
        <v>73669.884000000005</v>
      </c>
      <c r="M356" s="634"/>
      <c r="N356" s="40">
        <f>I353*R356</f>
        <v>5378.2473999999993</v>
      </c>
      <c r="O356" s="40">
        <f t="shared" si="20"/>
        <v>79048.131399999998</v>
      </c>
      <c r="P356" s="634"/>
      <c r="Q356" s="32">
        <v>85.2</v>
      </c>
      <c r="R356" s="32">
        <v>6.22</v>
      </c>
      <c r="S356" s="14" t="s">
        <v>691</v>
      </c>
      <c r="T356" s="14" t="s">
        <v>1214</v>
      </c>
    </row>
    <row r="357" spans="1:20" ht="56.25">
      <c r="A357" s="15">
        <v>5</v>
      </c>
      <c r="B357" s="16"/>
      <c r="C357" s="26"/>
      <c r="D357" s="16"/>
      <c r="E357" s="16"/>
      <c r="F357" s="14"/>
      <c r="G357" s="16"/>
      <c r="H357" s="16"/>
      <c r="I357" s="21"/>
      <c r="J357" s="32"/>
      <c r="K357" s="35" t="s">
        <v>42</v>
      </c>
      <c r="L357" s="39">
        <f>I353*Q357</f>
        <v>47885.424599999998</v>
      </c>
      <c r="M357" s="633"/>
      <c r="N357" s="40">
        <f>I353*R357</f>
        <v>3493.2667999999999</v>
      </c>
      <c r="O357" s="40">
        <f t="shared" si="20"/>
        <v>51378.691399999996</v>
      </c>
      <c r="P357" s="633"/>
      <c r="Q357" s="32">
        <v>55.38</v>
      </c>
      <c r="R357" s="32">
        <v>4.04</v>
      </c>
      <c r="S357" s="14" t="s">
        <v>691</v>
      </c>
      <c r="T357" s="14" t="s">
        <v>1214</v>
      </c>
    </row>
    <row r="358" spans="1:20">
      <c r="A358" s="15"/>
      <c r="B358" s="16"/>
      <c r="C358" s="26"/>
      <c r="D358" s="16"/>
      <c r="E358" s="16"/>
      <c r="F358" s="14"/>
      <c r="G358" s="16"/>
      <c r="H358" s="16"/>
      <c r="I358" s="27"/>
      <c r="J358" s="31"/>
      <c r="K358" s="22"/>
      <c r="L358" s="27"/>
      <c r="M358" s="31"/>
      <c r="N358" s="31"/>
      <c r="O358" s="31"/>
      <c r="P358" s="31"/>
      <c r="Q358" s="31"/>
      <c r="R358" s="59"/>
      <c r="S358" s="14" t="s">
        <v>691</v>
      </c>
      <c r="T358" s="14" t="s">
        <v>1214</v>
      </c>
    </row>
    <row r="359" spans="1:20">
      <c r="A359" s="15"/>
      <c r="B359" s="16"/>
      <c r="C359" s="26"/>
      <c r="D359" s="16"/>
      <c r="E359" s="16"/>
      <c r="F359" s="14"/>
      <c r="G359" s="16"/>
      <c r="H359" s="16"/>
      <c r="I359" s="27"/>
      <c r="J359" s="31"/>
      <c r="K359" s="22"/>
      <c r="L359" s="27"/>
      <c r="M359" s="31"/>
      <c r="N359" s="31"/>
      <c r="O359" s="31"/>
      <c r="P359" s="31"/>
      <c r="Q359" s="31"/>
      <c r="R359" s="59"/>
      <c r="S359" s="14" t="s">
        <v>691</v>
      </c>
      <c r="T359" s="14" t="s">
        <v>1214</v>
      </c>
    </row>
    <row r="360" spans="1:20">
      <c r="A360" s="15"/>
      <c r="B360" s="16"/>
      <c r="C360" s="26"/>
      <c r="D360" s="16"/>
      <c r="E360" s="16"/>
      <c r="F360" s="14"/>
      <c r="G360" s="16"/>
      <c r="H360" s="16"/>
      <c r="I360" s="27"/>
      <c r="J360" s="31"/>
      <c r="K360" s="22"/>
      <c r="L360" s="27"/>
      <c r="M360" s="31"/>
      <c r="N360" s="31"/>
      <c r="O360" s="31"/>
      <c r="P360" s="31"/>
      <c r="Q360" s="31"/>
      <c r="R360" s="59"/>
      <c r="S360" s="14" t="s">
        <v>691</v>
      </c>
      <c r="T360" s="14" t="s">
        <v>1214</v>
      </c>
    </row>
    <row r="361" spans="1:20">
      <c r="A361" s="15"/>
      <c r="B361" s="16"/>
      <c r="C361" s="26"/>
      <c r="D361" s="16"/>
      <c r="E361" s="16"/>
      <c r="F361" s="14"/>
      <c r="G361" s="16"/>
      <c r="H361" s="16"/>
      <c r="I361" s="27"/>
      <c r="J361" s="31"/>
      <c r="K361" s="22"/>
      <c r="L361" s="27"/>
      <c r="M361" s="31"/>
      <c r="N361" s="31"/>
      <c r="O361" s="31"/>
      <c r="P361" s="31"/>
      <c r="Q361" s="31"/>
      <c r="R361" s="59"/>
      <c r="S361" s="14" t="s">
        <v>691</v>
      </c>
      <c r="T361" s="14" t="s">
        <v>1214</v>
      </c>
    </row>
    <row r="362" spans="1:20">
      <c r="A362" s="15"/>
      <c r="B362" s="16"/>
      <c r="C362" s="26"/>
      <c r="D362" s="16"/>
      <c r="E362" s="16"/>
      <c r="F362" s="14"/>
      <c r="G362" s="16"/>
      <c r="H362" s="16"/>
      <c r="I362" s="27"/>
      <c r="J362" s="31"/>
      <c r="K362" s="22"/>
      <c r="L362" s="27"/>
      <c r="M362" s="31"/>
      <c r="N362" s="31"/>
      <c r="O362" s="31"/>
      <c r="P362" s="31"/>
      <c r="Q362" s="31"/>
      <c r="R362" s="59"/>
      <c r="S362" s="14" t="s">
        <v>691</v>
      </c>
      <c r="T362" s="14" t="s">
        <v>1214</v>
      </c>
    </row>
    <row r="363" spans="1:20">
      <c r="A363" s="15"/>
      <c r="B363" s="16"/>
      <c r="C363" s="26"/>
      <c r="D363" s="16"/>
      <c r="E363" s="16"/>
      <c r="F363" s="14"/>
      <c r="G363" s="16"/>
      <c r="H363" s="16"/>
      <c r="I363" s="27"/>
      <c r="J363" s="31"/>
      <c r="K363" s="22"/>
      <c r="L363" s="27"/>
      <c r="M363" s="31"/>
      <c r="N363" s="31"/>
      <c r="O363" s="31"/>
      <c r="P363" s="31"/>
      <c r="Q363" s="31"/>
      <c r="R363" s="59"/>
      <c r="S363" s="14" t="s">
        <v>691</v>
      </c>
      <c r="T363" s="14" t="s">
        <v>1214</v>
      </c>
    </row>
    <row r="364" spans="1:20">
      <c r="A364" s="15"/>
      <c r="B364" s="16"/>
      <c r="C364" s="26"/>
      <c r="D364" s="16"/>
      <c r="E364" s="16"/>
      <c r="F364" s="14"/>
      <c r="G364" s="16"/>
      <c r="H364" s="16"/>
      <c r="I364" s="27"/>
      <c r="J364" s="31"/>
      <c r="K364" s="22"/>
      <c r="L364" s="27"/>
      <c r="M364" s="31"/>
      <c r="N364" s="31"/>
      <c r="O364" s="31"/>
      <c r="P364" s="31"/>
      <c r="Q364" s="31"/>
      <c r="R364" s="59"/>
      <c r="S364" s="14" t="s">
        <v>691</v>
      </c>
      <c r="T364" s="14" t="s">
        <v>1214</v>
      </c>
    </row>
    <row r="365" spans="1:20">
      <c r="A365" s="15"/>
      <c r="B365" s="16"/>
      <c r="C365" s="26"/>
      <c r="D365" s="16"/>
      <c r="E365" s="16"/>
      <c r="F365" s="14"/>
      <c r="G365" s="16"/>
      <c r="H365" s="16"/>
      <c r="I365" s="27"/>
      <c r="J365" s="31"/>
      <c r="K365" s="22"/>
      <c r="L365" s="27"/>
      <c r="M365" s="31"/>
      <c r="N365" s="31"/>
      <c r="O365" s="31"/>
      <c r="P365" s="31"/>
      <c r="Q365" s="31"/>
      <c r="R365" s="59"/>
      <c r="S365" s="14" t="s">
        <v>691</v>
      </c>
      <c r="T365" s="14" t="s">
        <v>1214</v>
      </c>
    </row>
    <row r="366" spans="1:20">
      <c r="A366" s="15"/>
      <c r="B366" s="16"/>
      <c r="C366" s="26"/>
      <c r="D366" s="16"/>
      <c r="E366" s="16"/>
      <c r="F366" s="14"/>
      <c r="G366" s="16"/>
      <c r="H366" s="16"/>
      <c r="I366" s="27"/>
      <c r="J366" s="31"/>
      <c r="K366" s="22"/>
      <c r="L366" s="27"/>
      <c r="M366" s="31"/>
      <c r="N366" s="31"/>
      <c r="O366" s="31"/>
      <c r="P366" s="31"/>
      <c r="Q366" s="31"/>
      <c r="R366" s="59"/>
      <c r="S366" s="14" t="s">
        <v>691</v>
      </c>
      <c r="T366" s="14" t="s">
        <v>1214</v>
      </c>
    </row>
    <row r="367" spans="1:20">
      <c r="A367" s="15"/>
      <c r="B367" s="16"/>
      <c r="C367" s="26"/>
      <c r="D367" s="16"/>
      <c r="E367" s="16"/>
      <c r="F367" s="14"/>
      <c r="G367" s="16"/>
      <c r="H367" s="16"/>
      <c r="I367" s="27"/>
      <c r="J367" s="31"/>
      <c r="K367" s="22"/>
      <c r="L367" s="27"/>
      <c r="M367" s="31"/>
      <c r="N367" s="31"/>
      <c r="O367" s="31"/>
      <c r="P367" s="31"/>
      <c r="Q367" s="31"/>
      <c r="R367" s="59"/>
      <c r="S367" s="14" t="s">
        <v>691</v>
      </c>
      <c r="T367" s="14" t="s">
        <v>1214</v>
      </c>
    </row>
    <row r="368" spans="1:20">
      <c r="A368" s="15"/>
      <c r="B368" s="16"/>
      <c r="C368" s="26"/>
      <c r="D368" s="16"/>
      <c r="E368" s="16"/>
      <c r="F368" s="14"/>
      <c r="G368" s="16"/>
      <c r="H368" s="16"/>
      <c r="I368" s="27"/>
      <c r="J368" s="31"/>
      <c r="K368" s="22"/>
      <c r="L368" s="27"/>
      <c r="M368" s="31"/>
      <c r="N368" s="31"/>
      <c r="O368" s="31"/>
      <c r="P368" s="31"/>
      <c r="Q368" s="31"/>
      <c r="R368" s="59"/>
      <c r="S368" s="14" t="s">
        <v>691</v>
      </c>
      <c r="T368" s="14" t="s">
        <v>1214</v>
      </c>
    </row>
    <row r="369" spans="1:20">
      <c r="A369" s="15"/>
      <c r="B369" s="16"/>
      <c r="C369" s="26"/>
      <c r="D369" s="16"/>
      <c r="E369" s="16"/>
      <c r="F369" s="14"/>
      <c r="G369" s="16"/>
      <c r="H369" s="16"/>
      <c r="I369" s="27"/>
      <c r="J369" s="31"/>
      <c r="K369" s="22"/>
      <c r="L369" s="27"/>
      <c r="M369" s="31"/>
      <c r="N369" s="31"/>
      <c r="O369" s="31"/>
      <c r="P369" s="31"/>
      <c r="Q369" s="31"/>
      <c r="R369" s="59"/>
      <c r="S369" s="14" t="s">
        <v>691</v>
      </c>
      <c r="T369" s="14" t="s">
        <v>1214</v>
      </c>
    </row>
    <row r="370" spans="1:20">
      <c r="A370" s="507"/>
      <c r="B370" s="511"/>
      <c r="C370" s="502" t="s">
        <v>147</v>
      </c>
      <c r="D370" s="511"/>
      <c r="E370" s="511"/>
      <c r="F370" s="513"/>
      <c r="G370" s="511"/>
      <c r="H370" s="511"/>
      <c r="I370" s="503"/>
      <c r="J370" s="508"/>
      <c r="K370" s="512"/>
      <c r="L370" s="503"/>
      <c r="M370" s="508"/>
      <c r="N370" s="508"/>
      <c r="O370" s="508"/>
      <c r="P370" s="508"/>
      <c r="Q370" s="514"/>
      <c r="R370" s="516"/>
      <c r="S370" s="513" t="s">
        <v>691</v>
      </c>
      <c r="T370" s="513" t="s">
        <v>1214</v>
      </c>
    </row>
    <row r="371" spans="1:20">
      <c r="A371" s="547"/>
      <c r="B371" s="509"/>
      <c r="C371" s="502" t="s">
        <v>166</v>
      </c>
      <c r="D371" s="511"/>
      <c r="E371" s="511"/>
      <c r="F371" s="513"/>
      <c r="G371" s="511"/>
      <c r="H371" s="511"/>
      <c r="I371" s="503"/>
      <c r="J371" s="508"/>
      <c r="K371" s="512"/>
      <c r="L371" s="503"/>
      <c r="M371" s="508"/>
      <c r="N371" s="508"/>
      <c r="O371" s="508"/>
      <c r="P371" s="508"/>
      <c r="Q371" s="514"/>
      <c r="R371" s="516"/>
      <c r="S371" s="513" t="s">
        <v>691</v>
      </c>
      <c r="T371" s="513" t="s">
        <v>1214</v>
      </c>
    </row>
    <row r="372" spans="1:20">
      <c r="A372" s="564">
        <f>A395</f>
        <v>23</v>
      </c>
      <c r="B372" s="571">
        <f>B394</f>
        <v>8</v>
      </c>
      <c r="C372" s="565" t="s">
        <v>463</v>
      </c>
      <c r="D372" s="566"/>
      <c r="E372" s="566"/>
      <c r="F372" s="567"/>
      <c r="G372" s="566"/>
      <c r="H372" s="566"/>
      <c r="I372" s="568"/>
      <c r="J372" s="569"/>
      <c r="K372" s="570"/>
      <c r="L372" s="568"/>
      <c r="M372" s="569"/>
      <c r="N372" s="569"/>
      <c r="O372" s="508"/>
      <c r="P372" s="508"/>
      <c r="Q372" s="514"/>
      <c r="R372" s="516"/>
      <c r="S372" s="513"/>
      <c r="T372" s="513"/>
    </row>
    <row r="373" spans="1:20">
      <c r="A373" s="15">
        <v>1</v>
      </c>
      <c r="B373" s="15">
        <v>1</v>
      </c>
      <c r="C373" s="68" t="s">
        <v>921</v>
      </c>
      <c r="D373" s="16">
        <v>1977</v>
      </c>
      <c r="E373" s="68"/>
      <c r="F373" s="14" t="s">
        <v>323</v>
      </c>
      <c r="G373" s="16" t="s">
        <v>1415</v>
      </c>
      <c r="H373" s="16">
        <v>2</v>
      </c>
      <c r="I373" s="16" t="s">
        <v>1416</v>
      </c>
      <c r="J373" s="16">
        <v>464</v>
      </c>
      <c r="K373" s="68" t="s">
        <v>234</v>
      </c>
      <c r="L373" s="21">
        <f>I373*Q373</f>
        <v>1086000</v>
      </c>
      <c r="M373" s="632">
        <f>L373+L374+L375</f>
        <v>1638629.2</v>
      </c>
      <c r="N373" s="32">
        <f>I373*R373</f>
        <v>79278</v>
      </c>
      <c r="O373" s="32">
        <f t="shared" ref="O373:O395" si="21">L373+N373</f>
        <v>1165278</v>
      </c>
      <c r="P373" s="632">
        <f>O373+O374+O375</f>
        <v>1758248.48</v>
      </c>
      <c r="Q373" s="16">
        <v>1500</v>
      </c>
      <c r="R373" s="16">
        <v>109.5</v>
      </c>
      <c r="S373" s="14" t="s">
        <v>691</v>
      </c>
      <c r="T373" s="14" t="s">
        <v>1214</v>
      </c>
    </row>
    <row r="374" spans="1:20">
      <c r="A374" s="15">
        <v>2</v>
      </c>
      <c r="B374" s="15"/>
      <c r="C374" s="68"/>
      <c r="D374" s="16"/>
      <c r="E374" s="68"/>
      <c r="F374" s="68"/>
      <c r="G374" s="16"/>
      <c r="H374" s="16"/>
      <c r="I374" s="16"/>
      <c r="J374" s="16"/>
      <c r="K374" s="68" t="s">
        <v>108</v>
      </c>
      <c r="L374" s="21">
        <f>I373*Q374</f>
        <v>490944.4</v>
      </c>
      <c r="M374" s="634"/>
      <c r="N374" s="32">
        <f>I373*R374</f>
        <v>35838</v>
      </c>
      <c r="O374" s="32">
        <f t="shared" si="21"/>
        <v>526782.4</v>
      </c>
      <c r="P374" s="634"/>
      <c r="Q374" s="16">
        <v>678.1</v>
      </c>
      <c r="R374" s="16">
        <v>49.5</v>
      </c>
      <c r="S374" s="14" t="s">
        <v>691</v>
      </c>
      <c r="T374" s="14" t="s">
        <v>1214</v>
      </c>
    </row>
    <row r="375" spans="1:20">
      <c r="A375" s="15">
        <v>3</v>
      </c>
      <c r="B375" s="15"/>
      <c r="C375" s="68"/>
      <c r="D375" s="16"/>
      <c r="E375" s="68"/>
      <c r="F375" s="68"/>
      <c r="G375" s="16"/>
      <c r="H375" s="16"/>
      <c r="I375" s="16"/>
      <c r="J375" s="16"/>
      <c r="K375" s="69" t="s">
        <v>479</v>
      </c>
      <c r="L375" s="21">
        <f>I373*Q375</f>
        <v>61684.800000000003</v>
      </c>
      <c r="M375" s="633"/>
      <c r="N375" s="32">
        <f>I373*R375</f>
        <v>4503.28</v>
      </c>
      <c r="O375" s="32">
        <f t="shared" si="21"/>
        <v>66188.08</v>
      </c>
      <c r="P375" s="633"/>
      <c r="Q375" s="16">
        <v>85.2</v>
      </c>
      <c r="R375" s="16">
        <v>6.22</v>
      </c>
      <c r="S375" s="14" t="s">
        <v>691</v>
      </c>
      <c r="T375" s="14" t="s">
        <v>1214</v>
      </c>
    </row>
    <row r="376" spans="1:20">
      <c r="A376" s="15">
        <v>4</v>
      </c>
      <c r="B376" s="15">
        <v>2</v>
      </c>
      <c r="C376" s="68" t="s">
        <v>922</v>
      </c>
      <c r="D376" s="16">
        <v>1974</v>
      </c>
      <c r="E376" s="68"/>
      <c r="F376" s="14" t="s">
        <v>323</v>
      </c>
      <c r="G376" s="16" t="s">
        <v>1415</v>
      </c>
      <c r="H376" s="16">
        <v>2</v>
      </c>
      <c r="I376" s="21" t="s">
        <v>1417</v>
      </c>
      <c r="J376" s="21">
        <v>343.8</v>
      </c>
      <c r="K376" s="68" t="s">
        <v>234</v>
      </c>
      <c r="L376" s="21">
        <f>I376*Q376</f>
        <v>763200</v>
      </c>
      <c r="M376" s="632">
        <f>L376+L377+L378</f>
        <v>1151567.04</v>
      </c>
      <c r="N376" s="32">
        <f>I376*R376</f>
        <v>55713.599999999999</v>
      </c>
      <c r="O376" s="32">
        <f t="shared" si="21"/>
        <v>818913.6</v>
      </c>
      <c r="P376" s="632">
        <f>O376+O377+O378</f>
        <v>1235630.976</v>
      </c>
      <c r="Q376" s="16">
        <v>1500</v>
      </c>
      <c r="R376" s="16">
        <v>109.5</v>
      </c>
      <c r="S376" s="14" t="s">
        <v>691</v>
      </c>
      <c r="T376" s="14" t="s">
        <v>1214</v>
      </c>
    </row>
    <row r="377" spans="1:20">
      <c r="A377" s="15">
        <v>5</v>
      </c>
      <c r="B377" s="15"/>
      <c r="C377" s="68"/>
      <c r="D377" s="16"/>
      <c r="E377" s="68"/>
      <c r="F377" s="68"/>
      <c r="G377" s="16"/>
      <c r="H377" s="16"/>
      <c r="I377" s="21"/>
      <c r="J377" s="21"/>
      <c r="K377" s="68" t="s">
        <v>108</v>
      </c>
      <c r="L377" s="21">
        <f>I376*Q377</f>
        <v>345017.28</v>
      </c>
      <c r="M377" s="634"/>
      <c r="N377" s="32">
        <f>I376*R377</f>
        <v>25185.600000000002</v>
      </c>
      <c r="O377" s="32">
        <f t="shared" si="21"/>
        <v>370202.88</v>
      </c>
      <c r="P377" s="634"/>
      <c r="Q377" s="16">
        <v>678.1</v>
      </c>
      <c r="R377" s="16">
        <v>49.5</v>
      </c>
      <c r="S377" s="14" t="s">
        <v>691</v>
      </c>
      <c r="T377" s="14" t="s">
        <v>1214</v>
      </c>
    </row>
    <row r="378" spans="1:20">
      <c r="A378" s="15">
        <v>6</v>
      </c>
      <c r="B378" s="15"/>
      <c r="C378" s="68"/>
      <c r="D378" s="16"/>
      <c r="E378" s="68"/>
      <c r="F378" s="68"/>
      <c r="G378" s="16"/>
      <c r="H378" s="16"/>
      <c r="I378" s="21"/>
      <c r="J378" s="21"/>
      <c r="K378" s="69" t="s">
        <v>479</v>
      </c>
      <c r="L378" s="21">
        <f>I376*Q378</f>
        <v>43349.760000000002</v>
      </c>
      <c r="M378" s="633"/>
      <c r="N378" s="32">
        <f>I376*R378</f>
        <v>3164.7359999999999</v>
      </c>
      <c r="O378" s="32">
        <f t="shared" si="21"/>
        <v>46514.495999999999</v>
      </c>
      <c r="P378" s="633"/>
      <c r="Q378" s="16">
        <v>85.2</v>
      </c>
      <c r="R378" s="16">
        <v>6.22</v>
      </c>
      <c r="S378" s="14" t="s">
        <v>691</v>
      </c>
      <c r="T378" s="14" t="s">
        <v>1214</v>
      </c>
    </row>
    <row r="379" spans="1:20">
      <c r="A379" s="15">
        <v>7</v>
      </c>
      <c r="B379" s="15">
        <v>3</v>
      </c>
      <c r="C379" s="68" t="s">
        <v>1427</v>
      </c>
      <c r="D379" s="16" t="s">
        <v>1418</v>
      </c>
      <c r="E379" s="68"/>
      <c r="F379" s="14" t="s">
        <v>323</v>
      </c>
      <c r="G379" s="16" t="s">
        <v>1415</v>
      </c>
      <c r="H379" s="16">
        <v>2</v>
      </c>
      <c r="I379" s="21" t="s">
        <v>1419</v>
      </c>
      <c r="J379" s="21">
        <v>208.6</v>
      </c>
      <c r="K379" s="68" t="s">
        <v>234</v>
      </c>
      <c r="L379" s="21">
        <f>I379*Q379</f>
        <v>498000</v>
      </c>
      <c r="M379" s="632">
        <f>L379+L380+L381</f>
        <v>751415.6</v>
      </c>
      <c r="N379" s="32">
        <f>I379*R379</f>
        <v>36354</v>
      </c>
      <c r="O379" s="32">
        <f t="shared" si="21"/>
        <v>534354</v>
      </c>
      <c r="P379" s="632">
        <f>O379+O380+O381</f>
        <v>806268.6399999999</v>
      </c>
      <c r="Q379" s="16">
        <v>1500</v>
      </c>
      <c r="R379" s="16">
        <v>109.5</v>
      </c>
      <c r="S379" s="14" t="s">
        <v>691</v>
      </c>
      <c r="T379" s="14" t="s">
        <v>1214</v>
      </c>
    </row>
    <row r="380" spans="1:20">
      <c r="A380" s="15">
        <v>8</v>
      </c>
      <c r="B380" s="15"/>
      <c r="C380" s="68"/>
      <c r="D380" s="16"/>
      <c r="E380" s="68"/>
      <c r="F380" s="68"/>
      <c r="G380" s="16"/>
      <c r="H380" s="16"/>
      <c r="I380" s="21"/>
      <c r="J380" s="21"/>
      <c r="K380" s="68" t="s">
        <v>108</v>
      </c>
      <c r="L380" s="21">
        <f>I379*Q380</f>
        <v>225129.2</v>
      </c>
      <c r="M380" s="634"/>
      <c r="N380" s="32">
        <f>I379*R380</f>
        <v>16434</v>
      </c>
      <c r="O380" s="32">
        <f t="shared" si="21"/>
        <v>241563.2</v>
      </c>
      <c r="P380" s="634"/>
      <c r="Q380" s="16">
        <v>678.1</v>
      </c>
      <c r="R380" s="16">
        <v>49.5</v>
      </c>
      <c r="S380" s="14" t="s">
        <v>691</v>
      </c>
      <c r="T380" s="14" t="s">
        <v>1214</v>
      </c>
    </row>
    <row r="381" spans="1:20">
      <c r="A381" s="15">
        <v>9</v>
      </c>
      <c r="B381" s="15"/>
      <c r="C381" s="68"/>
      <c r="D381" s="16"/>
      <c r="E381" s="68"/>
      <c r="F381" s="68"/>
      <c r="G381" s="16"/>
      <c r="H381" s="16"/>
      <c r="I381" s="21"/>
      <c r="J381" s="21"/>
      <c r="K381" s="69" t="s">
        <v>479</v>
      </c>
      <c r="L381" s="21">
        <f>I379*Q381</f>
        <v>28286.400000000001</v>
      </c>
      <c r="M381" s="633"/>
      <c r="N381" s="32">
        <f>I379*R381</f>
        <v>2065.04</v>
      </c>
      <c r="O381" s="32">
        <f t="shared" si="21"/>
        <v>30351.440000000002</v>
      </c>
      <c r="P381" s="633"/>
      <c r="Q381" s="16">
        <v>85.2</v>
      </c>
      <c r="R381" s="16">
        <v>6.22</v>
      </c>
      <c r="S381" s="14" t="s">
        <v>691</v>
      </c>
      <c r="T381" s="14" t="s">
        <v>1214</v>
      </c>
    </row>
    <row r="382" spans="1:20">
      <c r="A382" s="15">
        <v>10</v>
      </c>
      <c r="B382" s="15">
        <v>4</v>
      </c>
      <c r="C382" s="68" t="s">
        <v>924</v>
      </c>
      <c r="D382" s="16" t="s">
        <v>1418</v>
      </c>
      <c r="E382" s="68"/>
      <c r="F382" s="14" t="s">
        <v>323</v>
      </c>
      <c r="G382" s="16" t="s">
        <v>1415</v>
      </c>
      <c r="H382" s="16">
        <v>2</v>
      </c>
      <c r="I382" s="21" t="s">
        <v>1420</v>
      </c>
      <c r="J382" s="21">
        <v>205.3</v>
      </c>
      <c r="K382" s="68" t="s">
        <v>234</v>
      </c>
      <c r="L382" s="21">
        <f>I382*Q382</f>
        <v>525600</v>
      </c>
      <c r="M382" s="632">
        <f>L382+L383+L384+L385</f>
        <v>1030666.5599999999</v>
      </c>
      <c r="N382" s="32">
        <f>I382*R382</f>
        <v>38368.799999999996</v>
      </c>
      <c r="O382" s="32">
        <f t="shared" si="21"/>
        <v>563968.80000000005</v>
      </c>
      <c r="P382" s="632">
        <f>O382+O383+O384+O385</f>
        <v>1105904.4480000001</v>
      </c>
      <c r="Q382" s="16">
        <v>1500</v>
      </c>
      <c r="R382" s="16">
        <v>109.5</v>
      </c>
      <c r="S382" s="14" t="s">
        <v>691</v>
      </c>
      <c r="T382" s="14" t="s">
        <v>1214</v>
      </c>
    </row>
    <row r="383" spans="1:20">
      <c r="A383" s="15">
        <v>11</v>
      </c>
      <c r="B383" s="15"/>
      <c r="C383" s="68"/>
      <c r="D383" s="16"/>
      <c r="E383" s="68"/>
      <c r="F383" s="68"/>
      <c r="G383" s="16"/>
      <c r="H383" s="16"/>
      <c r="I383" s="21"/>
      <c r="J383" s="21"/>
      <c r="K383" s="68" t="s">
        <v>108</v>
      </c>
      <c r="L383" s="21">
        <f>I382*Q383</f>
        <v>237606.24</v>
      </c>
      <c r="M383" s="634"/>
      <c r="N383" s="32">
        <f>I382*R383</f>
        <v>17344.8</v>
      </c>
      <c r="O383" s="32">
        <f t="shared" si="21"/>
        <v>254951.03999999998</v>
      </c>
      <c r="P383" s="634"/>
      <c r="Q383" s="16">
        <v>678.1</v>
      </c>
      <c r="R383" s="16">
        <v>49.5</v>
      </c>
      <c r="S383" s="14" t="s">
        <v>691</v>
      </c>
      <c r="T383" s="14" t="s">
        <v>1214</v>
      </c>
    </row>
    <row r="384" spans="1:20">
      <c r="A384" s="15">
        <v>12</v>
      </c>
      <c r="B384" s="15"/>
      <c r="C384" s="68"/>
      <c r="D384" s="16"/>
      <c r="E384" s="68"/>
      <c r="F384" s="68"/>
      <c r="G384" s="16"/>
      <c r="H384" s="16"/>
      <c r="I384" s="21"/>
      <c r="J384" s="21"/>
      <c r="K384" s="69" t="s">
        <v>479</v>
      </c>
      <c r="L384" s="21">
        <f>I382*Q384</f>
        <v>29854.079999999998</v>
      </c>
      <c r="M384" s="634"/>
      <c r="N384" s="32">
        <f>I382*R384</f>
        <v>2179.4879999999998</v>
      </c>
      <c r="O384" s="32">
        <f t="shared" si="21"/>
        <v>32033.567999999999</v>
      </c>
      <c r="P384" s="634"/>
      <c r="Q384" s="16">
        <v>85.2</v>
      </c>
      <c r="R384" s="16">
        <v>6.22</v>
      </c>
      <c r="S384" s="14" t="s">
        <v>691</v>
      </c>
      <c r="T384" s="14" t="s">
        <v>1214</v>
      </c>
    </row>
    <row r="385" spans="1:20">
      <c r="A385" s="15">
        <v>13</v>
      </c>
      <c r="B385" s="15"/>
      <c r="C385" s="109"/>
      <c r="D385" s="109"/>
      <c r="E385" s="109"/>
      <c r="F385" s="109"/>
      <c r="G385" s="109"/>
      <c r="H385" s="109"/>
      <c r="I385" s="109"/>
      <c r="J385" s="109"/>
      <c r="K385" s="68" t="s">
        <v>108</v>
      </c>
      <c r="L385" s="21">
        <f>I382*Q385</f>
        <v>237606.24</v>
      </c>
      <c r="M385" s="633"/>
      <c r="N385" s="32">
        <f>I382*R385</f>
        <v>17344.8</v>
      </c>
      <c r="O385" s="32">
        <f t="shared" si="21"/>
        <v>254951.03999999998</v>
      </c>
      <c r="P385" s="633"/>
      <c r="Q385" s="16">
        <v>678.1</v>
      </c>
      <c r="R385" s="16">
        <v>49.5</v>
      </c>
      <c r="S385" s="14" t="s">
        <v>691</v>
      </c>
      <c r="T385" s="14" t="s">
        <v>1214</v>
      </c>
    </row>
    <row r="386" spans="1:20" ht="37.5">
      <c r="A386" s="15">
        <v>14</v>
      </c>
      <c r="B386" s="15">
        <v>5</v>
      </c>
      <c r="C386" s="68" t="s">
        <v>1426</v>
      </c>
      <c r="D386" s="16">
        <v>1982</v>
      </c>
      <c r="E386" s="68"/>
      <c r="F386" s="68" t="s">
        <v>285</v>
      </c>
      <c r="G386" s="16" t="s">
        <v>1415</v>
      </c>
      <c r="H386" s="16">
        <v>2</v>
      </c>
      <c r="I386" s="21">
        <v>564.6</v>
      </c>
      <c r="J386" s="21">
        <v>279</v>
      </c>
      <c r="K386" s="69" t="s">
        <v>49</v>
      </c>
      <c r="L386" s="21">
        <f>I386*Q386</f>
        <v>262064.73600000003</v>
      </c>
      <c r="M386" s="632">
        <f>L386+L387</f>
        <v>304821.89400000003</v>
      </c>
      <c r="N386" s="32">
        <f>I386*R386</f>
        <v>19128.648000000001</v>
      </c>
      <c r="O386" s="32">
        <f t="shared" si="21"/>
        <v>281193.38400000002</v>
      </c>
      <c r="P386" s="632">
        <f>O386+O387</f>
        <v>332340.49800000002</v>
      </c>
      <c r="Q386" s="16">
        <v>464.16</v>
      </c>
      <c r="R386" s="16">
        <v>33.880000000000003</v>
      </c>
      <c r="S386" s="14" t="s">
        <v>691</v>
      </c>
      <c r="T386" s="14" t="s">
        <v>1214</v>
      </c>
    </row>
    <row r="387" spans="1:20" ht="56.25">
      <c r="A387" s="15">
        <v>15</v>
      </c>
      <c r="B387" s="15"/>
      <c r="C387" s="68"/>
      <c r="D387" s="16"/>
      <c r="E387" s="68"/>
      <c r="F387" s="68"/>
      <c r="G387" s="16"/>
      <c r="H387" s="16"/>
      <c r="I387" s="21"/>
      <c r="J387" s="21"/>
      <c r="K387" s="69" t="s">
        <v>39</v>
      </c>
      <c r="L387" s="21">
        <f>I386*Q387</f>
        <v>42757.158000000003</v>
      </c>
      <c r="M387" s="633"/>
      <c r="N387" s="32">
        <f>I386*R387</f>
        <v>8389.9560000000001</v>
      </c>
      <c r="O387" s="32">
        <f t="shared" si="21"/>
        <v>51147.114000000001</v>
      </c>
      <c r="P387" s="633"/>
      <c r="Q387" s="16">
        <v>75.73</v>
      </c>
      <c r="R387" s="16">
        <v>14.86</v>
      </c>
      <c r="S387" s="14" t="s">
        <v>691</v>
      </c>
      <c r="T387" s="14" t="s">
        <v>1214</v>
      </c>
    </row>
    <row r="388" spans="1:20">
      <c r="A388" s="15">
        <v>16</v>
      </c>
      <c r="B388" s="15">
        <v>6</v>
      </c>
      <c r="C388" s="68" t="s">
        <v>1425</v>
      </c>
      <c r="D388" s="16" t="s">
        <v>1421</v>
      </c>
      <c r="E388" s="68"/>
      <c r="F388" s="14" t="s">
        <v>323</v>
      </c>
      <c r="G388" s="16" t="s">
        <v>1415</v>
      </c>
      <c r="H388" s="16">
        <v>2</v>
      </c>
      <c r="I388" s="21">
        <v>603.20000000000005</v>
      </c>
      <c r="J388" s="21">
        <v>387.2</v>
      </c>
      <c r="K388" s="68" t="s">
        <v>234</v>
      </c>
      <c r="L388" s="21">
        <f>I388*Q388</f>
        <v>904800.00000000012</v>
      </c>
      <c r="M388" s="632">
        <f>L388+L389+L390</f>
        <v>1365222.56</v>
      </c>
      <c r="N388" s="32">
        <f>I388*R388</f>
        <v>66050.400000000009</v>
      </c>
      <c r="O388" s="32">
        <f t="shared" si="21"/>
        <v>970850.40000000014</v>
      </c>
      <c r="P388" s="632">
        <f>O388+O389+O390</f>
        <v>1464883.2640000002</v>
      </c>
      <c r="Q388" s="16">
        <v>1500</v>
      </c>
      <c r="R388" s="16">
        <v>109.5</v>
      </c>
      <c r="S388" s="14" t="s">
        <v>691</v>
      </c>
      <c r="T388" s="14" t="s">
        <v>1214</v>
      </c>
    </row>
    <row r="389" spans="1:20">
      <c r="A389" s="15">
        <v>17</v>
      </c>
      <c r="B389" s="15"/>
      <c r="C389" s="68"/>
      <c r="D389" s="16"/>
      <c r="E389" s="68"/>
      <c r="F389" s="68"/>
      <c r="G389" s="16"/>
      <c r="H389" s="16"/>
      <c r="I389" s="21"/>
      <c r="J389" s="21"/>
      <c r="K389" s="68" t="s">
        <v>108</v>
      </c>
      <c r="L389" s="21">
        <f>I388*Q389</f>
        <v>409029.92000000004</v>
      </c>
      <c r="M389" s="634"/>
      <c r="N389" s="32">
        <f>I388*R389</f>
        <v>29858.400000000001</v>
      </c>
      <c r="O389" s="32">
        <f t="shared" si="21"/>
        <v>438888.32000000007</v>
      </c>
      <c r="P389" s="634"/>
      <c r="Q389" s="16">
        <v>678.1</v>
      </c>
      <c r="R389" s="16">
        <v>49.5</v>
      </c>
      <c r="S389" s="14" t="s">
        <v>691</v>
      </c>
      <c r="T389" s="14" t="s">
        <v>1214</v>
      </c>
    </row>
    <row r="390" spans="1:20">
      <c r="A390" s="15">
        <v>18</v>
      </c>
      <c r="B390" s="15"/>
      <c r="C390" s="68"/>
      <c r="D390" s="16"/>
      <c r="E390" s="68"/>
      <c r="F390" s="68"/>
      <c r="G390" s="16"/>
      <c r="H390" s="16"/>
      <c r="I390" s="21"/>
      <c r="J390" s="21"/>
      <c r="K390" s="69" t="s">
        <v>479</v>
      </c>
      <c r="L390" s="21">
        <f>I388*Q390</f>
        <v>51392.640000000007</v>
      </c>
      <c r="M390" s="633"/>
      <c r="N390" s="32">
        <f>I388*R390</f>
        <v>3751.904</v>
      </c>
      <c r="O390" s="32">
        <f t="shared" si="21"/>
        <v>55144.544000000009</v>
      </c>
      <c r="P390" s="633"/>
      <c r="Q390" s="16">
        <v>85.2</v>
      </c>
      <c r="R390" s="16">
        <v>6.22</v>
      </c>
      <c r="S390" s="14" t="s">
        <v>691</v>
      </c>
      <c r="T390" s="14" t="s">
        <v>1214</v>
      </c>
    </row>
    <row r="391" spans="1:20">
      <c r="A391" s="15">
        <v>19</v>
      </c>
      <c r="B391" s="15">
        <v>7</v>
      </c>
      <c r="C391" s="68" t="s">
        <v>1424</v>
      </c>
      <c r="D391" s="16" t="s">
        <v>1422</v>
      </c>
      <c r="E391" s="68"/>
      <c r="F391" s="14" t="s">
        <v>323</v>
      </c>
      <c r="G391" s="16" t="s">
        <v>1415</v>
      </c>
      <c r="H391" s="16">
        <v>2</v>
      </c>
      <c r="I391" s="21">
        <v>508.8</v>
      </c>
      <c r="J391" s="21">
        <v>345.8</v>
      </c>
      <c r="K391" s="68" t="s">
        <v>234</v>
      </c>
      <c r="L391" s="21">
        <f>I391*Q391</f>
        <v>763200</v>
      </c>
      <c r="M391" s="632">
        <f>L391+L392+L393</f>
        <v>1151567.04</v>
      </c>
      <c r="N391" s="32">
        <f>I391*R391</f>
        <v>55713.599999999999</v>
      </c>
      <c r="O391" s="32">
        <f t="shared" si="21"/>
        <v>818913.6</v>
      </c>
      <c r="P391" s="632">
        <f>O391+O392+O393</f>
        <v>1235630.976</v>
      </c>
      <c r="Q391" s="16">
        <v>1500</v>
      </c>
      <c r="R391" s="16">
        <v>109.5</v>
      </c>
      <c r="S391" s="14" t="s">
        <v>691</v>
      </c>
      <c r="T391" s="14" t="s">
        <v>1214</v>
      </c>
    </row>
    <row r="392" spans="1:20">
      <c r="A392" s="15">
        <v>20</v>
      </c>
      <c r="B392" s="15"/>
      <c r="C392" s="68"/>
      <c r="D392" s="16"/>
      <c r="E392" s="68"/>
      <c r="F392" s="68"/>
      <c r="G392" s="16"/>
      <c r="H392" s="16"/>
      <c r="I392" s="21"/>
      <c r="J392" s="21"/>
      <c r="K392" s="68" t="s">
        <v>108</v>
      </c>
      <c r="L392" s="21">
        <f>I391*Q392</f>
        <v>345017.28</v>
      </c>
      <c r="M392" s="634"/>
      <c r="N392" s="32">
        <f>I391*R392</f>
        <v>25185.600000000002</v>
      </c>
      <c r="O392" s="32">
        <f t="shared" si="21"/>
        <v>370202.88</v>
      </c>
      <c r="P392" s="634"/>
      <c r="Q392" s="16">
        <v>678.1</v>
      </c>
      <c r="R392" s="16">
        <v>49.5</v>
      </c>
      <c r="S392" s="14" t="s">
        <v>691</v>
      </c>
      <c r="T392" s="14" t="s">
        <v>1214</v>
      </c>
    </row>
    <row r="393" spans="1:20">
      <c r="A393" s="15">
        <v>21</v>
      </c>
      <c r="B393" s="15"/>
      <c r="C393" s="68"/>
      <c r="D393" s="16"/>
      <c r="E393" s="68"/>
      <c r="F393" s="68"/>
      <c r="G393" s="16"/>
      <c r="H393" s="16"/>
      <c r="I393" s="21"/>
      <c r="J393" s="21"/>
      <c r="K393" s="69" t="s">
        <v>479</v>
      </c>
      <c r="L393" s="21">
        <f>I391*Q393</f>
        <v>43349.760000000002</v>
      </c>
      <c r="M393" s="633"/>
      <c r="N393" s="32">
        <f>I391*R393</f>
        <v>3164.7359999999999</v>
      </c>
      <c r="O393" s="32">
        <f t="shared" si="21"/>
        <v>46514.495999999999</v>
      </c>
      <c r="P393" s="633"/>
      <c r="Q393" s="16">
        <v>85.2</v>
      </c>
      <c r="R393" s="16">
        <v>6.22</v>
      </c>
      <c r="S393" s="14" t="s">
        <v>691</v>
      </c>
      <c r="T393" s="14" t="s">
        <v>1214</v>
      </c>
    </row>
    <row r="394" spans="1:20">
      <c r="A394" s="15">
        <v>22</v>
      </c>
      <c r="B394" s="15">
        <v>8</v>
      </c>
      <c r="C394" s="68" t="s">
        <v>464</v>
      </c>
      <c r="D394" s="16">
        <v>1982</v>
      </c>
      <c r="E394" s="68"/>
      <c r="F394" s="16" t="s">
        <v>1428</v>
      </c>
      <c r="G394" s="16" t="s">
        <v>1415</v>
      </c>
      <c r="H394" s="16">
        <v>2</v>
      </c>
      <c r="I394" s="21" t="s">
        <v>1423</v>
      </c>
      <c r="J394" s="21">
        <v>463.9</v>
      </c>
      <c r="K394" s="68" t="s">
        <v>234</v>
      </c>
      <c r="L394" s="21">
        <f>I394*Q394</f>
        <v>1301400</v>
      </c>
      <c r="M394" s="632">
        <f>L394+L395</f>
        <v>1889719.56</v>
      </c>
      <c r="N394" s="32">
        <f>I394*R394</f>
        <v>95002.2</v>
      </c>
      <c r="O394" s="32">
        <f t="shared" si="21"/>
        <v>1396402.2</v>
      </c>
      <c r="P394" s="632">
        <f>O394+O395</f>
        <v>2027667.96</v>
      </c>
      <c r="Q394" s="16">
        <v>1500</v>
      </c>
      <c r="R394" s="16">
        <v>109.5</v>
      </c>
      <c r="S394" s="14" t="s">
        <v>691</v>
      </c>
      <c r="T394" s="14" t="s">
        <v>1214</v>
      </c>
    </row>
    <row r="395" spans="1:20">
      <c r="A395" s="15">
        <v>23</v>
      </c>
      <c r="B395" s="15"/>
      <c r="C395" s="68"/>
      <c r="D395" s="68"/>
      <c r="E395" s="68"/>
      <c r="F395" s="68"/>
      <c r="G395" s="16"/>
      <c r="H395" s="16"/>
      <c r="I395" s="21"/>
      <c r="J395" s="21"/>
      <c r="K395" s="68" t="s">
        <v>108</v>
      </c>
      <c r="L395" s="21">
        <f>I394*Q395</f>
        <v>588319.56000000006</v>
      </c>
      <c r="M395" s="633"/>
      <c r="N395" s="32">
        <f>I394*R395</f>
        <v>42946.200000000004</v>
      </c>
      <c r="O395" s="32">
        <f t="shared" si="21"/>
        <v>631265.76</v>
      </c>
      <c r="P395" s="633"/>
      <c r="Q395" s="16">
        <v>678.1</v>
      </c>
      <c r="R395" s="16">
        <v>49.5</v>
      </c>
      <c r="S395" s="14" t="s">
        <v>691</v>
      </c>
      <c r="T395" s="14" t="s">
        <v>1214</v>
      </c>
    </row>
    <row r="396" spans="1:20">
      <c r="A396" s="547"/>
      <c r="B396" s="509"/>
      <c r="C396" s="549" t="s">
        <v>173</v>
      </c>
      <c r="D396" s="509"/>
      <c r="E396" s="509"/>
      <c r="F396" s="513"/>
      <c r="G396" s="509"/>
      <c r="H396" s="509"/>
      <c r="I396" s="503"/>
      <c r="J396" s="503"/>
      <c r="K396" s="504"/>
      <c r="L396" s="503"/>
      <c r="M396" s="508"/>
      <c r="N396" s="508"/>
      <c r="O396" s="508"/>
      <c r="P396" s="508"/>
      <c r="Q396" s="508"/>
      <c r="R396" s="516"/>
      <c r="S396" s="513" t="s">
        <v>1214</v>
      </c>
      <c r="T396" s="513" t="s">
        <v>1215</v>
      </c>
    </row>
    <row r="397" spans="1:20">
      <c r="A397" s="507"/>
      <c r="B397" s="511"/>
      <c r="C397" s="502" t="s">
        <v>177</v>
      </c>
      <c r="D397" s="509"/>
      <c r="E397" s="509"/>
      <c r="F397" s="513"/>
      <c r="G397" s="509"/>
      <c r="H397" s="509"/>
      <c r="I397" s="517"/>
      <c r="J397" s="503"/>
      <c r="K397" s="502"/>
      <c r="L397" s="517"/>
      <c r="M397" s="517"/>
      <c r="N397" s="517"/>
      <c r="O397" s="517"/>
      <c r="P397" s="517"/>
      <c r="Q397" s="509"/>
      <c r="R397" s="516"/>
      <c r="S397" s="513" t="s">
        <v>691</v>
      </c>
      <c r="T397" s="513" t="s">
        <v>1214</v>
      </c>
    </row>
    <row r="398" spans="1:20">
      <c r="A398" s="15"/>
      <c r="B398" s="16"/>
      <c r="C398" s="22"/>
      <c r="D398" s="14"/>
      <c r="E398" s="16"/>
      <c r="F398" s="14"/>
      <c r="G398" s="14"/>
      <c r="H398" s="14"/>
      <c r="I398" s="21"/>
      <c r="J398" s="32"/>
      <c r="K398" s="58"/>
      <c r="L398" s="52"/>
      <c r="M398" s="52"/>
      <c r="N398" s="32"/>
      <c r="O398" s="32"/>
      <c r="P398" s="32"/>
      <c r="Q398" s="59"/>
      <c r="R398" s="59"/>
      <c r="S398" s="14"/>
      <c r="T398" s="14"/>
    </row>
    <row r="399" spans="1:20">
      <c r="A399" s="518">
        <f>A400+A554</f>
        <v>99</v>
      </c>
      <c r="B399" s="518">
        <f>B400+B554</f>
        <v>61</v>
      </c>
      <c r="C399" s="519" t="s">
        <v>1218</v>
      </c>
      <c r="D399" s="520"/>
      <c r="E399" s="520"/>
      <c r="F399" s="529"/>
      <c r="G399" s="520"/>
      <c r="H399" s="520"/>
      <c r="I399" s="555">
        <f>I400+I554</f>
        <v>91023.450000000012</v>
      </c>
      <c r="J399" s="555"/>
      <c r="K399" s="555"/>
      <c r="L399" s="555">
        <f>L400+L554</f>
        <v>53042432.849399999</v>
      </c>
      <c r="M399" s="555">
        <f>M400+M554</f>
        <v>53042432.849399999</v>
      </c>
      <c r="N399" s="555">
        <f>N400+N554</f>
        <v>3829044.4222000004</v>
      </c>
      <c r="O399" s="555">
        <f>O400+O554</f>
        <v>56871477.271600001</v>
      </c>
      <c r="P399" s="555">
        <f>P400+P554</f>
        <v>56871477.271600001</v>
      </c>
      <c r="Q399" s="523"/>
      <c r="R399" s="524"/>
      <c r="S399" s="529" t="s">
        <v>1214</v>
      </c>
      <c r="T399" s="529" t="s">
        <v>1215</v>
      </c>
    </row>
    <row r="400" spans="1:20">
      <c r="A400" s="518">
        <f>A401+A409+A412+A458+A465+A468+A516+A523+A524+A525+A526+A527+A550+A551+A552+A553</f>
        <v>99</v>
      </c>
      <c r="B400" s="518">
        <f>B401+B409+B412+B458+B465+B468+B516+B523+B524+B525+B526+B527+B550+B551+B552+B553</f>
        <v>61</v>
      </c>
      <c r="C400" s="519" t="s">
        <v>34</v>
      </c>
      <c r="D400" s="520"/>
      <c r="E400" s="520"/>
      <c r="F400" s="529"/>
      <c r="G400" s="520"/>
      <c r="H400" s="520"/>
      <c r="I400" s="555">
        <f>I401+I409+I412+I458+I465+I468+I516+I523+I524+I525+I526+I527+I550+I551+I552+I553</f>
        <v>91023.450000000012</v>
      </c>
      <c r="J400" s="555"/>
      <c r="K400" s="555"/>
      <c r="L400" s="555">
        <f>L401+L409+L412+L458+L465+L468+L516+L523+L524+L525+L526+L527+L550+L551+L552+L553</f>
        <v>53042432.849399999</v>
      </c>
      <c r="M400" s="555">
        <f>M401+M409+M412+M458+M465+M468+M516+M523+M524+M525+M526+M527+M550+M551+M552+M553</f>
        <v>53042432.849399999</v>
      </c>
      <c r="N400" s="555">
        <f>N401+N409+N412+N458+N465+N468+N516+N523+N524+N525+N526+N527+N550+N551+N552+N553</f>
        <v>3829044.4222000004</v>
      </c>
      <c r="O400" s="555">
        <f>O401+O409+O412+O458+O465+O468+O516+O523+O524+O525+O526+O527+O550+O551+O552+O553</f>
        <v>56871477.271600001</v>
      </c>
      <c r="P400" s="555">
        <f>P401+P409+P412+P458+P465+P468+P516+P523+P524+P525+P526+P527+P550+P551+P552+P553</f>
        <v>56871477.271600001</v>
      </c>
      <c r="Q400" s="523"/>
      <c r="R400" s="524"/>
      <c r="S400" s="529" t="s">
        <v>1214</v>
      </c>
      <c r="T400" s="529" t="s">
        <v>1215</v>
      </c>
    </row>
    <row r="401" spans="1:20">
      <c r="A401" s="518">
        <f>A408</f>
        <v>7</v>
      </c>
      <c r="B401" s="518">
        <f>B408</f>
        <v>7</v>
      </c>
      <c r="C401" s="519" t="s">
        <v>35</v>
      </c>
      <c r="D401" s="520"/>
      <c r="E401" s="520"/>
      <c r="F401" s="529"/>
      <c r="G401" s="520"/>
      <c r="H401" s="520"/>
      <c r="I401" s="521">
        <f>SUM(I402:I408)</f>
        <v>2373.9</v>
      </c>
      <c r="J401" s="521"/>
      <c r="K401" s="521"/>
      <c r="L401" s="521">
        <f>SUM(L402:L408)</f>
        <v>589296.93599999999</v>
      </c>
      <c r="M401" s="521">
        <f>SUM(M402:M408)</f>
        <v>589296.93599999999</v>
      </c>
      <c r="N401" s="521">
        <f>SUM(N402:N408)</f>
        <v>0</v>
      </c>
      <c r="O401" s="521">
        <f>SUM(O402:O408)</f>
        <v>589296.93599999999</v>
      </c>
      <c r="P401" s="521">
        <f>SUM(P402:P408)</f>
        <v>589296.93599999999</v>
      </c>
      <c r="Q401" s="523"/>
      <c r="R401" s="524"/>
      <c r="S401" s="529" t="s">
        <v>1214</v>
      </c>
      <c r="T401" s="529" t="s">
        <v>1215</v>
      </c>
    </row>
    <row r="402" spans="1:20" ht="37.5">
      <c r="A402" s="16">
        <v>1</v>
      </c>
      <c r="B402" s="16">
        <v>1</v>
      </c>
      <c r="C402" s="68" t="s">
        <v>1506</v>
      </c>
      <c r="D402" s="68"/>
      <c r="E402" s="68"/>
      <c r="F402" s="68"/>
      <c r="G402" s="16" t="s">
        <v>1415</v>
      </c>
      <c r="H402" s="16">
        <v>2</v>
      </c>
      <c r="I402" s="16">
        <v>361.9</v>
      </c>
      <c r="J402" s="16">
        <v>250.1</v>
      </c>
      <c r="K402" s="68" t="s">
        <v>46</v>
      </c>
      <c r="L402" s="21">
        <f t="shared" ref="L402:L408" si="22">I402*Q402</f>
        <v>89838.055999999997</v>
      </c>
      <c r="M402" s="32">
        <f t="shared" ref="M402:M408" si="23">L402</f>
        <v>89838.055999999997</v>
      </c>
      <c r="N402" s="32">
        <f t="shared" ref="N402:N408" si="24">I402*R402</f>
        <v>0</v>
      </c>
      <c r="O402" s="32">
        <f t="shared" ref="O402:O408" si="25">L402+N402</f>
        <v>89838.055999999997</v>
      </c>
      <c r="P402" s="32">
        <f t="shared" ref="P402:P408" si="26">O402</f>
        <v>89838.055999999997</v>
      </c>
      <c r="Q402" s="32">
        <v>248.24</v>
      </c>
      <c r="R402" s="68"/>
      <c r="S402" s="14" t="s">
        <v>1214</v>
      </c>
      <c r="T402" s="14" t="s">
        <v>1215</v>
      </c>
    </row>
    <row r="403" spans="1:20" ht="37.5">
      <c r="A403" s="16">
        <v>2</v>
      </c>
      <c r="B403" s="16">
        <v>2</v>
      </c>
      <c r="C403" s="68" t="s">
        <v>1507</v>
      </c>
      <c r="D403" s="68"/>
      <c r="E403" s="68"/>
      <c r="F403" s="68"/>
      <c r="G403" s="16" t="s">
        <v>1415</v>
      </c>
      <c r="H403" s="16">
        <v>2</v>
      </c>
      <c r="I403" s="16">
        <v>361.9</v>
      </c>
      <c r="J403" s="16">
        <v>250.1</v>
      </c>
      <c r="K403" s="68" t="s">
        <v>46</v>
      </c>
      <c r="L403" s="21">
        <f t="shared" si="22"/>
        <v>89838.055999999997</v>
      </c>
      <c r="M403" s="32">
        <f t="shared" si="23"/>
        <v>89838.055999999997</v>
      </c>
      <c r="N403" s="32">
        <f t="shared" si="24"/>
        <v>0</v>
      </c>
      <c r="O403" s="32">
        <f t="shared" si="25"/>
        <v>89838.055999999997</v>
      </c>
      <c r="P403" s="32">
        <f t="shared" si="26"/>
        <v>89838.055999999997</v>
      </c>
      <c r="Q403" s="32">
        <v>248.24</v>
      </c>
      <c r="R403" s="68"/>
      <c r="S403" s="14" t="s">
        <v>1214</v>
      </c>
      <c r="T403" s="14" t="s">
        <v>1215</v>
      </c>
    </row>
    <row r="404" spans="1:20" ht="37.5">
      <c r="A404" s="16">
        <v>3</v>
      </c>
      <c r="B404" s="16">
        <v>3</v>
      </c>
      <c r="C404" s="68" t="s">
        <v>1508</v>
      </c>
      <c r="D404" s="68"/>
      <c r="E404" s="68"/>
      <c r="F404" s="68"/>
      <c r="G404" s="16" t="s">
        <v>1415</v>
      </c>
      <c r="H404" s="16">
        <v>2</v>
      </c>
      <c r="I404" s="16">
        <v>258.2</v>
      </c>
      <c r="J404" s="16">
        <v>154.1</v>
      </c>
      <c r="K404" s="68" t="s">
        <v>46</v>
      </c>
      <c r="L404" s="21">
        <f t="shared" si="22"/>
        <v>64095.567999999999</v>
      </c>
      <c r="M404" s="32">
        <f t="shared" si="23"/>
        <v>64095.567999999999</v>
      </c>
      <c r="N404" s="32">
        <f t="shared" si="24"/>
        <v>0</v>
      </c>
      <c r="O404" s="32">
        <f t="shared" si="25"/>
        <v>64095.567999999999</v>
      </c>
      <c r="P404" s="32">
        <f t="shared" si="26"/>
        <v>64095.567999999999</v>
      </c>
      <c r="Q404" s="32">
        <v>248.24</v>
      </c>
      <c r="R404" s="68"/>
      <c r="S404" s="14" t="s">
        <v>1214</v>
      </c>
      <c r="T404" s="14" t="s">
        <v>1215</v>
      </c>
    </row>
    <row r="405" spans="1:20" ht="37.5">
      <c r="A405" s="16">
        <v>4</v>
      </c>
      <c r="B405" s="16">
        <v>4</v>
      </c>
      <c r="C405" s="68" t="s">
        <v>1512</v>
      </c>
      <c r="D405" s="68"/>
      <c r="E405" s="68"/>
      <c r="F405" s="68"/>
      <c r="G405" s="16" t="s">
        <v>1415</v>
      </c>
      <c r="H405" s="16">
        <v>2</v>
      </c>
      <c r="I405" s="16">
        <v>341</v>
      </c>
      <c r="J405" s="16"/>
      <c r="K405" s="68" t="s">
        <v>46</v>
      </c>
      <c r="L405" s="21">
        <f t="shared" si="22"/>
        <v>84649.84</v>
      </c>
      <c r="M405" s="32">
        <f t="shared" si="23"/>
        <v>84649.84</v>
      </c>
      <c r="N405" s="32">
        <f t="shared" si="24"/>
        <v>0</v>
      </c>
      <c r="O405" s="32">
        <f t="shared" si="25"/>
        <v>84649.84</v>
      </c>
      <c r="P405" s="32">
        <f t="shared" si="26"/>
        <v>84649.84</v>
      </c>
      <c r="Q405" s="32">
        <v>248.24</v>
      </c>
      <c r="R405" s="68"/>
      <c r="S405" s="14" t="s">
        <v>1214</v>
      </c>
      <c r="T405" s="14" t="s">
        <v>1215</v>
      </c>
    </row>
    <row r="406" spans="1:20" ht="37.5">
      <c r="A406" s="16">
        <v>5</v>
      </c>
      <c r="B406" s="16">
        <v>5</v>
      </c>
      <c r="C406" s="68" t="s">
        <v>1513</v>
      </c>
      <c r="D406" s="68"/>
      <c r="E406" s="68"/>
      <c r="F406" s="68"/>
      <c r="G406" s="16" t="s">
        <v>1415</v>
      </c>
      <c r="H406" s="16">
        <v>2</v>
      </c>
      <c r="I406" s="16">
        <v>339.6</v>
      </c>
      <c r="J406" s="16"/>
      <c r="K406" s="68" t="s">
        <v>46</v>
      </c>
      <c r="L406" s="21">
        <f t="shared" si="22"/>
        <v>84302.304000000004</v>
      </c>
      <c r="M406" s="32">
        <f t="shared" si="23"/>
        <v>84302.304000000004</v>
      </c>
      <c r="N406" s="32">
        <f t="shared" si="24"/>
        <v>0</v>
      </c>
      <c r="O406" s="32">
        <f t="shared" si="25"/>
        <v>84302.304000000004</v>
      </c>
      <c r="P406" s="32">
        <f t="shared" si="26"/>
        <v>84302.304000000004</v>
      </c>
      <c r="Q406" s="32">
        <v>248.24</v>
      </c>
      <c r="R406" s="68"/>
      <c r="S406" s="14" t="s">
        <v>1214</v>
      </c>
      <c r="T406" s="14" t="s">
        <v>1215</v>
      </c>
    </row>
    <row r="407" spans="1:20" ht="37.5">
      <c r="A407" s="16">
        <v>6</v>
      </c>
      <c r="B407" s="16">
        <v>6</v>
      </c>
      <c r="C407" s="68" t="s">
        <v>1514</v>
      </c>
      <c r="D407" s="68"/>
      <c r="E407" s="68"/>
      <c r="F407" s="68"/>
      <c r="G407" s="16" t="s">
        <v>1415</v>
      </c>
      <c r="H407" s="16">
        <v>2</v>
      </c>
      <c r="I407" s="16">
        <v>338</v>
      </c>
      <c r="J407" s="16"/>
      <c r="K407" s="68" t="s">
        <v>46</v>
      </c>
      <c r="L407" s="21">
        <f t="shared" si="22"/>
        <v>83905.12000000001</v>
      </c>
      <c r="M407" s="32">
        <f t="shared" si="23"/>
        <v>83905.12000000001</v>
      </c>
      <c r="N407" s="32">
        <f t="shared" si="24"/>
        <v>0</v>
      </c>
      <c r="O407" s="32">
        <f t="shared" si="25"/>
        <v>83905.12000000001</v>
      </c>
      <c r="P407" s="32">
        <f t="shared" si="26"/>
        <v>83905.12000000001</v>
      </c>
      <c r="Q407" s="32">
        <v>248.24</v>
      </c>
      <c r="R407" s="68"/>
      <c r="S407" s="14" t="s">
        <v>1214</v>
      </c>
      <c r="T407" s="14" t="s">
        <v>1215</v>
      </c>
    </row>
    <row r="408" spans="1:20" ht="37.5">
      <c r="A408" s="16">
        <v>7</v>
      </c>
      <c r="B408" s="16">
        <v>7</v>
      </c>
      <c r="C408" s="68" t="s">
        <v>1515</v>
      </c>
      <c r="D408" s="68"/>
      <c r="E408" s="68"/>
      <c r="F408" s="68"/>
      <c r="G408" s="16" t="s">
        <v>1415</v>
      </c>
      <c r="H408" s="16">
        <v>2</v>
      </c>
      <c r="I408" s="16">
        <v>373.3</v>
      </c>
      <c r="J408" s="16"/>
      <c r="K408" s="68" t="s">
        <v>46</v>
      </c>
      <c r="L408" s="21">
        <f t="shared" si="22"/>
        <v>92667.992000000013</v>
      </c>
      <c r="M408" s="32">
        <f t="shared" si="23"/>
        <v>92667.992000000013</v>
      </c>
      <c r="N408" s="32">
        <f t="shared" si="24"/>
        <v>0</v>
      </c>
      <c r="O408" s="32">
        <f t="shared" si="25"/>
        <v>92667.992000000013</v>
      </c>
      <c r="P408" s="32">
        <f t="shared" si="26"/>
        <v>92667.992000000013</v>
      </c>
      <c r="Q408" s="32">
        <v>248.24</v>
      </c>
      <c r="R408" s="68"/>
      <c r="S408" s="14" t="s">
        <v>1214</v>
      </c>
      <c r="T408" s="14" t="s">
        <v>1215</v>
      </c>
    </row>
    <row r="409" spans="1:20">
      <c r="A409" s="526">
        <f>A411</f>
        <v>2</v>
      </c>
      <c r="B409" s="527">
        <f>B411</f>
        <v>2</v>
      </c>
      <c r="C409" s="519" t="s">
        <v>50</v>
      </c>
      <c r="D409" s="520"/>
      <c r="E409" s="520"/>
      <c r="F409" s="525"/>
      <c r="G409" s="520"/>
      <c r="H409" s="520"/>
      <c r="I409" s="521">
        <f>SUM(I410:I411)</f>
        <v>4046.15</v>
      </c>
      <c r="J409" s="521"/>
      <c r="K409" s="521"/>
      <c r="L409" s="521">
        <f>SUM(L410:L411)</f>
        <v>2777109.3744000001</v>
      </c>
      <c r="M409" s="521">
        <f>SUM(M410:M411)</f>
        <v>2777109.3744000001</v>
      </c>
      <c r="N409" s="521">
        <f>SUM(N410:N411)</f>
        <v>202722.7402</v>
      </c>
      <c r="O409" s="521">
        <f>SUM(O410:O411)</f>
        <v>2979832.1146</v>
      </c>
      <c r="P409" s="521">
        <f>SUM(P410:P411)</f>
        <v>2979832.1146</v>
      </c>
      <c r="Q409" s="522"/>
      <c r="R409" s="524"/>
      <c r="S409" s="529" t="s">
        <v>1214</v>
      </c>
      <c r="T409" s="529" t="s">
        <v>1215</v>
      </c>
    </row>
    <row r="410" spans="1:20" ht="37.5">
      <c r="A410" s="71">
        <v>1</v>
      </c>
      <c r="B410" s="16">
        <v>1</v>
      </c>
      <c r="C410" s="68" t="s">
        <v>284</v>
      </c>
      <c r="D410" s="16">
        <v>1979</v>
      </c>
      <c r="E410" s="16" t="s">
        <v>37</v>
      </c>
      <c r="F410" s="21"/>
      <c r="G410" s="16" t="s">
        <v>38</v>
      </c>
      <c r="H410" s="16">
        <v>3</v>
      </c>
      <c r="I410" s="21">
        <v>1767.27</v>
      </c>
      <c r="J410" s="21">
        <v>878.8</v>
      </c>
      <c r="K410" s="69" t="s">
        <v>234</v>
      </c>
      <c r="L410" s="21">
        <f>I410*Q410</f>
        <v>2650905</v>
      </c>
      <c r="M410" s="32">
        <f>L410</f>
        <v>2650905</v>
      </c>
      <c r="N410" s="32">
        <f>I410*R410</f>
        <v>193516.065</v>
      </c>
      <c r="O410" s="32">
        <f>L410+N410</f>
        <v>2844421.0649999999</v>
      </c>
      <c r="P410" s="32">
        <f>O410</f>
        <v>2844421.0649999999</v>
      </c>
      <c r="Q410" s="32">
        <v>1500</v>
      </c>
      <c r="R410" s="59">
        <v>109.5</v>
      </c>
      <c r="S410" s="14" t="s">
        <v>1214</v>
      </c>
      <c r="T410" s="14" t="s">
        <v>1215</v>
      </c>
    </row>
    <row r="411" spans="1:20" ht="56.25">
      <c r="A411" s="71">
        <v>2</v>
      </c>
      <c r="B411" s="16">
        <v>2</v>
      </c>
      <c r="C411" s="68" t="s">
        <v>281</v>
      </c>
      <c r="D411" s="16">
        <v>1953</v>
      </c>
      <c r="E411" s="16" t="s">
        <v>37</v>
      </c>
      <c r="F411" s="21"/>
      <c r="G411" s="16" t="s">
        <v>38</v>
      </c>
      <c r="H411" s="16">
        <v>2</v>
      </c>
      <c r="I411" s="21">
        <v>2278.88</v>
      </c>
      <c r="J411" s="21">
        <v>1296.3</v>
      </c>
      <c r="K411" s="35" t="s">
        <v>42</v>
      </c>
      <c r="L411" s="21">
        <f>I411*Q411</f>
        <v>126204.37440000002</v>
      </c>
      <c r="M411" s="32">
        <f>L411</f>
        <v>126204.37440000002</v>
      </c>
      <c r="N411" s="32">
        <f>I411*R411</f>
        <v>9206.6751999999997</v>
      </c>
      <c r="O411" s="32">
        <f>L411+N411</f>
        <v>135411.04960000003</v>
      </c>
      <c r="P411" s="32">
        <f>O411</f>
        <v>135411.04960000003</v>
      </c>
      <c r="Q411" s="32">
        <v>55.38</v>
      </c>
      <c r="R411" s="59">
        <v>4.04</v>
      </c>
      <c r="S411" s="14" t="s">
        <v>1214</v>
      </c>
      <c r="T411" s="14" t="s">
        <v>1215</v>
      </c>
    </row>
    <row r="412" spans="1:20">
      <c r="A412" s="550">
        <f>A457</f>
        <v>45</v>
      </c>
      <c r="B412" s="550">
        <f>B457</f>
        <v>25</v>
      </c>
      <c r="C412" s="519" t="s">
        <v>54</v>
      </c>
      <c r="D412" s="520"/>
      <c r="E412" s="527"/>
      <c r="F412" s="530"/>
      <c r="G412" s="520"/>
      <c r="H412" s="520"/>
      <c r="I412" s="521">
        <f>SUM(I413:I457)</f>
        <v>42306.02</v>
      </c>
      <c r="J412" s="521"/>
      <c r="K412" s="521"/>
      <c r="L412" s="521">
        <f>SUM(L413:L457)</f>
        <v>38336895.68</v>
      </c>
      <c r="M412" s="521">
        <f>SUM(M413:M457)</f>
        <v>38336895.68</v>
      </c>
      <c r="N412" s="521">
        <f>SUM(N413:N457)</f>
        <v>2798564.8540000003</v>
      </c>
      <c r="O412" s="521">
        <f>SUM(O413:O457)</f>
        <v>41135460.534000002</v>
      </c>
      <c r="P412" s="521">
        <f>SUM(P413:P457)</f>
        <v>41135460.534000002</v>
      </c>
      <c r="Q412" s="522"/>
      <c r="R412" s="524"/>
      <c r="S412" s="529" t="s">
        <v>1214</v>
      </c>
      <c r="T412" s="529" t="s">
        <v>1215</v>
      </c>
    </row>
    <row r="413" spans="1:20" ht="37.5">
      <c r="A413" s="15">
        <v>1</v>
      </c>
      <c r="B413" s="16">
        <v>1</v>
      </c>
      <c r="C413" s="68" t="s">
        <v>1306</v>
      </c>
      <c r="D413" s="16">
        <v>1986</v>
      </c>
      <c r="E413" s="16"/>
      <c r="F413" s="556" t="s">
        <v>1153</v>
      </c>
      <c r="G413" s="16" t="s">
        <v>1240</v>
      </c>
      <c r="H413" s="16">
        <v>3</v>
      </c>
      <c r="I413" s="32">
        <v>495.8</v>
      </c>
      <c r="J413" s="21">
        <v>299.7</v>
      </c>
      <c r="K413" s="69" t="s">
        <v>46</v>
      </c>
      <c r="L413" s="21">
        <f t="shared" ref="L413:L457" si="27">I413*Q413</f>
        <v>79328</v>
      </c>
      <c r="M413" s="32">
        <f>L413</f>
        <v>79328</v>
      </c>
      <c r="N413" s="32">
        <f t="shared" ref="N413:N457" si="28">I413*R413</f>
        <v>5790.9440000000004</v>
      </c>
      <c r="O413" s="32">
        <f t="shared" ref="O413:O457" si="29">L413+N413</f>
        <v>85118.944000000003</v>
      </c>
      <c r="P413" s="32">
        <f>O413</f>
        <v>85118.944000000003</v>
      </c>
      <c r="Q413" s="32">
        <v>160</v>
      </c>
      <c r="R413" s="14">
        <v>11.68</v>
      </c>
      <c r="S413" s="14" t="s">
        <v>1214</v>
      </c>
      <c r="T413" s="14" t="s">
        <v>1215</v>
      </c>
    </row>
    <row r="414" spans="1:20" ht="37.5">
      <c r="A414" s="15">
        <v>2</v>
      </c>
      <c r="B414" s="16">
        <v>2</v>
      </c>
      <c r="C414" s="68" t="s">
        <v>1307</v>
      </c>
      <c r="D414" s="16">
        <v>1962</v>
      </c>
      <c r="E414" s="16"/>
      <c r="F414" s="556" t="s">
        <v>1286</v>
      </c>
      <c r="G414" s="68" t="s">
        <v>1482</v>
      </c>
      <c r="H414" s="16">
        <v>2</v>
      </c>
      <c r="I414" s="32">
        <v>315</v>
      </c>
      <c r="J414" s="21">
        <v>209.2</v>
      </c>
      <c r="K414" s="69" t="s">
        <v>46</v>
      </c>
      <c r="L414" s="21">
        <f t="shared" si="27"/>
        <v>78195.600000000006</v>
      </c>
      <c r="M414" s="632">
        <f>L414+L415</f>
        <v>224406</v>
      </c>
      <c r="N414" s="32">
        <f t="shared" si="28"/>
        <v>5707.8</v>
      </c>
      <c r="O414" s="32">
        <f t="shared" si="29"/>
        <v>83903.400000000009</v>
      </c>
      <c r="P414" s="632">
        <f>O414+O415</f>
        <v>240786</v>
      </c>
      <c r="Q414" s="32">
        <v>248.24</v>
      </c>
      <c r="R414" s="14">
        <v>18.12</v>
      </c>
      <c r="S414" s="14" t="s">
        <v>1214</v>
      </c>
      <c r="T414" s="14" t="s">
        <v>1215</v>
      </c>
    </row>
    <row r="415" spans="1:20" ht="37.5">
      <c r="A415" s="15">
        <v>3</v>
      </c>
      <c r="B415" s="16"/>
      <c r="C415" s="68"/>
      <c r="D415" s="16"/>
      <c r="E415" s="16"/>
      <c r="F415" s="16"/>
      <c r="G415" s="16"/>
      <c r="H415" s="16"/>
      <c r="I415" s="32"/>
      <c r="J415" s="21"/>
      <c r="K415" s="69" t="s">
        <v>49</v>
      </c>
      <c r="L415" s="21">
        <f>I414*Q415</f>
        <v>146210.4</v>
      </c>
      <c r="M415" s="633"/>
      <c r="N415" s="32">
        <f>I414*R415</f>
        <v>10672.2</v>
      </c>
      <c r="O415" s="32">
        <f t="shared" si="29"/>
        <v>156882.6</v>
      </c>
      <c r="P415" s="633"/>
      <c r="Q415" s="32">
        <v>464.16</v>
      </c>
      <c r="R415" s="14">
        <v>33.880000000000003</v>
      </c>
      <c r="S415" s="14" t="s">
        <v>1214</v>
      </c>
      <c r="T415" s="14" t="s">
        <v>1215</v>
      </c>
    </row>
    <row r="416" spans="1:20" ht="37.5">
      <c r="A416" s="15">
        <v>4</v>
      </c>
      <c r="B416" s="16">
        <v>3</v>
      </c>
      <c r="C416" s="68" t="s">
        <v>1308</v>
      </c>
      <c r="D416" s="16">
        <v>1972</v>
      </c>
      <c r="E416" s="16"/>
      <c r="F416" s="556" t="s">
        <v>1297</v>
      </c>
      <c r="G416" s="16" t="s">
        <v>1240</v>
      </c>
      <c r="H416" s="16">
        <v>2</v>
      </c>
      <c r="I416" s="32">
        <v>587.70000000000005</v>
      </c>
      <c r="J416" s="21">
        <v>364.7</v>
      </c>
      <c r="K416" s="69" t="s">
        <v>46</v>
      </c>
      <c r="L416" s="21">
        <f t="shared" si="27"/>
        <v>145890.64800000002</v>
      </c>
      <c r="M416" s="32">
        <f>L416</f>
        <v>145890.64800000002</v>
      </c>
      <c r="N416" s="32">
        <f t="shared" si="28"/>
        <v>10649.124000000002</v>
      </c>
      <c r="O416" s="32">
        <f t="shared" si="29"/>
        <v>156539.77200000003</v>
      </c>
      <c r="P416" s="32">
        <f>O416</f>
        <v>156539.77200000003</v>
      </c>
      <c r="Q416" s="32">
        <v>248.24</v>
      </c>
      <c r="R416" s="14">
        <v>18.12</v>
      </c>
      <c r="S416" s="14" t="s">
        <v>1214</v>
      </c>
      <c r="T416" s="14" t="s">
        <v>1215</v>
      </c>
    </row>
    <row r="417" spans="1:20" ht="37.5">
      <c r="A417" s="15">
        <v>5</v>
      </c>
      <c r="B417" s="16">
        <v>4</v>
      </c>
      <c r="C417" s="68" t="s">
        <v>1309</v>
      </c>
      <c r="D417" s="16">
        <v>1973</v>
      </c>
      <c r="E417" s="16"/>
      <c r="F417" s="556" t="s">
        <v>1297</v>
      </c>
      <c r="G417" s="16" t="s">
        <v>1240</v>
      </c>
      <c r="H417" s="16">
        <v>2</v>
      </c>
      <c r="I417" s="32">
        <v>593.29999999999995</v>
      </c>
      <c r="J417" s="21">
        <v>363.6</v>
      </c>
      <c r="K417" s="69" t="s">
        <v>46</v>
      </c>
      <c r="L417" s="21">
        <f t="shared" si="27"/>
        <v>147280.79199999999</v>
      </c>
      <c r="M417" s="632">
        <f>L417+L418+L419</f>
        <v>1312616.92</v>
      </c>
      <c r="N417" s="32">
        <f t="shared" si="28"/>
        <v>10750.596</v>
      </c>
      <c r="O417" s="32">
        <f t="shared" si="29"/>
        <v>158031.38799999998</v>
      </c>
      <c r="P417" s="632">
        <f>O417+O418+O419</f>
        <v>1408434.8699999999</v>
      </c>
      <c r="Q417" s="32">
        <v>248.24</v>
      </c>
      <c r="R417" s="14">
        <v>18.12</v>
      </c>
      <c r="S417" s="14" t="s">
        <v>1214</v>
      </c>
      <c r="T417" s="14" t="s">
        <v>1215</v>
      </c>
    </row>
    <row r="418" spans="1:20">
      <c r="A418" s="15">
        <v>6</v>
      </c>
      <c r="B418" s="16"/>
      <c r="C418" s="68"/>
      <c r="D418" s="16"/>
      <c r="E418" s="16"/>
      <c r="F418" s="16"/>
      <c r="G418" s="16"/>
      <c r="H418" s="16"/>
      <c r="I418" s="32"/>
      <c r="J418" s="21"/>
      <c r="K418" s="69" t="s">
        <v>234</v>
      </c>
      <c r="L418" s="21">
        <f>I417*Q418</f>
        <v>889949.99999999988</v>
      </c>
      <c r="M418" s="634"/>
      <c r="N418" s="32">
        <f>I417*R418</f>
        <v>64966.35</v>
      </c>
      <c r="O418" s="32">
        <f t="shared" si="29"/>
        <v>954916.34999999986</v>
      </c>
      <c r="P418" s="634"/>
      <c r="Q418" s="32">
        <v>1500</v>
      </c>
      <c r="R418" s="14">
        <v>109.5</v>
      </c>
      <c r="S418" s="14" t="s">
        <v>1214</v>
      </c>
      <c r="T418" s="14" t="s">
        <v>1215</v>
      </c>
    </row>
    <row r="419" spans="1:20" ht="37.5">
      <c r="A419" s="15">
        <v>7</v>
      </c>
      <c r="B419" s="16"/>
      <c r="C419" s="68"/>
      <c r="D419" s="16"/>
      <c r="E419" s="16"/>
      <c r="F419" s="16"/>
      <c r="G419" s="16"/>
      <c r="H419" s="16"/>
      <c r="I419" s="32"/>
      <c r="J419" s="21"/>
      <c r="K419" s="69" t="s">
        <v>49</v>
      </c>
      <c r="L419" s="21">
        <f>I417*Q419</f>
        <v>275386.12799999997</v>
      </c>
      <c r="M419" s="633"/>
      <c r="N419" s="32">
        <f>I417*R419</f>
        <v>20101.004000000001</v>
      </c>
      <c r="O419" s="32">
        <f t="shared" si="29"/>
        <v>295487.13199999998</v>
      </c>
      <c r="P419" s="633"/>
      <c r="Q419" s="32">
        <v>464.16</v>
      </c>
      <c r="R419" s="14">
        <v>33.880000000000003</v>
      </c>
      <c r="S419" s="14" t="s">
        <v>1214</v>
      </c>
      <c r="T419" s="14" t="s">
        <v>1215</v>
      </c>
    </row>
    <row r="420" spans="1:20" ht="37.5">
      <c r="A420" s="15">
        <v>8</v>
      </c>
      <c r="B420" s="16">
        <v>5</v>
      </c>
      <c r="C420" s="68" t="s">
        <v>1310</v>
      </c>
      <c r="D420" s="16">
        <v>1983</v>
      </c>
      <c r="E420" s="16"/>
      <c r="F420" s="556" t="s">
        <v>1297</v>
      </c>
      <c r="G420" s="16" t="s">
        <v>1240</v>
      </c>
      <c r="H420" s="16">
        <v>2</v>
      </c>
      <c r="I420" s="32">
        <v>785.4</v>
      </c>
      <c r="J420" s="21">
        <v>435.2</v>
      </c>
      <c r="K420" s="69" t="s">
        <v>46</v>
      </c>
      <c r="L420" s="21">
        <f t="shared" si="27"/>
        <v>194967.696</v>
      </c>
      <c r="M420" s="32">
        <f t="shared" ref="M420:M426" si="30">L420</f>
        <v>194967.696</v>
      </c>
      <c r="N420" s="32">
        <f t="shared" si="28"/>
        <v>14231.448</v>
      </c>
      <c r="O420" s="32">
        <f t="shared" si="29"/>
        <v>209199.144</v>
      </c>
      <c r="P420" s="32">
        <f t="shared" ref="P420:P426" si="31">O420</f>
        <v>209199.144</v>
      </c>
      <c r="Q420" s="32">
        <v>248.24</v>
      </c>
      <c r="R420" s="14">
        <v>18.12</v>
      </c>
      <c r="S420" s="14" t="s">
        <v>1214</v>
      </c>
      <c r="T420" s="14" t="s">
        <v>1215</v>
      </c>
    </row>
    <row r="421" spans="1:20" ht="37.5">
      <c r="A421" s="15">
        <v>9</v>
      </c>
      <c r="B421" s="16">
        <v>6</v>
      </c>
      <c r="C421" s="68" t="s">
        <v>1311</v>
      </c>
      <c r="D421" s="16">
        <v>1994</v>
      </c>
      <c r="E421" s="16"/>
      <c r="F421" s="556" t="s">
        <v>1153</v>
      </c>
      <c r="G421" s="16" t="s">
        <v>1240</v>
      </c>
      <c r="H421" s="16">
        <v>3</v>
      </c>
      <c r="I421" s="32">
        <v>1200.7</v>
      </c>
      <c r="J421" s="21">
        <v>694.4</v>
      </c>
      <c r="K421" s="69" t="s">
        <v>46</v>
      </c>
      <c r="L421" s="21">
        <f t="shared" si="27"/>
        <v>192112</v>
      </c>
      <c r="M421" s="32">
        <f t="shared" si="30"/>
        <v>192112</v>
      </c>
      <c r="N421" s="32">
        <f t="shared" si="28"/>
        <v>14024.175999999999</v>
      </c>
      <c r="O421" s="32">
        <f t="shared" si="29"/>
        <v>206136.17600000001</v>
      </c>
      <c r="P421" s="32">
        <f t="shared" si="31"/>
        <v>206136.17600000001</v>
      </c>
      <c r="Q421" s="32">
        <v>160</v>
      </c>
      <c r="R421" s="14">
        <v>11.68</v>
      </c>
      <c r="S421" s="14" t="s">
        <v>1214</v>
      </c>
      <c r="T421" s="14" t="s">
        <v>1215</v>
      </c>
    </row>
    <row r="422" spans="1:20" ht="37.5">
      <c r="A422" s="15">
        <v>10</v>
      </c>
      <c r="B422" s="16">
        <v>7</v>
      </c>
      <c r="C422" s="68" t="s">
        <v>1312</v>
      </c>
      <c r="D422" s="16">
        <v>1975</v>
      </c>
      <c r="E422" s="16"/>
      <c r="F422" s="556" t="s">
        <v>1297</v>
      </c>
      <c r="G422" s="16" t="s">
        <v>1240</v>
      </c>
      <c r="H422" s="16">
        <v>2</v>
      </c>
      <c r="I422" s="32">
        <v>628.29999999999995</v>
      </c>
      <c r="J422" s="21">
        <v>392.1</v>
      </c>
      <c r="K422" s="69" t="s">
        <v>46</v>
      </c>
      <c r="L422" s="21">
        <f t="shared" si="27"/>
        <v>155969.19199999998</v>
      </c>
      <c r="M422" s="32">
        <f t="shared" si="30"/>
        <v>155969.19199999998</v>
      </c>
      <c r="N422" s="32">
        <f t="shared" si="28"/>
        <v>11384.796</v>
      </c>
      <c r="O422" s="32">
        <f t="shared" si="29"/>
        <v>167353.98799999998</v>
      </c>
      <c r="P422" s="32">
        <f t="shared" si="31"/>
        <v>167353.98799999998</v>
      </c>
      <c r="Q422" s="32">
        <v>248.24</v>
      </c>
      <c r="R422" s="14">
        <v>18.12</v>
      </c>
      <c r="S422" s="14" t="s">
        <v>1214</v>
      </c>
      <c r="T422" s="14" t="s">
        <v>1215</v>
      </c>
    </row>
    <row r="423" spans="1:20" ht="37.5">
      <c r="A423" s="15">
        <v>11</v>
      </c>
      <c r="B423" s="16">
        <v>8</v>
      </c>
      <c r="C423" s="68" t="s">
        <v>1313</v>
      </c>
      <c r="D423" s="16">
        <v>1975</v>
      </c>
      <c r="E423" s="16"/>
      <c r="F423" s="556" t="s">
        <v>1297</v>
      </c>
      <c r="G423" s="16" t="s">
        <v>1240</v>
      </c>
      <c r="H423" s="16">
        <v>2</v>
      </c>
      <c r="I423" s="32">
        <v>627.70000000000005</v>
      </c>
      <c r="J423" s="21">
        <v>389.6</v>
      </c>
      <c r="K423" s="69" t="s">
        <v>46</v>
      </c>
      <c r="L423" s="21">
        <f t="shared" si="27"/>
        <v>155820.24800000002</v>
      </c>
      <c r="M423" s="32">
        <f t="shared" si="30"/>
        <v>155820.24800000002</v>
      </c>
      <c r="N423" s="32">
        <f t="shared" si="28"/>
        <v>11373.924000000001</v>
      </c>
      <c r="O423" s="32">
        <f t="shared" si="29"/>
        <v>167194.17200000002</v>
      </c>
      <c r="P423" s="32">
        <f t="shared" si="31"/>
        <v>167194.17200000002</v>
      </c>
      <c r="Q423" s="32">
        <v>248.24</v>
      </c>
      <c r="R423" s="14">
        <v>18.12</v>
      </c>
      <c r="S423" s="14" t="s">
        <v>1214</v>
      </c>
      <c r="T423" s="14" t="s">
        <v>1215</v>
      </c>
    </row>
    <row r="424" spans="1:20" ht="37.5">
      <c r="A424" s="15">
        <v>12</v>
      </c>
      <c r="B424" s="16">
        <v>9</v>
      </c>
      <c r="C424" s="68" t="s">
        <v>1314</v>
      </c>
      <c r="D424" s="16">
        <v>1979</v>
      </c>
      <c r="E424" s="16"/>
      <c r="F424" s="556" t="s">
        <v>1153</v>
      </c>
      <c r="G424" s="16" t="s">
        <v>1240</v>
      </c>
      <c r="H424" s="16">
        <v>3</v>
      </c>
      <c r="I424" s="32">
        <v>812.1</v>
      </c>
      <c r="J424" s="21">
        <v>448</v>
      </c>
      <c r="K424" s="69" t="s">
        <v>46</v>
      </c>
      <c r="L424" s="21">
        <f t="shared" si="27"/>
        <v>129936</v>
      </c>
      <c r="M424" s="32">
        <f t="shared" si="30"/>
        <v>129936</v>
      </c>
      <c r="N424" s="32">
        <f t="shared" si="28"/>
        <v>9485.3279999999995</v>
      </c>
      <c r="O424" s="32">
        <f t="shared" si="29"/>
        <v>139421.32800000001</v>
      </c>
      <c r="P424" s="32">
        <f t="shared" si="31"/>
        <v>139421.32800000001</v>
      </c>
      <c r="Q424" s="32">
        <v>160</v>
      </c>
      <c r="R424" s="14">
        <v>11.68</v>
      </c>
      <c r="S424" s="14" t="s">
        <v>1214</v>
      </c>
      <c r="T424" s="14" t="s">
        <v>1215</v>
      </c>
    </row>
    <row r="425" spans="1:20" ht="37.5">
      <c r="A425" s="15">
        <v>13</v>
      </c>
      <c r="B425" s="16">
        <v>10</v>
      </c>
      <c r="C425" s="68" t="s">
        <v>1315</v>
      </c>
      <c r="D425" s="16">
        <v>1978</v>
      </c>
      <c r="E425" s="16"/>
      <c r="F425" s="556" t="s">
        <v>1153</v>
      </c>
      <c r="G425" s="16" t="s">
        <v>1240</v>
      </c>
      <c r="H425" s="16">
        <v>3</v>
      </c>
      <c r="I425" s="32">
        <v>822.6</v>
      </c>
      <c r="J425" s="21">
        <v>481</v>
      </c>
      <c r="K425" s="69" t="s">
        <v>46</v>
      </c>
      <c r="L425" s="21">
        <f t="shared" si="27"/>
        <v>131616</v>
      </c>
      <c r="M425" s="32">
        <f t="shared" si="30"/>
        <v>131616</v>
      </c>
      <c r="N425" s="32">
        <f t="shared" si="28"/>
        <v>9607.9680000000008</v>
      </c>
      <c r="O425" s="32">
        <f t="shared" si="29"/>
        <v>141223.96799999999</v>
      </c>
      <c r="P425" s="32">
        <f t="shared" si="31"/>
        <v>141223.96799999999</v>
      </c>
      <c r="Q425" s="32">
        <v>160</v>
      </c>
      <c r="R425" s="14">
        <v>11.68</v>
      </c>
      <c r="S425" s="14" t="s">
        <v>1214</v>
      </c>
      <c r="T425" s="14" t="s">
        <v>1215</v>
      </c>
    </row>
    <row r="426" spans="1:20" ht="37.5">
      <c r="A426" s="15">
        <v>14</v>
      </c>
      <c r="B426" s="16">
        <v>11</v>
      </c>
      <c r="C426" s="68" t="s">
        <v>1316</v>
      </c>
      <c r="D426" s="16">
        <v>1987</v>
      </c>
      <c r="E426" s="16"/>
      <c r="F426" s="556" t="s">
        <v>1153</v>
      </c>
      <c r="G426" s="16" t="s">
        <v>1240</v>
      </c>
      <c r="H426" s="16">
        <v>3</v>
      </c>
      <c r="I426" s="32">
        <v>769.4</v>
      </c>
      <c r="J426" s="21">
        <v>443.1</v>
      </c>
      <c r="K426" s="69" t="s">
        <v>46</v>
      </c>
      <c r="L426" s="21">
        <f t="shared" si="27"/>
        <v>123104</v>
      </c>
      <c r="M426" s="32">
        <f t="shared" si="30"/>
        <v>123104</v>
      </c>
      <c r="N426" s="32">
        <f t="shared" si="28"/>
        <v>8986.5919999999987</v>
      </c>
      <c r="O426" s="32">
        <f t="shared" si="29"/>
        <v>132090.592</v>
      </c>
      <c r="P426" s="32">
        <f t="shared" si="31"/>
        <v>132090.592</v>
      </c>
      <c r="Q426" s="32">
        <v>160</v>
      </c>
      <c r="R426" s="14">
        <v>11.68</v>
      </c>
      <c r="S426" s="14" t="s">
        <v>1214</v>
      </c>
      <c r="T426" s="14" t="s">
        <v>1215</v>
      </c>
    </row>
    <row r="427" spans="1:20" ht="37.5">
      <c r="A427" s="15">
        <v>15</v>
      </c>
      <c r="B427" s="16">
        <v>12</v>
      </c>
      <c r="C427" s="68" t="s">
        <v>1317</v>
      </c>
      <c r="D427" s="16">
        <v>1967</v>
      </c>
      <c r="E427" s="16"/>
      <c r="F427" s="556" t="s">
        <v>1286</v>
      </c>
      <c r="G427" s="68" t="s">
        <v>1482</v>
      </c>
      <c r="H427" s="16">
        <v>2</v>
      </c>
      <c r="I427" s="32">
        <v>569</v>
      </c>
      <c r="J427" s="21">
        <v>380</v>
      </c>
      <c r="K427" s="69" t="s">
        <v>46</v>
      </c>
      <c r="L427" s="21">
        <f t="shared" si="27"/>
        <v>141248.56</v>
      </c>
      <c r="M427" s="632">
        <f>L427+L428</f>
        <v>405355.60000000003</v>
      </c>
      <c r="N427" s="32">
        <f t="shared" si="28"/>
        <v>10310.280000000001</v>
      </c>
      <c r="O427" s="32">
        <f t="shared" si="29"/>
        <v>151558.84</v>
      </c>
      <c r="P427" s="632">
        <f>O427+O428</f>
        <v>434943.6</v>
      </c>
      <c r="Q427" s="32">
        <v>248.24</v>
      </c>
      <c r="R427" s="14">
        <v>18.12</v>
      </c>
      <c r="S427" s="14" t="s">
        <v>1214</v>
      </c>
      <c r="T427" s="14" t="s">
        <v>1215</v>
      </c>
    </row>
    <row r="428" spans="1:20" ht="37.5">
      <c r="A428" s="15">
        <v>16</v>
      </c>
      <c r="B428" s="16"/>
      <c r="C428" s="68"/>
      <c r="D428" s="16"/>
      <c r="E428" s="16"/>
      <c r="F428" s="16"/>
      <c r="G428" s="16"/>
      <c r="H428" s="16"/>
      <c r="I428" s="32"/>
      <c r="J428" s="21"/>
      <c r="K428" s="69" t="s">
        <v>49</v>
      </c>
      <c r="L428" s="21">
        <f>I427*Q428</f>
        <v>264107.04000000004</v>
      </c>
      <c r="M428" s="633"/>
      <c r="N428" s="32">
        <f>I427*R428</f>
        <v>19277.72</v>
      </c>
      <c r="O428" s="32">
        <f t="shared" si="29"/>
        <v>283384.76</v>
      </c>
      <c r="P428" s="633"/>
      <c r="Q428" s="32">
        <v>464.16</v>
      </c>
      <c r="R428" s="14">
        <v>33.880000000000003</v>
      </c>
      <c r="S428" s="14" t="s">
        <v>1214</v>
      </c>
      <c r="T428" s="14" t="s">
        <v>1215</v>
      </c>
    </row>
    <row r="429" spans="1:20" ht="37.5">
      <c r="A429" s="15">
        <v>17</v>
      </c>
      <c r="B429" s="16">
        <v>13</v>
      </c>
      <c r="C429" s="68" t="s">
        <v>1318</v>
      </c>
      <c r="D429" s="16">
        <v>1988</v>
      </c>
      <c r="E429" s="16"/>
      <c r="F429" s="556" t="s">
        <v>1153</v>
      </c>
      <c r="G429" s="16" t="s">
        <v>1240</v>
      </c>
      <c r="H429" s="16">
        <v>5</v>
      </c>
      <c r="I429" s="32">
        <v>3070.1</v>
      </c>
      <c r="J429" s="21">
        <v>1796.3</v>
      </c>
      <c r="K429" s="69" t="s">
        <v>46</v>
      </c>
      <c r="L429" s="21">
        <f t="shared" si="27"/>
        <v>491216</v>
      </c>
      <c r="M429" s="632">
        <f>L429+L430+L431+L432</f>
        <v>4098092.284</v>
      </c>
      <c r="N429" s="32">
        <f t="shared" si="28"/>
        <v>35858.767999999996</v>
      </c>
      <c r="O429" s="32">
        <f t="shared" si="29"/>
        <v>527074.76800000004</v>
      </c>
      <c r="P429" s="632">
        <f>O429+O430+O431+O432</f>
        <v>4397242.8279999997</v>
      </c>
      <c r="Q429" s="32">
        <v>160</v>
      </c>
      <c r="R429" s="14">
        <v>11.68</v>
      </c>
      <c r="S429" s="14" t="s">
        <v>1214</v>
      </c>
      <c r="T429" s="14" t="s">
        <v>1215</v>
      </c>
    </row>
    <row r="430" spans="1:20" ht="56.25">
      <c r="A430" s="15">
        <v>18</v>
      </c>
      <c r="B430" s="16"/>
      <c r="C430" s="68"/>
      <c r="D430" s="16"/>
      <c r="E430" s="16"/>
      <c r="F430" s="16"/>
      <c r="G430" s="16"/>
      <c r="H430" s="16"/>
      <c r="I430" s="32"/>
      <c r="J430" s="21"/>
      <c r="K430" s="69" t="s">
        <v>39</v>
      </c>
      <c r="L430" s="21">
        <f>I429*Q430</f>
        <v>175333.41099999999</v>
      </c>
      <c r="M430" s="634"/>
      <c r="N430" s="32">
        <f>I429*R430</f>
        <v>12802.316999999999</v>
      </c>
      <c r="O430" s="32">
        <f t="shared" si="29"/>
        <v>188135.728</v>
      </c>
      <c r="P430" s="634"/>
      <c r="Q430" s="32">
        <v>57.11</v>
      </c>
      <c r="R430" s="14">
        <v>4.17</v>
      </c>
      <c r="S430" s="14" t="s">
        <v>1214</v>
      </c>
      <c r="T430" s="14" t="s">
        <v>1215</v>
      </c>
    </row>
    <row r="431" spans="1:20" ht="56.25">
      <c r="A431" s="15">
        <v>19</v>
      </c>
      <c r="B431" s="16"/>
      <c r="C431" s="68"/>
      <c r="D431" s="16"/>
      <c r="E431" s="16"/>
      <c r="F431" s="16"/>
      <c r="G431" s="16"/>
      <c r="H431" s="16"/>
      <c r="I431" s="32"/>
      <c r="J431" s="21"/>
      <c r="K431" s="35" t="s">
        <v>42</v>
      </c>
      <c r="L431" s="21">
        <f>I429*Q431</f>
        <v>109080.65300000001</v>
      </c>
      <c r="M431" s="634"/>
      <c r="N431" s="32">
        <f>I429*R431</f>
        <v>7951.5589999999993</v>
      </c>
      <c r="O431" s="32">
        <f t="shared" si="29"/>
        <v>117032.212</v>
      </c>
      <c r="P431" s="634"/>
      <c r="Q431" s="32">
        <v>35.53</v>
      </c>
      <c r="R431" s="14">
        <v>2.59</v>
      </c>
      <c r="S431" s="14" t="s">
        <v>1214</v>
      </c>
      <c r="T431" s="14" t="s">
        <v>1215</v>
      </c>
    </row>
    <row r="432" spans="1:20">
      <c r="A432" s="15">
        <v>20</v>
      </c>
      <c r="B432" s="16"/>
      <c r="C432" s="68"/>
      <c r="D432" s="16"/>
      <c r="E432" s="16"/>
      <c r="F432" s="16"/>
      <c r="G432" s="16"/>
      <c r="H432" s="16"/>
      <c r="I432" s="32"/>
      <c r="J432" s="21"/>
      <c r="K432" s="69" t="s">
        <v>234</v>
      </c>
      <c r="L432" s="21">
        <f>I429*Q432</f>
        <v>3322462.22</v>
      </c>
      <c r="M432" s="633"/>
      <c r="N432" s="32">
        <f>I429*R432</f>
        <v>242537.9</v>
      </c>
      <c r="O432" s="32">
        <f t="shared" si="29"/>
        <v>3565000.12</v>
      </c>
      <c r="P432" s="633"/>
      <c r="Q432" s="32">
        <v>1082.2</v>
      </c>
      <c r="R432" s="14">
        <v>79</v>
      </c>
      <c r="S432" s="14" t="s">
        <v>1214</v>
      </c>
      <c r="T432" s="14" t="s">
        <v>1215</v>
      </c>
    </row>
    <row r="433" spans="1:20" ht="37.5">
      <c r="A433" s="15">
        <v>21</v>
      </c>
      <c r="B433" s="16">
        <v>14</v>
      </c>
      <c r="C433" s="68" t="s">
        <v>1319</v>
      </c>
      <c r="D433" s="16">
        <v>1991</v>
      </c>
      <c r="E433" s="16"/>
      <c r="F433" s="556" t="s">
        <v>1153</v>
      </c>
      <c r="G433" s="16" t="s">
        <v>1240</v>
      </c>
      <c r="H433" s="16">
        <v>5</v>
      </c>
      <c r="I433" s="32">
        <v>3158.5</v>
      </c>
      <c r="J433" s="21">
        <v>1812.4</v>
      </c>
      <c r="K433" s="69" t="s">
        <v>46</v>
      </c>
      <c r="L433" s="21">
        <f t="shared" si="27"/>
        <v>505360</v>
      </c>
      <c r="M433" s="632">
        <f>L433+L434</f>
        <v>3923488.7</v>
      </c>
      <c r="N433" s="32">
        <f t="shared" si="28"/>
        <v>36891.279999999999</v>
      </c>
      <c r="O433" s="32">
        <f t="shared" si="29"/>
        <v>542251.28</v>
      </c>
      <c r="P433" s="632">
        <f>O433+O434</f>
        <v>4209901.4800000004</v>
      </c>
      <c r="Q433" s="32">
        <v>160</v>
      </c>
      <c r="R433" s="14">
        <v>11.68</v>
      </c>
      <c r="S433" s="14" t="s">
        <v>1214</v>
      </c>
      <c r="T433" s="14" t="s">
        <v>1215</v>
      </c>
    </row>
    <row r="434" spans="1:20">
      <c r="A434" s="15">
        <v>22</v>
      </c>
      <c r="B434" s="16"/>
      <c r="C434" s="68"/>
      <c r="D434" s="16"/>
      <c r="E434" s="16"/>
      <c r="F434" s="16"/>
      <c r="G434" s="16"/>
      <c r="H434" s="16"/>
      <c r="I434" s="32"/>
      <c r="J434" s="21"/>
      <c r="K434" s="69" t="s">
        <v>234</v>
      </c>
      <c r="L434" s="21">
        <f>I433*Q434</f>
        <v>3418128.7</v>
      </c>
      <c r="M434" s="633"/>
      <c r="N434" s="32">
        <f>I433*R434</f>
        <v>249521.5</v>
      </c>
      <c r="O434" s="32">
        <f t="shared" si="29"/>
        <v>3667650.2</v>
      </c>
      <c r="P434" s="633"/>
      <c r="Q434" s="32">
        <v>1082.2</v>
      </c>
      <c r="R434" s="14">
        <v>79</v>
      </c>
      <c r="S434" s="14" t="s">
        <v>1214</v>
      </c>
      <c r="T434" s="14" t="s">
        <v>1215</v>
      </c>
    </row>
    <row r="435" spans="1:20" ht="37.5">
      <c r="A435" s="15">
        <v>23</v>
      </c>
      <c r="B435" s="16">
        <v>15</v>
      </c>
      <c r="C435" s="68" t="s">
        <v>1320</v>
      </c>
      <c r="D435" s="16">
        <v>1983</v>
      </c>
      <c r="E435" s="16"/>
      <c r="F435" s="556" t="s">
        <v>1153</v>
      </c>
      <c r="G435" s="16" t="s">
        <v>1240</v>
      </c>
      <c r="H435" s="16">
        <v>5</v>
      </c>
      <c r="I435" s="32">
        <v>1590.7</v>
      </c>
      <c r="J435" s="21">
        <v>933.1</v>
      </c>
      <c r="K435" s="69" t="s">
        <v>46</v>
      </c>
      <c r="L435" s="21">
        <f t="shared" si="27"/>
        <v>254512</v>
      </c>
      <c r="M435" s="632">
        <f>L435+L436+L437+L438+L439</f>
        <v>2800968.1880000001</v>
      </c>
      <c r="N435" s="32">
        <f t="shared" si="28"/>
        <v>18579.376</v>
      </c>
      <c r="O435" s="32">
        <f t="shared" si="29"/>
        <v>273091.37599999999</v>
      </c>
      <c r="P435" s="632">
        <f>O435+O436+O437+O438+O439</f>
        <v>3005436.7659999998</v>
      </c>
      <c r="Q435" s="32">
        <v>160</v>
      </c>
      <c r="R435" s="14">
        <v>11.68</v>
      </c>
      <c r="S435" s="14" t="s">
        <v>1214</v>
      </c>
      <c r="T435" s="14" t="s">
        <v>1215</v>
      </c>
    </row>
    <row r="436" spans="1:20" ht="37.5">
      <c r="A436" s="15">
        <v>24</v>
      </c>
      <c r="B436" s="16"/>
      <c r="C436" s="68"/>
      <c r="D436" s="16"/>
      <c r="E436" s="16"/>
      <c r="F436" s="16"/>
      <c r="G436" s="16"/>
      <c r="H436" s="16"/>
      <c r="I436" s="32"/>
      <c r="J436" s="21"/>
      <c r="K436" s="69" t="s">
        <v>49</v>
      </c>
      <c r="L436" s="21">
        <f>I435*Q436</f>
        <v>677638.20000000007</v>
      </c>
      <c r="M436" s="634"/>
      <c r="N436" s="32">
        <f>I435*R436</f>
        <v>49470.770000000004</v>
      </c>
      <c r="O436" s="32">
        <f t="shared" si="29"/>
        <v>727108.97000000009</v>
      </c>
      <c r="P436" s="634"/>
      <c r="Q436" s="32">
        <v>426</v>
      </c>
      <c r="R436" s="14">
        <v>31.1</v>
      </c>
      <c r="S436" s="14" t="s">
        <v>1214</v>
      </c>
      <c r="T436" s="14" t="s">
        <v>1215</v>
      </c>
    </row>
    <row r="437" spans="1:20" ht="56.25">
      <c r="A437" s="15">
        <v>25</v>
      </c>
      <c r="B437" s="16"/>
      <c r="C437" s="68"/>
      <c r="D437" s="16"/>
      <c r="E437" s="16"/>
      <c r="F437" s="16"/>
      <c r="G437" s="16"/>
      <c r="H437" s="16"/>
      <c r="I437" s="32"/>
      <c r="J437" s="21"/>
      <c r="K437" s="69" t="s">
        <v>39</v>
      </c>
      <c r="L437" s="21">
        <f>I435*Q437</f>
        <v>90844.877000000008</v>
      </c>
      <c r="M437" s="634"/>
      <c r="N437" s="32">
        <f>I435*R437</f>
        <v>6633.2190000000001</v>
      </c>
      <c r="O437" s="32">
        <f t="shared" si="29"/>
        <v>97478.096000000005</v>
      </c>
      <c r="P437" s="634"/>
      <c r="Q437" s="32">
        <v>57.11</v>
      </c>
      <c r="R437" s="14">
        <v>4.17</v>
      </c>
      <c r="S437" s="14" t="s">
        <v>1214</v>
      </c>
      <c r="T437" s="14" t="s">
        <v>1215</v>
      </c>
    </row>
    <row r="438" spans="1:20" ht="56.25">
      <c r="A438" s="15">
        <v>26</v>
      </c>
      <c r="B438" s="16"/>
      <c r="C438" s="68"/>
      <c r="D438" s="16"/>
      <c r="E438" s="16"/>
      <c r="F438" s="16"/>
      <c r="G438" s="16"/>
      <c r="H438" s="16"/>
      <c r="I438" s="32"/>
      <c r="J438" s="21"/>
      <c r="K438" s="35" t="s">
        <v>42</v>
      </c>
      <c r="L438" s="21">
        <f>I435*Q438</f>
        <v>56517.571000000004</v>
      </c>
      <c r="M438" s="634"/>
      <c r="N438" s="32">
        <f>I435*R438</f>
        <v>4119.9129999999996</v>
      </c>
      <c r="O438" s="32">
        <f t="shared" si="29"/>
        <v>60637.484000000004</v>
      </c>
      <c r="P438" s="634"/>
      <c r="Q438" s="32">
        <v>35.53</v>
      </c>
      <c r="R438" s="14">
        <v>2.59</v>
      </c>
      <c r="S438" s="14" t="s">
        <v>1214</v>
      </c>
      <c r="T438" s="14" t="s">
        <v>1215</v>
      </c>
    </row>
    <row r="439" spans="1:20">
      <c r="A439" s="15">
        <v>27</v>
      </c>
      <c r="B439" s="16"/>
      <c r="C439" s="68"/>
      <c r="D439" s="16"/>
      <c r="E439" s="16"/>
      <c r="F439" s="16"/>
      <c r="G439" s="16"/>
      <c r="H439" s="16"/>
      <c r="I439" s="32"/>
      <c r="J439" s="21"/>
      <c r="K439" s="69" t="s">
        <v>234</v>
      </c>
      <c r="L439" s="21">
        <f>I435*Q439</f>
        <v>1721455.54</v>
      </c>
      <c r="M439" s="633"/>
      <c r="N439" s="32">
        <f>I435*R439</f>
        <v>125665.3</v>
      </c>
      <c r="O439" s="32">
        <f t="shared" si="29"/>
        <v>1847120.84</v>
      </c>
      <c r="P439" s="633"/>
      <c r="Q439" s="32">
        <v>1082.2</v>
      </c>
      <c r="R439" s="14">
        <v>79</v>
      </c>
      <c r="S439" s="14" t="s">
        <v>1214</v>
      </c>
      <c r="T439" s="14" t="s">
        <v>1215</v>
      </c>
    </row>
    <row r="440" spans="1:20" ht="37.5">
      <c r="A440" s="15">
        <v>28</v>
      </c>
      <c r="B440" s="16">
        <v>16</v>
      </c>
      <c r="C440" s="68" t="s">
        <v>1321</v>
      </c>
      <c r="D440" s="16">
        <v>1978</v>
      </c>
      <c r="E440" s="16"/>
      <c r="F440" s="556" t="s">
        <v>1153</v>
      </c>
      <c r="G440" s="16" t="s">
        <v>1240</v>
      </c>
      <c r="H440" s="16">
        <v>5</v>
      </c>
      <c r="I440" s="32">
        <v>6639.7</v>
      </c>
      <c r="J440" s="21">
        <v>3932.6</v>
      </c>
      <c r="K440" s="69" t="s">
        <v>46</v>
      </c>
      <c r="L440" s="21">
        <f t="shared" si="27"/>
        <v>1062352</v>
      </c>
      <c r="M440" s="632">
        <f>L440+L441+L442+L443</f>
        <v>8862937.148</v>
      </c>
      <c r="N440" s="32">
        <f t="shared" si="28"/>
        <v>77551.695999999996</v>
      </c>
      <c r="O440" s="32">
        <f t="shared" si="29"/>
        <v>1139903.696</v>
      </c>
      <c r="P440" s="632">
        <f>O440+O441+O442+O443</f>
        <v>9509909.5159999989</v>
      </c>
      <c r="Q440" s="32">
        <v>160</v>
      </c>
      <c r="R440" s="14">
        <v>11.68</v>
      </c>
      <c r="S440" s="14" t="s">
        <v>1214</v>
      </c>
      <c r="T440" s="14" t="s">
        <v>1215</v>
      </c>
    </row>
    <row r="441" spans="1:20" ht="56.25">
      <c r="A441" s="15">
        <v>29</v>
      </c>
      <c r="B441" s="16"/>
      <c r="C441" s="68"/>
      <c r="D441" s="16"/>
      <c r="E441" s="16"/>
      <c r="F441" s="16"/>
      <c r="G441" s="16"/>
      <c r="H441" s="16"/>
      <c r="I441" s="32"/>
      <c r="J441" s="21"/>
      <c r="K441" s="69" t="s">
        <v>39</v>
      </c>
      <c r="L441" s="21">
        <f>I440*Q441</f>
        <v>379193.26699999999</v>
      </c>
      <c r="M441" s="634"/>
      <c r="N441" s="32">
        <f>I440*R441</f>
        <v>27687.548999999999</v>
      </c>
      <c r="O441" s="32">
        <f t="shared" si="29"/>
        <v>406880.81599999999</v>
      </c>
      <c r="P441" s="634"/>
      <c r="Q441" s="32">
        <v>57.11</v>
      </c>
      <c r="R441" s="14">
        <v>4.17</v>
      </c>
      <c r="S441" s="14" t="s">
        <v>1214</v>
      </c>
      <c r="T441" s="14" t="s">
        <v>1215</v>
      </c>
    </row>
    <row r="442" spans="1:20" ht="56.25">
      <c r="A442" s="15">
        <v>30</v>
      </c>
      <c r="B442" s="16"/>
      <c r="C442" s="68"/>
      <c r="D442" s="16"/>
      <c r="E442" s="16"/>
      <c r="F442" s="16"/>
      <c r="G442" s="16"/>
      <c r="H442" s="16"/>
      <c r="I442" s="32"/>
      <c r="J442" s="21"/>
      <c r="K442" s="35" t="s">
        <v>42</v>
      </c>
      <c r="L442" s="21">
        <f>I440*Q442</f>
        <v>235908.541</v>
      </c>
      <c r="M442" s="634"/>
      <c r="N442" s="32">
        <f>I440*R442</f>
        <v>17196.823</v>
      </c>
      <c r="O442" s="32">
        <f t="shared" si="29"/>
        <v>253105.364</v>
      </c>
      <c r="P442" s="634"/>
      <c r="Q442" s="32">
        <v>35.53</v>
      </c>
      <c r="R442" s="14">
        <v>2.59</v>
      </c>
      <c r="S442" s="14" t="s">
        <v>1214</v>
      </c>
      <c r="T442" s="14" t="s">
        <v>1215</v>
      </c>
    </row>
    <row r="443" spans="1:20">
      <c r="A443" s="15">
        <v>31</v>
      </c>
      <c r="B443" s="16"/>
      <c r="C443" s="68"/>
      <c r="D443" s="16"/>
      <c r="E443" s="16"/>
      <c r="F443" s="16"/>
      <c r="G443" s="16"/>
      <c r="H443" s="16"/>
      <c r="I443" s="32"/>
      <c r="J443" s="21"/>
      <c r="K443" s="69" t="s">
        <v>234</v>
      </c>
      <c r="L443" s="21">
        <f>I440*Q443</f>
        <v>7185483.3399999999</v>
      </c>
      <c r="M443" s="633"/>
      <c r="N443" s="32">
        <f>I440*R443</f>
        <v>524536.29999999993</v>
      </c>
      <c r="O443" s="32">
        <f t="shared" si="29"/>
        <v>7710019.6399999997</v>
      </c>
      <c r="P443" s="633"/>
      <c r="Q443" s="32">
        <v>1082.2</v>
      </c>
      <c r="R443" s="14">
        <v>79</v>
      </c>
      <c r="S443" s="14" t="s">
        <v>1214</v>
      </c>
      <c r="T443" s="14" t="s">
        <v>1215</v>
      </c>
    </row>
    <row r="444" spans="1:20" ht="37.5">
      <c r="A444" s="15">
        <v>32</v>
      </c>
      <c r="B444" s="16">
        <v>17</v>
      </c>
      <c r="C444" s="68" t="s">
        <v>1322</v>
      </c>
      <c r="D444" s="16">
        <v>1967</v>
      </c>
      <c r="E444" s="16"/>
      <c r="F444" s="556" t="s">
        <v>1286</v>
      </c>
      <c r="G444" s="16" t="s">
        <v>1240</v>
      </c>
      <c r="H444" s="16">
        <v>2</v>
      </c>
      <c r="I444" s="32">
        <v>430.1</v>
      </c>
      <c r="J444" s="21">
        <v>296.60000000000002</v>
      </c>
      <c r="K444" s="69" t="s">
        <v>46</v>
      </c>
      <c r="L444" s="21">
        <f t="shared" si="27"/>
        <v>106768.024</v>
      </c>
      <c r="M444" s="32">
        <f>L444</f>
        <v>106768.024</v>
      </c>
      <c r="N444" s="32">
        <f t="shared" si="28"/>
        <v>7793.4120000000012</v>
      </c>
      <c r="O444" s="32">
        <f t="shared" si="29"/>
        <v>114561.436</v>
      </c>
      <c r="P444" s="32">
        <f>O444</f>
        <v>114561.436</v>
      </c>
      <c r="Q444" s="32">
        <v>248.24</v>
      </c>
      <c r="R444" s="14">
        <v>18.12</v>
      </c>
      <c r="S444" s="14" t="s">
        <v>1214</v>
      </c>
      <c r="T444" s="14" t="s">
        <v>1215</v>
      </c>
    </row>
    <row r="445" spans="1:20" ht="37.5">
      <c r="A445" s="15">
        <v>33</v>
      </c>
      <c r="B445" s="16">
        <v>18</v>
      </c>
      <c r="C445" s="68" t="s">
        <v>1323</v>
      </c>
      <c r="D445" s="16">
        <v>1978</v>
      </c>
      <c r="E445" s="16"/>
      <c r="F445" s="556" t="s">
        <v>1153</v>
      </c>
      <c r="G445" s="16" t="s">
        <v>87</v>
      </c>
      <c r="H445" s="16">
        <v>3</v>
      </c>
      <c r="I445" s="32">
        <v>1791.4</v>
      </c>
      <c r="J445" s="21">
        <v>1252.4000000000001</v>
      </c>
      <c r="K445" s="69" t="s">
        <v>46</v>
      </c>
      <c r="L445" s="21">
        <f t="shared" si="27"/>
        <v>286624</v>
      </c>
      <c r="M445" s="632">
        <f>L445+L446+L447</f>
        <v>1387045.192</v>
      </c>
      <c r="N445" s="32">
        <f t="shared" si="28"/>
        <v>20923.552</v>
      </c>
      <c r="O445" s="32">
        <f t="shared" si="29"/>
        <v>307547.55200000003</v>
      </c>
      <c r="P445" s="632">
        <f>O445+O446+O447</f>
        <v>1488313.034</v>
      </c>
      <c r="Q445" s="32">
        <v>160</v>
      </c>
      <c r="R445" s="14">
        <v>11.68</v>
      </c>
      <c r="S445" s="14" t="s">
        <v>1214</v>
      </c>
      <c r="T445" s="14" t="s">
        <v>1215</v>
      </c>
    </row>
    <row r="446" spans="1:20" ht="56.25">
      <c r="A446" s="15">
        <v>34</v>
      </c>
      <c r="B446" s="16"/>
      <c r="C446" s="68"/>
      <c r="D446" s="16"/>
      <c r="E446" s="16"/>
      <c r="F446" s="556"/>
      <c r="G446" s="16"/>
      <c r="H446" s="16"/>
      <c r="I446" s="32"/>
      <c r="J446" s="21"/>
      <c r="K446" s="35" t="s">
        <v>42</v>
      </c>
      <c r="L446" s="21">
        <f>I445*Q446</f>
        <v>62018.267999999996</v>
      </c>
      <c r="M446" s="634"/>
      <c r="N446" s="32">
        <f>I445*R446</f>
        <v>4532.2420000000002</v>
      </c>
      <c r="O446" s="32">
        <f t="shared" si="29"/>
        <v>66550.509999999995</v>
      </c>
      <c r="P446" s="634"/>
      <c r="Q446" s="32">
        <v>34.619999999999997</v>
      </c>
      <c r="R446" s="14">
        <v>2.5299999999999998</v>
      </c>
      <c r="S446" s="14" t="s">
        <v>1214</v>
      </c>
      <c r="T446" s="14" t="s">
        <v>1215</v>
      </c>
    </row>
    <row r="447" spans="1:20">
      <c r="A447" s="15">
        <v>35</v>
      </c>
      <c r="B447" s="16"/>
      <c r="C447" s="68"/>
      <c r="D447" s="16"/>
      <c r="E447" s="16"/>
      <c r="F447" s="556"/>
      <c r="G447" s="16"/>
      <c r="H447" s="16"/>
      <c r="I447" s="32"/>
      <c r="J447" s="21"/>
      <c r="K447" s="69" t="s">
        <v>108</v>
      </c>
      <c r="L447" s="21">
        <f>I445*Q447</f>
        <v>1038402.924</v>
      </c>
      <c r="M447" s="633"/>
      <c r="N447" s="32">
        <f>I445*R447</f>
        <v>75812.04800000001</v>
      </c>
      <c r="O447" s="32">
        <f t="shared" si="29"/>
        <v>1114214.9720000001</v>
      </c>
      <c r="P447" s="633"/>
      <c r="Q447" s="32">
        <v>579.66</v>
      </c>
      <c r="R447" s="14">
        <v>42.32</v>
      </c>
      <c r="S447" s="14" t="s">
        <v>1214</v>
      </c>
      <c r="T447" s="14" t="s">
        <v>1215</v>
      </c>
    </row>
    <row r="448" spans="1:20" ht="37.5">
      <c r="A448" s="15">
        <v>36</v>
      </c>
      <c r="B448" s="16">
        <v>19</v>
      </c>
      <c r="C448" s="68" t="s">
        <v>1324</v>
      </c>
      <c r="D448" s="16">
        <v>1970</v>
      </c>
      <c r="E448" s="16"/>
      <c r="F448" s="556" t="s">
        <v>1153</v>
      </c>
      <c r="G448" s="16" t="s">
        <v>1240</v>
      </c>
      <c r="H448" s="16">
        <v>4</v>
      </c>
      <c r="I448" s="32">
        <v>3513.2</v>
      </c>
      <c r="J448" s="21">
        <v>1502.8</v>
      </c>
      <c r="K448" s="69" t="s">
        <v>46</v>
      </c>
      <c r="L448" s="21">
        <f t="shared" si="27"/>
        <v>562112</v>
      </c>
      <c r="M448" s="632">
        <f>L448+L449+L450</f>
        <v>5860720.2400000002</v>
      </c>
      <c r="N448" s="32">
        <f t="shared" si="28"/>
        <v>41034.175999999999</v>
      </c>
      <c r="O448" s="32">
        <f t="shared" si="29"/>
        <v>603146.17599999998</v>
      </c>
      <c r="P448" s="632">
        <f>O448+O449+O450</f>
        <v>6288557.7359999996</v>
      </c>
      <c r="Q448" s="32">
        <v>160</v>
      </c>
      <c r="R448" s="14">
        <v>11.68</v>
      </c>
      <c r="S448" s="14" t="s">
        <v>1214</v>
      </c>
      <c r="T448" s="14" t="s">
        <v>1215</v>
      </c>
    </row>
    <row r="449" spans="1:20">
      <c r="A449" s="15">
        <v>37</v>
      </c>
      <c r="B449" s="16"/>
      <c r="C449" s="68"/>
      <c r="D449" s="16"/>
      <c r="E449" s="16"/>
      <c r="F449" s="16"/>
      <c r="G449" s="16"/>
      <c r="H449" s="16"/>
      <c r="I449" s="32"/>
      <c r="J449" s="21"/>
      <c r="K449" s="69" t="s">
        <v>234</v>
      </c>
      <c r="L449" s="21">
        <f>I448*Q449</f>
        <v>3801985.04</v>
      </c>
      <c r="M449" s="634"/>
      <c r="N449" s="32">
        <f>I448*R449</f>
        <v>277542.8</v>
      </c>
      <c r="O449" s="32">
        <f t="shared" si="29"/>
        <v>4079527.84</v>
      </c>
      <c r="P449" s="634"/>
      <c r="Q449" s="32">
        <v>1082.2</v>
      </c>
      <c r="R449" s="14">
        <v>79</v>
      </c>
      <c r="S449" s="14" t="s">
        <v>1214</v>
      </c>
      <c r="T449" s="14" t="s">
        <v>1215</v>
      </c>
    </row>
    <row r="450" spans="1:20" ht="37.5">
      <c r="A450" s="15">
        <v>38</v>
      </c>
      <c r="B450" s="16"/>
      <c r="C450" s="68"/>
      <c r="D450" s="16"/>
      <c r="E450" s="16"/>
      <c r="F450" s="16"/>
      <c r="G450" s="16"/>
      <c r="H450" s="16"/>
      <c r="I450" s="32"/>
      <c r="J450" s="21"/>
      <c r="K450" s="69" t="s">
        <v>49</v>
      </c>
      <c r="L450" s="21">
        <f>I448*Q450</f>
        <v>1496623.2</v>
      </c>
      <c r="M450" s="633"/>
      <c r="N450" s="32">
        <f>I448*R450</f>
        <v>109260.52</v>
      </c>
      <c r="O450" s="32">
        <f t="shared" si="29"/>
        <v>1605883.72</v>
      </c>
      <c r="P450" s="633"/>
      <c r="Q450" s="32">
        <v>426</v>
      </c>
      <c r="R450" s="14">
        <v>31.1</v>
      </c>
      <c r="S450" s="14" t="s">
        <v>1214</v>
      </c>
      <c r="T450" s="14" t="s">
        <v>1215</v>
      </c>
    </row>
    <row r="451" spans="1:20">
      <c r="A451" s="15">
        <v>39</v>
      </c>
      <c r="B451" s="16">
        <v>20</v>
      </c>
      <c r="C451" s="553" t="s">
        <v>1325</v>
      </c>
      <c r="D451" s="16">
        <v>1970</v>
      </c>
      <c r="E451" s="16"/>
      <c r="F451" s="556" t="s">
        <v>1153</v>
      </c>
      <c r="G451" s="16" t="s">
        <v>1240</v>
      </c>
      <c r="H451" s="16">
        <v>4</v>
      </c>
      <c r="I451" s="32">
        <v>2219.4</v>
      </c>
      <c r="J451" s="21">
        <v>1100.0999999999999</v>
      </c>
      <c r="K451" s="69" t="s">
        <v>234</v>
      </c>
      <c r="L451" s="21">
        <f t="shared" si="27"/>
        <v>2401834.6800000002</v>
      </c>
      <c r="M451" s="32">
        <f>L451</f>
        <v>2401834.6800000002</v>
      </c>
      <c r="N451" s="32">
        <f t="shared" si="28"/>
        <v>175332.6</v>
      </c>
      <c r="O451" s="32">
        <f t="shared" si="29"/>
        <v>2577167.2800000003</v>
      </c>
      <c r="P451" s="32">
        <f>O451</f>
        <v>2577167.2800000003</v>
      </c>
      <c r="Q451" s="32">
        <v>1082.2</v>
      </c>
      <c r="R451" s="14">
        <v>79</v>
      </c>
      <c r="S451" s="14" t="s">
        <v>1214</v>
      </c>
      <c r="T451" s="14" t="s">
        <v>1215</v>
      </c>
    </row>
    <row r="452" spans="1:20" ht="37.5">
      <c r="A452" s="15">
        <v>40</v>
      </c>
      <c r="B452" s="16">
        <v>21</v>
      </c>
      <c r="C452" s="68" t="s">
        <v>1326</v>
      </c>
      <c r="D452" s="16">
        <v>1974</v>
      </c>
      <c r="E452" s="16"/>
      <c r="F452" s="556" t="s">
        <v>1153</v>
      </c>
      <c r="G452" s="16" t="s">
        <v>1240</v>
      </c>
      <c r="H452" s="16">
        <v>4</v>
      </c>
      <c r="I452" s="32">
        <v>2235.8000000000002</v>
      </c>
      <c r="J452" s="21">
        <v>1091.5999999999999</v>
      </c>
      <c r="K452" s="69" t="s">
        <v>46</v>
      </c>
      <c r="L452" s="21">
        <f t="shared" si="27"/>
        <v>357728</v>
      </c>
      <c r="M452" s="632">
        <f>L452+L453</f>
        <v>2777310.7600000002</v>
      </c>
      <c r="N452" s="32">
        <f t="shared" si="28"/>
        <v>26114.144</v>
      </c>
      <c r="O452" s="32">
        <f t="shared" si="29"/>
        <v>383842.14399999997</v>
      </c>
      <c r="P452" s="632">
        <f>O452+O453</f>
        <v>2980053.1040000003</v>
      </c>
      <c r="Q452" s="32">
        <v>160</v>
      </c>
      <c r="R452" s="14">
        <v>11.68</v>
      </c>
      <c r="S452" s="14" t="s">
        <v>1214</v>
      </c>
      <c r="T452" s="14" t="s">
        <v>1215</v>
      </c>
    </row>
    <row r="453" spans="1:20">
      <c r="A453" s="15">
        <v>41</v>
      </c>
      <c r="B453" s="16"/>
      <c r="C453" s="68"/>
      <c r="D453" s="16"/>
      <c r="E453" s="16"/>
      <c r="F453" s="16"/>
      <c r="G453" s="16"/>
      <c r="H453" s="16"/>
      <c r="I453" s="32"/>
      <c r="J453" s="21"/>
      <c r="K453" s="69" t="s">
        <v>234</v>
      </c>
      <c r="L453" s="21">
        <f>I452*Q453</f>
        <v>2419582.7600000002</v>
      </c>
      <c r="M453" s="633"/>
      <c r="N453" s="32">
        <f>I452*R453</f>
        <v>176628.2</v>
      </c>
      <c r="O453" s="32">
        <f t="shared" si="29"/>
        <v>2596210.9600000004</v>
      </c>
      <c r="P453" s="633"/>
      <c r="Q453" s="32">
        <v>1082.2</v>
      </c>
      <c r="R453" s="14">
        <v>79</v>
      </c>
      <c r="S453" s="14" t="s">
        <v>1214</v>
      </c>
      <c r="T453" s="14" t="s">
        <v>1215</v>
      </c>
    </row>
    <row r="454" spans="1:20" ht="37.5">
      <c r="A454" s="15">
        <v>42</v>
      </c>
      <c r="B454" s="16">
        <v>22</v>
      </c>
      <c r="C454" s="553" t="s">
        <v>1327</v>
      </c>
      <c r="D454" s="16">
        <v>1983</v>
      </c>
      <c r="E454" s="16"/>
      <c r="F454" s="556" t="s">
        <v>1153</v>
      </c>
      <c r="G454" s="16" t="s">
        <v>1240</v>
      </c>
      <c r="H454" s="16">
        <v>5</v>
      </c>
      <c r="I454" s="32">
        <v>6540.2</v>
      </c>
      <c r="J454" s="21">
        <v>3882.6</v>
      </c>
      <c r="K454" s="69" t="s">
        <v>46</v>
      </c>
      <c r="L454" s="21">
        <f t="shared" si="27"/>
        <v>1046432</v>
      </c>
      <c r="M454" s="32">
        <f>L454</f>
        <v>1046432</v>
      </c>
      <c r="N454" s="32">
        <f t="shared" si="28"/>
        <v>76389.535999999993</v>
      </c>
      <c r="O454" s="32">
        <f t="shared" si="29"/>
        <v>1122821.5360000001</v>
      </c>
      <c r="P454" s="32">
        <f>O454</f>
        <v>1122821.5360000001</v>
      </c>
      <c r="Q454" s="32">
        <v>160</v>
      </c>
      <c r="R454" s="14">
        <v>11.68</v>
      </c>
      <c r="S454" s="14" t="s">
        <v>1214</v>
      </c>
      <c r="T454" s="14" t="s">
        <v>1215</v>
      </c>
    </row>
    <row r="455" spans="1:20" ht="37.5">
      <c r="A455" s="15">
        <v>43</v>
      </c>
      <c r="B455" s="16">
        <v>23</v>
      </c>
      <c r="C455" s="553" t="s">
        <v>1328</v>
      </c>
      <c r="D455" s="16">
        <v>1982</v>
      </c>
      <c r="E455" s="16"/>
      <c r="F455" s="556" t="s">
        <v>1286</v>
      </c>
      <c r="G455" s="16" t="s">
        <v>1240</v>
      </c>
      <c r="H455" s="16">
        <v>2</v>
      </c>
      <c r="I455" s="32">
        <v>654</v>
      </c>
      <c r="J455" s="21">
        <v>503.2</v>
      </c>
      <c r="K455" s="69" t="s">
        <v>46</v>
      </c>
      <c r="L455" s="21">
        <f t="shared" si="27"/>
        <v>162348.96</v>
      </c>
      <c r="M455" s="32">
        <f>L455</f>
        <v>162348.96</v>
      </c>
      <c r="N455" s="32">
        <f t="shared" si="28"/>
        <v>11850.480000000001</v>
      </c>
      <c r="O455" s="32">
        <f t="shared" si="29"/>
        <v>174199.44</v>
      </c>
      <c r="P455" s="32">
        <f>O455</f>
        <v>174199.44</v>
      </c>
      <c r="Q455" s="32">
        <v>248.24</v>
      </c>
      <c r="R455" s="14">
        <v>18.12</v>
      </c>
      <c r="S455" s="14" t="s">
        <v>1214</v>
      </c>
      <c r="T455" s="14" t="s">
        <v>1215</v>
      </c>
    </row>
    <row r="456" spans="1:20">
      <c r="A456" s="15">
        <v>44</v>
      </c>
      <c r="B456" s="16">
        <v>24</v>
      </c>
      <c r="C456" s="553" t="s">
        <v>1329</v>
      </c>
      <c r="D456" s="16">
        <v>1979</v>
      </c>
      <c r="E456" s="16"/>
      <c r="F456" s="556" t="s">
        <v>1286</v>
      </c>
      <c r="G456" s="16" t="s">
        <v>1240</v>
      </c>
      <c r="H456" s="16">
        <v>2</v>
      </c>
      <c r="I456" s="32">
        <v>946.32</v>
      </c>
      <c r="J456" s="21">
        <v>588.1</v>
      </c>
      <c r="K456" s="69" t="s">
        <v>234</v>
      </c>
      <c r="L456" s="21">
        <f t="shared" si="27"/>
        <v>1419480</v>
      </c>
      <c r="M456" s="32">
        <f>L456</f>
        <v>1419480</v>
      </c>
      <c r="N456" s="32">
        <f t="shared" si="28"/>
        <v>103622.04000000001</v>
      </c>
      <c r="O456" s="32">
        <f t="shared" si="29"/>
        <v>1523102.04</v>
      </c>
      <c r="P456" s="32">
        <f>O456</f>
        <v>1523102.04</v>
      </c>
      <c r="Q456" s="32">
        <v>1500</v>
      </c>
      <c r="R456" s="14">
        <v>109.5</v>
      </c>
      <c r="S456" s="14" t="s">
        <v>1214</v>
      </c>
      <c r="T456" s="14" t="s">
        <v>1215</v>
      </c>
    </row>
    <row r="457" spans="1:20" ht="37.5">
      <c r="A457" s="15">
        <v>45</v>
      </c>
      <c r="B457" s="16">
        <v>25</v>
      </c>
      <c r="C457" s="553" t="s">
        <v>1330</v>
      </c>
      <c r="D457" s="16">
        <v>1986</v>
      </c>
      <c r="E457" s="16"/>
      <c r="F457" s="556" t="s">
        <v>1153</v>
      </c>
      <c r="G457" s="16" t="s">
        <v>1240</v>
      </c>
      <c r="H457" s="16">
        <v>3</v>
      </c>
      <c r="I457" s="32">
        <v>1309.5999999999999</v>
      </c>
      <c r="J457" s="21">
        <v>860.3</v>
      </c>
      <c r="K457" s="69" t="s">
        <v>46</v>
      </c>
      <c r="L457" s="21">
        <f t="shared" si="27"/>
        <v>238347.19999999998</v>
      </c>
      <c r="M457" s="32">
        <f>L457</f>
        <v>238347.19999999998</v>
      </c>
      <c r="N457" s="32">
        <f t="shared" si="28"/>
        <v>17404.583999999999</v>
      </c>
      <c r="O457" s="32">
        <f t="shared" si="29"/>
        <v>255751.78399999999</v>
      </c>
      <c r="P457" s="32">
        <f>O457</f>
        <v>255751.78399999999</v>
      </c>
      <c r="Q457" s="32">
        <v>182</v>
      </c>
      <c r="R457" s="14">
        <v>13.29</v>
      </c>
      <c r="S457" s="14" t="s">
        <v>1214</v>
      </c>
      <c r="T457" s="14" t="s">
        <v>1215</v>
      </c>
    </row>
    <row r="458" spans="1:20">
      <c r="A458" s="550">
        <f>A464</f>
        <v>6</v>
      </c>
      <c r="B458" s="520">
        <f>B464</f>
        <v>5</v>
      </c>
      <c r="C458" s="519" t="s">
        <v>72</v>
      </c>
      <c r="D458" s="520"/>
      <c r="E458" s="520"/>
      <c r="F458" s="530"/>
      <c r="G458" s="520"/>
      <c r="H458" s="520"/>
      <c r="I458" s="521">
        <f>SUM(I459:I464)</f>
        <v>24741</v>
      </c>
      <c r="J458" s="521"/>
      <c r="K458" s="528"/>
      <c r="L458" s="521">
        <f>SUM(L459:L464)</f>
        <v>10041638.4</v>
      </c>
      <c r="M458" s="521">
        <f>SUM(M459:M464)</f>
        <v>10041638.4</v>
      </c>
      <c r="N458" s="521">
        <f>SUM(N459:N464)</f>
        <v>733045.91999999993</v>
      </c>
      <c r="O458" s="521">
        <f>SUM(O459:O464)</f>
        <v>10774684.32</v>
      </c>
      <c r="P458" s="521">
        <f>SUM(P459:P464)</f>
        <v>10774684.32</v>
      </c>
      <c r="Q458" s="522"/>
      <c r="R458" s="524"/>
      <c r="S458" s="529" t="s">
        <v>1214</v>
      </c>
      <c r="T458" s="529" t="s">
        <v>1215</v>
      </c>
    </row>
    <row r="459" spans="1:20" ht="37.5">
      <c r="A459" s="71">
        <v>1</v>
      </c>
      <c r="B459" s="16">
        <v>1</v>
      </c>
      <c r="C459" s="266" t="s">
        <v>77</v>
      </c>
      <c r="D459" s="16">
        <v>1974</v>
      </c>
      <c r="E459" s="16" t="s">
        <v>37</v>
      </c>
      <c r="F459" s="21" t="s">
        <v>306</v>
      </c>
      <c r="G459" s="16" t="s">
        <v>38</v>
      </c>
      <c r="H459" s="16">
        <v>3</v>
      </c>
      <c r="I459" s="21">
        <v>4512</v>
      </c>
      <c r="J459" s="21">
        <v>2804.7</v>
      </c>
      <c r="K459" s="69" t="s">
        <v>234</v>
      </c>
      <c r="L459" s="21">
        <f>I459*Q459</f>
        <v>4882886.4000000004</v>
      </c>
      <c r="M459" s="632">
        <f>L459+L460</f>
        <v>6804998.4000000004</v>
      </c>
      <c r="N459" s="32">
        <f>I459*R459</f>
        <v>356448</v>
      </c>
      <c r="O459" s="32">
        <f t="shared" ref="O459:O464" si="32">L459+N459</f>
        <v>5239334.4000000004</v>
      </c>
      <c r="P459" s="632">
        <f>O459+O460</f>
        <v>7301769.6000000006</v>
      </c>
      <c r="Q459" s="32">
        <v>1082.2</v>
      </c>
      <c r="R459" s="14">
        <v>79</v>
      </c>
      <c r="S459" s="14" t="s">
        <v>1214</v>
      </c>
      <c r="T459" s="14" t="s">
        <v>1215</v>
      </c>
    </row>
    <row r="460" spans="1:20" ht="37.5">
      <c r="A460" s="71">
        <v>2</v>
      </c>
      <c r="B460" s="16"/>
      <c r="C460" s="68"/>
      <c r="D460" s="16"/>
      <c r="E460" s="16"/>
      <c r="F460" s="21"/>
      <c r="G460" s="16"/>
      <c r="H460" s="16"/>
      <c r="I460" s="21"/>
      <c r="J460" s="21"/>
      <c r="K460" s="69" t="s">
        <v>49</v>
      </c>
      <c r="L460" s="21">
        <f>I459*Q460</f>
        <v>1922112</v>
      </c>
      <c r="M460" s="633"/>
      <c r="N460" s="32">
        <f>I459*R460</f>
        <v>140323.20000000001</v>
      </c>
      <c r="O460" s="32">
        <f t="shared" si="32"/>
        <v>2062435.2</v>
      </c>
      <c r="P460" s="633"/>
      <c r="Q460" s="32">
        <v>426</v>
      </c>
      <c r="R460" s="14">
        <v>31.1</v>
      </c>
      <c r="S460" s="14" t="s">
        <v>1214</v>
      </c>
      <c r="T460" s="14" t="s">
        <v>1215</v>
      </c>
    </row>
    <row r="461" spans="1:20" ht="37.5">
      <c r="A461" s="71">
        <v>3</v>
      </c>
      <c r="B461" s="16">
        <v>2</v>
      </c>
      <c r="C461" s="266" t="s">
        <v>1434</v>
      </c>
      <c r="D461" s="16">
        <v>1977</v>
      </c>
      <c r="E461" s="16" t="s">
        <v>37</v>
      </c>
      <c r="F461" s="21" t="s">
        <v>306</v>
      </c>
      <c r="G461" s="16" t="s">
        <v>38</v>
      </c>
      <c r="H461" s="16">
        <v>5</v>
      </c>
      <c r="I461" s="21">
        <v>5195.8</v>
      </c>
      <c r="J461" s="21">
        <v>3450.1</v>
      </c>
      <c r="K461" s="69" t="s">
        <v>46</v>
      </c>
      <c r="L461" s="21">
        <f>I461*Q461</f>
        <v>831328</v>
      </c>
      <c r="M461" s="32">
        <f>L461</f>
        <v>831328</v>
      </c>
      <c r="N461" s="32">
        <f>I461*R461</f>
        <v>60686.944000000003</v>
      </c>
      <c r="O461" s="32">
        <f t="shared" si="32"/>
        <v>892014.94400000002</v>
      </c>
      <c r="P461" s="32">
        <f>O461</f>
        <v>892014.94400000002</v>
      </c>
      <c r="Q461" s="32">
        <v>160</v>
      </c>
      <c r="R461" s="59">
        <v>11.68</v>
      </c>
      <c r="S461" s="14" t="s">
        <v>1214</v>
      </c>
      <c r="T461" s="14" t="s">
        <v>1215</v>
      </c>
    </row>
    <row r="462" spans="1:20" ht="37.5">
      <c r="A462" s="71">
        <v>4</v>
      </c>
      <c r="B462" s="16">
        <v>3</v>
      </c>
      <c r="C462" s="266" t="s">
        <v>1435</v>
      </c>
      <c r="D462" s="16">
        <v>1978</v>
      </c>
      <c r="E462" s="16" t="s">
        <v>37</v>
      </c>
      <c r="F462" s="21" t="s">
        <v>306</v>
      </c>
      <c r="G462" s="16" t="s">
        <v>38</v>
      </c>
      <c r="H462" s="16">
        <v>5</v>
      </c>
      <c r="I462" s="21">
        <v>5123.1000000000004</v>
      </c>
      <c r="J462" s="21">
        <v>3381.4</v>
      </c>
      <c r="K462" s="69" t="s">
        <v>46</v>
      </c>
      <c r="L462" s="21">
        <f>I462*Q462</f>
        <v>819696</v>
      </c>
      <c r="M462" s="32">
        <f>L462</f>
        <v>819696</v>
      </c>
      <c r="N462" s="32">
        <f>I462*R462</f>
        <v>59837.808000000005</v>
      </c>
      <c r="O462" s="32">
        <f t="shared" si="32"/>
        <v>879533.80799999996</v>
      </c>
      <c r="P462" s="32">
        <f>O462</f>
        <v>879533.80799999996</v>
      </c>
      <c r="Q462" s="32">
        <v>160</v>
      </c>
      <c r="R462" s="59">
        <v>11.68</v>
      </c>
      <c r="S462" s="14" t="s">
        <v>1214</v>
      </c>
      <c r="T462" s="14" t="s">
        <v>1215</v>
      </c>
    </row>
    <row r="463" spans="1:20" ht="37.5">
      <c r="A463" s="71">
        <v>5</v>
      </c>
      <c r="B463" s="16">
        <v>4</v>
      </c>
      <c r="C463" s="266" t="s">
        <v>1436</v>
      </c>
      <c r="D463" s="16">
        <v>1988</v>
      </c>
      <c r="E463" s="16" t="s">
        <v>37</v>
      </c>
      <c r="F463" s="21" t="s">
        <v>306</v>
      </c>
      <c r="G463" s="16" t="s">
        <v>38</v>
      </c>
      <c r="H463" s="16">
        <v>5</v>
      </c>
      <c r="I463" s="21">
        <v>4954.5</v>
      </c>
      <c r="J463" s="21">
        <v>3306</v>
      </c>
      <c r="K463" s="69" t="s">
        <v>46</v>
      </c>
      <c r="L463" s="21">
        <f>I463*Q463</f>
        <v>792720</v>
      </c>
      <c r="M463" s="32">
        <f>L463</f>
        <v>792720</v>
      </c>
      <c r="N463" s="32">
        <f>I463*R463</f>
        <v>57868.56</v>
      </c>
      <c r="O463" s="32">
        <f t="shared" si="32"/>
        <v>850588.56</v>
      </c>
      <c r="P463" s="32">
        <f>O463</f>
        <v>850588.56</v>
      </c>
      <c r="Q463" s="32">
        <v>160</v>
      </c>
      <c r="R463" s="59">
        <v>11.68</v>
      </c>
      <c r="S463" s="14" t="s">
        <v>1214</v>
      </c>
      <c r="T463" s="14" t="s">
        <v>1215</v>
      </c>
    </row>
    <row r="464" spans="1:20" ht="37.5">
      <c r="A464" s="71">
        <v>6</v>
      </c>
      <c r="B464" s="16">
        <v>5</v>
      </c>
      <c r="C464" s="266" t="s">
        <v>1433</v>
      </c>
      <c r="D464" s="16">
        <v>1983</v>
      </c>
      <c r="E464" s="16" t="s">
        <v>37</v>
      </c>
      <c r="F464" s="21" t="s">
        <v>306</v>
      </c>
      <c r="G464" s="16" t="s">
        <v>38</v>
      </c>
      <c r="H464" s="16">
        <v>5</v>
      </c>
      <c r="I464" s="21">
        <v>4955.6000000000004</v>
      </c>
      <c r="J464" s="21">
        <v>3305.7</v>
      </c>
      <c r="K464" s="69" t="s">
        <v>46</v>
      </c>
      <c r="L464" s="21">
        <f>I464*Q464</f>
        <v>792896</v>
      </c>
      <c r="M464" s="32">
        <f>L464</f>
        <v>792896</v>
      </c>
      <c r="N464" s="32">
        <f>I464*R464</f>
        <v>57881.408000000003</v>
      </c>
      <c r="O464" s="32">
        <f t="shared" si="32"/>
        <v>850777.40800000005</v>
      </c>
      <c r="P464" s="32">
        <f>O464</f>
        <v>850777.40800000005</v>
      </c>
      <c r="Q464" s="32">
        <v>160</v>
      </c>
      <c r="R464" s="59">
        <v>11.68</v>
      </c>
      <c r="S464" s="14" t="s">
        <v>1214</v>
      </c>
      <c r="T464" s="14" t="s">
        <v>1215</v>
      </c>
    </row>
    <row r="465" spans="1:20">
      <c r="A465" s="550">
        <f>A467</f>
        <v>2</v>
      </c>
      <c r="B465" s="520">
        <f>B467</f>
        <v>2</v>
      </c>
      <c r="C465" s="519" t="s">
        <v>78</v>
      </c>
      <c r="D465" s="520"/>
      <c r="E465" s="520"/>
      <c r="F465" s="530"/>
      <c r="G465" s="520"/>
      <c r="H465" s="520"/>
      <c r="I465" s="521">
        <f>SUM(I466:I467)</f>
        <v>3394.7</v>
      </c>
      <c r="J465" s="521"/>
      <c r="K465" s="528"/>
      <c r="L465" s="521">
        <f>SUM(L466:L467)</f>
        <v>1215956.4849999999</v>
      </c>
      <c r="M465" s="522">
        <f>SUM(M466:M467)</f>
        <v>1215956.4849999999</v>
      </c>
      <c r="N465" s="522">
        <f>SUM(N466:N467)</f>
        <v>88762.815999999992</v>
      </c>
      <c r="O465" s="522">
        <f>SUM(O466:O467)</f>
        <v>1304719.301</v>
      </c>
      <c r="P465" s="522">
        <f>SUM(P466:P467)</f>
        <v>1304719.301</v>
      </c>
      <c r="Q465" s="522"/>
      <c r="R465" s="524"/>
      <c r="S465" s="529" t="s">
        <v>1214</v>
      </c>
      <c r="T465" s="529" t="s">
        <v>1215</v>
      </c>
    </row>
    <row r="466" spans="1:20" ht="37.5">
      <c r="A466" s="71">
        <v>1</v>
      </c>
      <c r="B466" s="16">
        <v>1</v>
      </c>
      <c r="C466" s="68" t="s">
        <v>1223</v>
      </c>
      <c r="D466" s="16">
        <v>1977</v>
      </c>
      <c r="E466" s="16" t="s">
        <v>37</v>
      </c>
      <c r="F466" s="21"/>
      <c r="G466" s="16" t="s">
        <v>38</v>
      </c>
      <c r="H466" s="16">
        <v>3</v>
      </c>
      <c r="I466" s="21">
        <v>1322.8</v>
      </c>
      <c r="J466" s="21">
        <v>802.2</v>
      </c>
      <c r="K466" s="69" t="s">
        <v>479</v>
      </c>
      <c r="L466" s="21">
        <f>I466*Q466</f>
        <v>564240.34</v>
      </c>
      <c r="M466" s="32">
        <f>L466</f>
        <v>564240.34</v>
      </c>
      <c r="N466" s="32">
        <f>I466*R466</f>
        <v>41191.991999999998</v>
      </c>
      <c r="O466" s="32">
        <f>L466+N466</f>
        <v>605432.33199999994</v>
      </c>
      <c r="P466" s="32">
        <f t="shared" ref="P466:P471" si="33">O466</f>
        <v>605432.33199999994</v>
      </c>
      <c r="Q466" s="32">
        <v>426.55</v>
      </c>
      <c r="R466" s="59">
        <v>31.14</v>
      </c>
      <c r="S466" s="14" t="s">
        <v>1214</v>
      </c>
      <c r="T466" s="14" t="s">
        <v>1215</v>
      </c>
    </row>
    <row r="467" spans="1:20" ht="37.5">
      <c r="A467" s="71">
        <v>2</v>
      </c>
      <c r="B467" s="16">
        <v>2</v>
      </c>
      <c r="C467" s="68" t="s">
        <v>1224</v>
      </c>
      <c r="D467" s="16">
        <v>1991</v>
      </c>
      <c r="E467" s="16" t="s">
        <v>37</v>
      </c>
      <c r="F467" s="21"/>
      <c r="G467" s="16" t="s">
        <v>38</v>
      </c>
      <c r="H467" s="16">
        <v>2</v>
      </c>
      <c r="I467" s="21">
        <v>2071.9</v>
      </c>
      <c r="J467" s="21">
        <v>866.6</v>
      </c>
      <c r="K467" s="69" t="s">
        <v>479</v>
      </c>
      <c r="L467" s="21">
        <f>I467*Q467</f>
        <v>651716.14500000002</v>
      </c>
      <c r="M467" s="32">
        <f>L467</f>
        <v>651716.14500000002</v>
      </c>
      <c r="N467" s="32">
        <f>I467*R467</f>
        <v>47570.824000000001</v>
      </c>
      <c r="O467" s="32">
        <f>L467+N467</f>
        <v>699286.96900000004</v>
      </c>
      <c r="P467" s="32">
        <f t="shared" si="33"/>
        <v>699286.96900000004</v>
      </c>
      <c r="Q467" s="32">
        <v>314.55</v>
      </c>
      <c r="R467" s="59">
        <v>22.96</v>
      </c>
      <c r="S467" s="14" t="s">
        <v>1214</v>
      </c>
      <c r="T467" s="14" t="s">
        <v>1215</v>
      </c>
    </row>
    <row r="468" spans="1:20">
      <c r="A468" s="550">
        <f>A478</f>
        <v>10</v>
      </c>
      <c r="B468" s="520">
        <f>B478</f>
        <v>8</v>
      </c>
      <c r="C468" s="519" t="s">
        <v>80</v>
      </c>
      <c r="D468" s="520"/>
      <c r="E468" s="520"/>
      <c r="F468" s="530"/>
      <c r="G468" s="520"/>
      <c r="H468" s="520"/>
      <c r="I468" s="521">
        <f>SUM(I469:I478)</f>
        <v>5593.7</v>
      </c>
      <c r="J468" s="521"/>
      <c r="K468" s="528"/>
      <c r="L468" s="521">
        <f>SUM(L469:L478)</f>
        <v>81535.974000000002</v>
      </c>
      <c r="M468" s="522">
        <f>SUM(M469:M478)</f>
        <v>81535.974000000002</v>
      </c>
      <c r="N468" s="522">
        <f>SUM(N469:N478)</f>
        <v>5948.0919999999996</v>
      </c>
      <c r="O468" s="522">
        <f>SUM(O469:O478)</f>
        <v>87484.066000000006</v>
      </c>
      <c r="P468" s="522">
        <f>SUM(P469:P478)</f>
        <v>87484.066000000006</v>
      </c>
      <c r="Q468" s="522"/>
      <c r="R468" s="524"/>
      <c r="S468" s="529" t="s">
        <v>1214</v>
      </c>
      <c r="T468" s="529" t="s">
        <v>1215</v>
      </c>
    </row>
    <row r="469" spans="1:20" ht="37.5">
      <c r="A469" s="71">
        <v>1</v>
      </c>
      <c r="B469" s="16">
        <v>1</v>
      </c>
      <c r="C469" s="68" t="s">
        <v>1239</v>
      </c>
      <c r="D469" s="16">
        <v>1982</v>
      </c>
      <c r="E469" s="16" t="s">
        <v>37</v>
      </c>
      <c r="F469" s="21"/>
      <c r="G469" s="16" t="s">
        <v>38</v>
      </c>
      <c r="H469" s="16">
        <v>2</v>
      </c>
      <c r="I469" s="21">
        <v>852</v>
      </c>
      <c r="J469" s="21">
        <v>483</v>
      </c>
      <c r="K469" s="69" t="s">
        <v>46</v>
      </c>
      <c r="L469" s="21">
        <f>I469*Q469</f>
        <v>0</v>
      </c>
      <c r="M469" s="32">
        <f>L469</f>
        <v>0</v>
      </c>
      <c r="N469" s="32">
        <f>I469*R469</f>
        <v>0</v>
      </c>
      <c r="O469" s="32">
        <f t="shared" ref="O469:O515" si="34">L469+N469</f>
        <v>0</v>
      </c>
      <c r="P469" s="32">
        <f t="shared" si="33"/>
        <v>0</v>
      </c>
      <c r="Q469" s="32"/>
      <c r="R469" s="59"/>
      <c r="S469" s="14" t="s">
        <v>1214</v>
      </c>
      <c r="T469" s="14" t="s">
        <v>1215</v>
      </c>
    </row>
    <row r="470" spans="1:20" ht="37.5">
      <c r="A470" s="71">
        <v>2</v>
      </c>
      <c r="B470" s="16">
        <v>2</v>
      </c>
      <c r="C470" s="68" t="s">
        <v>1241</v>
      </c>
      <c r="D470" s="16">
        <v>1953</v>
      </c>
      <c r="E470" s="16" t="s">
        <v>37</v>
      </c>
      <c r="F470" s="21"/>
      <c r="G470" s="88" t="s">
        <v>1242</v>
      </c>
      <c r="H470" s="16">
        <v>2</v>
      </c>
      <c r="I470" s="21">
        <v>490.7</v>
      </c>
      <c r="J470" s="21">
        <v>309.5</v>
      </c>
      <c r="K470" s="69" t="s">
        <v>46</v>
      </c>
      <c r="L470" s="21">
        <f>I470*Q470</f>
        <v>0</v>
      </c>
      <c r="M470" s="32">
        <f>L470</f>
        <v>0</v>
      </c>
      <c r="N470" s="32">
        <f>I470*R470</f>
        <v>0</v>
      </c>
      <c r="O470" s="32">
        <f t="shared" si="34"/>
        <v>0</v>
      </c>
      <c r="P470" s="32">
        <f t="shared" si="33"/>
        <v>0</v>
      </c>
      <c r="Q470" s="32"/>
      <c r="R470" s="59"/>
      <c r="S470" s="14" t="s">
        <v>1214</v>
      </c>
      <c r="T470" s="14" t="s">
        <v>1215</v>
      </c>
    </row>
    <row r="471" spans="1:20" ht="37.5">
      <c r="A471" s="71">
        <v>3</v>
      </c>
      <c r="B471" s="16">
        <v>3</v>
      </c>
      <c r="C471" s="68" t="s">
        <v>1243</v>
      </c>
      <c r="D471" s="16">
        <v>1953</v>
      </c>
      <c r="E471" s="16" t="s">
        <v>37</v>
      </c>
      <c r="F471" s="21"/>
      <c r="G471" s="88" t="s">
        <v>1242</v>
      </c>
      <c r="H471" s="16">
        <v>2</v>
      </c>
      <c r="I471" s="21">
        <v>494</v>
      </c>
      <c r="J471" s="21">
        <v>311.39999999999998</v>
      </c>
      <c r="K471" s="69" t="s">
        <v>46</v>
      </c>
      <c r="L471" s="21">
        <f>I471*Q471</f>
        <v>0</v>
      </c>
      <c r="M471" s="32">
        <f>L471</f>
        <v>0</v>
      </c>
      <c r="N471" s="32">
        <f>I471*R471</f>
        <v>0</v>
      </c>
      <c r="O471" s="32">
        <f t="shared" si="34"/>
        <v>0</v>
      </c>
      <c r="P471" s="32">
        <f t="shared" si="33"/>
        <v>0</v>
      </c>
      <c r="Q471" s="32"/>
      <c r="R471" s="59"/>
      <c r="S471" s="14" t="s">
        <v>1214</v>
      </c>
      <c r="T471" s="14" t="s">
        <v>1215</v>
      </c>
    </row>
    <row r="472" spans="1:20" ht="37.5">
      <c r="A472" s="71">
        <v>4</v>
      </c>
      <c r="B472" s="16">
        <v>4</v>
      </c>
      <c r="C472" s="68" t="s">
        <v>1244</v>
      </c>
      <c r="D472" s="16">
        <v>1970</v>
      </c>
      <c r="E472" s="16" t="s">
        <v>37</v>
      </c>
      <c r="F472" s="21"/>
      <c r="G472" s="16" t="s">
        <v>67</v>
      </c>
      <c r="H472" s="16">
        <v>2</v>
      </c>
      <c r="I472" s="21">
        <v>345</v>
      </c>
      <c r="J472" s="21">
        <v>225</v>
      </c>
      <c r="K472" s="69" t="s">
        <v>46</v>
      </c>
      <c r="L472" s="21">
        <f>I472*Q472</f>
        <v>0</v>
      </c>
      <c r="M472" s="632">
        <f>L472+L473+L474</f>
        <v>0</v>
      </c>
      <c r="N472" s="32">
        <f>I472*R472</f>
        <v>0</v>
      </c>
      <c r="O472" s="32">
        <f t="shared" si="34"/>
        <v>0</v>
      </c>
      <c r="P472" s="632">
        <f>O472+O473+O474</f>
        <v>0</v>
      </c>
      <c r="Q472" s="32"/>
      <c r="R472" s="59"/>
      <c r="S472" s="14" t="s">
        <v>1214</v>
      </c>
      <c r="T472" s="14" t="s">
        <v>1215</v>
      </c>
    </row>
    <row r="473" spans="1:20" ht="37.5">
      <c r="A473" s="71">
        <v>5</v>
      </c>
      <c r="B473" s="16"/>
      <c r="C473" s="68"/>
      <c r="D473" s="16"/>
      <c r="E473" s="16"/>
      <c r="F473" s="21"/>
      <c r="G473" s="16"/>
      <c r="H473" s="16"/>
      <c r="I473" s="21"/>
      <c r="J473" s="21"/>
      <c r="K473" s="69" t="s">
        <v>49</v>
      </c>
      <c r="L473" s="21">
        <f>I472*Q473</f>
        <v>0</v>
      </c>
      <c r="M473" s="634"/>
      <c r="N473" s="32">
        <f>I472*R473</f>
        <v>0</v>
      </c>
      <c r="O473" s="32">
        <f t="shared" si="34"/>
        <v>0</v>
      </c>
      <c r="P473" s="634"/>
      <c r="Q473" s="32"/>
      <c r="R473" s="59"/>
      <c r="S473" s="14" t="s">
        <v>1214</v>
      </c>
      <c r="T473" s="14" t="s">
        <v>1215</v>
      </c>
    </row>
    <row r="474" spans="1:20">
      <c r="A474" s="71">
        <v>6</v>
      </c>
      <c r="B474" s="16"/>
      <c r="C474" s="68"/>
      <c r="D474" s="16"/>
      <c r="E474" s="16"/>
      <c r="F474" s="21"/>
      <c r="G474" s="16"/>
      <c r="H474" s="16"/>
      <c r="I474" s="21"/>
      <c r="J474" s="21"/>
      <c r="K474" s="69" t="s">
        <v>234</v>
      </c>
      <c r="L474" s="21">
        <f>I472*Q474</f>
        <v>0</v>
      </c>
      <c r="M474" s="633"/>
      <c r="N474" s="32">
        <f>I472*R474</f>
        <v>0</v>
      </c>
      <c r="O474" s="32">
        <f t="shared" si="34"/>
        <v>0</v>
      </c>
      <c r="P474" s="633"/>
      <c r="Q474" s="32"/>
      <c r="R474" s="59"/>
      <c r="S474" s="14" t="s">
        <v>1214</v>
      </c>
      <c r="T474" s="14" t="s">
        <v>1215</v>
      </c>
    </row>
    <row r="475" spans="1:20" ht="37.5">
      <c r="A475" s="71">
        <v>7</v>
      </c>
      <c r="B475" s="16">
        <v>5</v>
      </c>
      <c r="C475" s="68" t="s">
        <v>1253</v>
      </c>
      <c r="D475" s="16">
        <v>1981</v>
      </c>
      <c r="E475" s="16" t="s">
        <v>37</v>
      </c>
      <c r="F475" s="21"/>
      <c r="G475" s="16" t="s">
        <v>38</v>
      </c>
      <c r="H475" s="16">
        <v>2</v>
      </c>
      <c r="I475" s="21">
        <v>365</v>
      </c>
      <c r="J475" s="21">
        <v>216.7</v>
      </c>
      <c r="K475" s="69" t="s">
        <v>46</v>
      </c>
      <c r="L475" s="21">
        <f>I475*Q475</f>
        <v>0</v>
      </c>
      <c r="M475" s="32">
        <f>L475</f>
        <v>0</v>
      </c>
      <c r="N475" s="32">
        <f>I475*R475</f>
        <v>0</v>
      </c>
      <c r="O475" s="32">
        <f>L475+N475</f>
        <v>0</v>
      </c>
      <c r="P475" s="32">
        <f>O475</f>
        <v>0</v>
      </c>
      <c r="Q475" s="32"/>
      <c r="R475" s="59"/>
      <c r="S475" s="14"/>
      <c r="T475" s="14"/>
    </row>
    <row r="476" spans="1:20" ht="37.5">
      <c r="A476" s="71">
        <v>8</v>
      </c>
      <c r="B476" s="16">
        <v>6</v>
      </c>
      <c r="C476" s="68" t="s">
        <v>1245</v>
      </c>
      <c r="D476" s="16">
        <v>1994</v>
      </c>
      <c r="E476" s="16" t="s">
        <v>37</v>
      </c>
      <c r="F476" s="21"/>
      <c r="G476" s="16" t="s">
        <v>38</v>
      </c>
      <c r="H476" s="16">
        <v>2</v>
      </c>
      <c r="I476" s="21">
        <v>1199.5</v>
      </c>
      <c r="J476" s="21">
        <v>764.7</v>
      </c>
      <c r="K476" s="69" t="s">
        <v>46</v>
      </c>
      <c r="L476" s="21">
        <f>I476*Q476</f>
        <v>0</v>
      </c>
      <c r="M476" s="32">
        <f>L476</f>
        <v>0</v>
      </c>
      <c r="N476" s="32">
        <f>I476*R476</f>
        <v>0</v>
      </c>
      <c r="O476" s="32">
        <f>L476+N476</f>
        <v>0</v>
      </c>
      <c r="P476" s="32">
        <f>O476</f>
        <v>0</v>
      </c>
      <c r="Q476" s="32"/>
      <c r="R476" s="59"/>
      <c r="S476" s="14"/>
      <c r="T476" s="14"/>
    </row>
    <row r="477" spans="1:20" ht="37.5">
      <c r="A477" s="71">
        <v>9</v>
      </c>
      <c r="B477" s="16">
        <v>7</v>
      </c>
      <c r="C477" s="68" t="s">
        <v>1246</v>
      </c>
      <c r="D477" s="16">
        <v>1982</v>
      </c>
      <c r="E477" s="16" t="s">
        <v>37</v>
      </c>
      <c r="F477" s="21"/>
      <c r="G477" s="16" t="s">
        <v>38</v>
      </c>
      <c r="H477" s="16">
        <v>2</v>
      </c>
      <c r="I477" s="21">
        <v>375.2</v>
      </c>
      <c r="J477" s="21">
        <v>216</v>
      </c>
      <c r="K477" s="69" t="s">
        <v>46</v>
      </c>
      <c r="L477" s="21">
        <f>I477*Q477</f>
        <v>0</v>
      </c>
      <c r="M477" s="32">
        <f>L477</f>
        <v>0</v>
      </c>
      <c r="N477" s="32">
        <f>I477*R477</f>
        <v>0</v>
      </c>
      <c r="O477" s="32">
        <f>L477+N477</f>
        <v>0</v>
      </c>
      <c r="P477" s="32">
        <f>O477</f>
        <v>0</v>
      </c>
      <c r="Q477" s="32"/>
      <c r="R477" s="59"/>
      <c r="S477" s="14"/>
      <c r="T477" s="14"/>
    </row>
    <row r="478" spans="1:20" ht="56.25">
      <c r="A478" s="71">
        <v>10</v>
      </c>
      <c r="B478" s="16">
        <v>8</v>
      </c>
      <c r="C478" s="68" t="s">
        <v>356</v>
      </c>
      <c r="D478" s="16">
        <v>1978</v>
      </c>
      <c r="E478" s="16" t="s">
        <v>37</v>
      </c>
      <c r="F478" s="21" t="s">
        <v>285</v>
      </c>
      <c r="G478" s="16" t="s">
        <v>38</v>
      </c>
      <c r="H478" s="16">
        <v>2</v>
      </c>
      <c r="I478" s="21">
        <v>1472.3</v>
      </c>
      <c r="J478" s="21">
        <v>847.5</v>
      </c>
      <c r="K478" s="35" t="s">
        <v>42</v>
      </c>
      <c r="L478" s="21">
        <f>I478*Q478</f>
        <v>81535.974000000002</v>
      </c>
      <c r="M478" s="32">
        <f>L478</f>
        <v>81535.974000000002</v>
      </c>
      <c r="N478" s="32">
        <f>I478*R478</f>
        <v>5948.0919999999996</v>
      </c>
      <c r="O478" s="32">
        <f t="shared" si="34"/>
        <v>87484.066000000006</v>
      </c>
      <c r="P478" s="32">
        <f>O478</f>
        <v>87484.066000000006</v>
      </c>
      <c r="Q478" s="32">
        <v>55.38</v>
      </c>
      <c r="R478" s="59">
        <v>4.04</v>
      </c>
      <c r="S478" s="14" t="s">
        <v>1214</v>
      </c>
      <c r="T478" s="14" t="s">
        <v>1215</v>
      </c>
    </row>
    <row r="479" spans="1:20" ht="31.5" customHeight="1">
      <c r="A479" s="71">
        <v>11</v>
      </c>
      <c r="B479" s="68"/>
      <c r="C479" s="68" t="s">
        <v>1484</v>
      </c>
      <c r="D479" s="68">
        <v>1962</v>
      </c>
      <c r="E479" s="68" t="s">
        <v>1454</v>
      </c>
      <c r="F479" s="68" t="s">
        <v>1458</v>
      </c>
      <c r="G479" s="68" t="s">
        <v>1455</v>
      </c>
      <c r="H479" s="68">
        <v>3</v>
      </c>
      <c r="I479" s="68">
        <v>1431.5</v>
      </c>
      <c r="J479" s="68">
        <v>605.6</v>
      </c>
      <c r="K479" s="68" t="s">
        <v>46</v>
      </c>
      <c r="L479" s="21">
        <f>I479*Q479</f>
        <v>221882.5</v>
      </c>
      <c r="M479" s="632">
        <f>L479+L480+L481+L482+L483</f>
        <v>2420208.42</v>
      </c>
      <c r="N479" s="32">
        <f>I479*R479</f>
        <v>16204.58</v>
      </c>
      <c r="O479" s="32">
        <f t="shared" si="34"/>
        <v>238087.08</v>
      </c>
      <c r="P479" s="632">
        <f>O479+O480+O481+O482+O483</f>
        <v>2596898.4649999999</v>
      </c>
      <c r="Q479" s="32">
        <v>155</v>
      </c>
      <c r="R479" s="32">
        <v>11.32</v>
      </c>
      <c r="S479" s="14" t="s">
        <v>1214</v>
      </c>
      <c r="T479" s="14" t="s">
        <v>1215</v>
      </c>
    </row>
    <row r="480" spans="1:20" ht="37.5">
      <c r="A480" s="71">
        <v>12</v>
      </c>
      <c r="B480" s="68"/>
      <c r="C480" s="68"/>
      <c r="D480" s="68"/>
      <c r="E480" s="68"/>
      <c r="F480" s="68"/>
      <c r="G480" s="68"/>
      <c r="H480" s="68"/>
      <c r="I480" s="68"/>
      <c r="J480" s="68"/>
      <c r="K480" s="68" t="s">
        <v>49</v>
      </c>
      <c r="L480" s="21">
        <f>I479*Q480</f>
        <v>584381.245</v>
      </c>
      <c r="M480" s="634"/>
      <c r="N480" s="32">
        <f>I479*R480</f>
        <v>42658.700000000004</v>
      </c>
      <c r="O480" s="32">
        <f t="shared" si="34"/>
        <v>627039.94499999995</v>
      </c>
      <c r="P480" s="634"/>
      <c r="Q480" s="32">
        <v>408.23</v>
      </c>
      <c r="R480" s="32">
        <v>29.8</v>
      </c>
      <c r="S480" s="14" t="s">
        <v>1214</v>
      </c>
      <c r="T480" s="14" t="s">
        <v>1215</v>
      </c>
    </row>
    <row r="481" spans="1:20" ht="56.25">
      <c r="A481" s="71">
        <v>13</v>
      </c>
      <c r="B481" s="68"/>
      <c r="C481" s="68"/>
      <c r="D481" s="68"/>
      <c r="E481" s="68"/>
      <c r="F481" s="68"/>
      <c r="G481" s="68"/>
      <c r="H481" s="68"/>
      <c r="I481" s="68"/>
      <c r="J481" s="68"/>
      <c r="K481" s="68" t="s">
        <v>39</v>
      </c>
      <c r="L481" s="21">
        <f>I479*Q481</f>
        <v>78431.884999999995</v>
      </c>
      <c r="M481" s="634"/>
      <c r="N481" s="32">
        <f>I479*R481</f>
        <v>5726</v>
      </c>
      <c r="O481" s="32">
        <f t="shared" si="34"/>
        <v>84157.884999999995</v>
      </c>
      <c r="P481" s="634"/>
      <c r="Q481" s="32">
        <v>54.79</v>
      </c>
      <c r="R481" s="32">
        <v>4</v>
      </c>
      <c r="S481" s="14" t="s">
        <v>1214</v>
      </c>
      <c r="T481" s="14" t="s">
        <v>1215</v>
      </c>
    </row>
    <row r="482" spans="1:20" ht="37.5">
      <c r="A482" s="71">
        <v>14</v>
      </c>
      <c r="B482" s="68"/>
      <c r="C482" s="68"/>
      <c r="D482" s="68"/>
      <c r="E482" s="68"/>
      <c r="F482" s="68"/>
      <c r="G482" s="68"/>
      <c r="H482" s="68"/>
      <c r="I482" s="68"/>
      <c r="J482" s="68"/>
      <c r="K482" s="68" t="s">
        <v>57</v>
      </c>
      <c r="L482" s="21">
        <f>I479*Q482</f>
        <v>48785.52</v>
      </c>
      <c r="M482" s="634"/>
      <c r="N482" s="32">
        <f>I479*R482</f>
        <v>3564.4350000000004</v>
      </c>
      <c r="O482" s="32">
        <f t="shared" si="34"/>
        <v>52349.954999999994</v>
      </c>
      <c r="P482" s="634"/>
      <c r="Q482" s="32">
        <v>34.08</v>
      </c>
      <c r="R482" s="32">
        <v>2.4900000000000002</v>
      </c>
      <c r="S482" s="14" t="s">
        <v>1214</v>
      </c>
      <c r="T482" s="14" t="s">
        <v>1215</v>
      </c>
    </row>
    <row r="483" spans="1:20">
      <c r="A483" s="71">
        <v>15</v>
      </c>
      <c r="B483" s="68"/>
      <c r="C483" s="68"/>
      <c r="D483" s="68"/>
      <c r="E483" s="68"/>
      <c r="F483" s="68"/>
      <c r="G483" s="68"/>
      <c r="H483" s="68"/>
      <c r="I483" s="68"/>
      <c r="J483" s="68"/>
      <c r="K483" s="68" t="s">
        <v>234</v>
      </c>
      <c r="L483" s="21">
        <f>I479*Q483</f>
        <v>1486727.2699999998</v>
      </c>
      <c r="M483" s="633"/>
      <c r="N483" s="32">
        <f>I479*R483</f>
        <v>108536.32999999999</v>
      </c>
      <c r="O483" s="32">
        <f t="shared" si="34"/>
        <v>1595263.5999999999</v>
      </c>
      <c r="P483" s="633"/>
      <c r="Q483" s="32">
        <v>1038.58</v>
      </c>
      <c r="R483" s="32">
        <v>75.819999999999993</v>
      </c>
      <c r="S483" s="14" t="s">
        <v>1214</v>
      </c>
      <c r="T483" s="14" t="s">
        <v>1215</v>
      </c>
    </row>
    <row r="484" spans="1:20" ht="31.5" customHeight="1">
      <c r="A484" s="71">
        <v>16</v>
      </c>
      <c r="B484" s="68"/>
      <c r="C484" s="68" t="s">
        <v>1485</v>
      </c>
      <c r="D484" s="68">
        <v>1963</v>
      </c>
      <c r="E484" s="68" t="s">
        <v>1454</v>
      </c>
      <c r="F484" s="68" t="s">
        <v>1458</v>
      </c>
      <c r="G484" s="68" t="s">
        <v>1455</v>
      </c>
      <c r="H484" s="68">
        <v>3</v>
      </c>
      <c r="I484" s="68">
        <v>1890.3</v>
      </c>
      <c r="J484" s="68">
        <v>918.9</v>
      </c>
      <c r="K484" s="68" t="s">
        <v>46</v>
      </c>
      <c r="L484" s="21">
        <f>I484*Q484</f>
        <v>292996.5</v>
      </c>
      <c r="M484" s="632">
        <f>L484+L485+L486+L487+L488</f>
        <v>3195892.4039999996</v>
      </c>
      <c r="N484" s="32">
        <f>I484*R484</f>
        <v>21398.196</v>
      </c>
      <c r="O484" s="32">
        <f t="shared" si="34"/>
        <v>314394.696</v>
      </c>
      <c r="P484" s="632">
        <f>O484+O485+O486+O487+O488</f>
        <v>3429212.1329999994</v>
      </c>
      <c r="Q484" s="32">
        <v>155</v>
      </c>
      <c r="R484" s="32">
        <v>11.32</v>
      </c>
      <c r="S484" s="14" t="s">
        <v>1214</v>
      </c>
      <c r="T484" s="14" t="s">
        <v>1215</v>
      </c>
    </row>
    <row r="485" spans="1:20" ht="37.5">
      <c r="A485" s="71">
        <v>17</v>
      </c>
      <c r="B485" s="68"/>
      <c r="C485" s="68"/>
      <c r="D485" s="68"/>
      <c r="E485" s="68"/>
      <c r="F485" s="68"/>
      <c r="G485" s="68"/>
      <c r="H485" s="68"/>
      <c r="I485" s="68"/>
      <c r="J485" s="68"/>
      <c r="K485" s="68" t="s">
        <v>49</v>
      </c>
      <c r="L485" s="21">
        <f>I484*Q485</f>
        <v>771677.16899999999</v>
      </c>
      <c r="M485" s="634"/>
      <c r="N485" s="32">
        <f>I484*R485</f>
        <v>56330.94</v>
      </c>
      <c r="O485" s="32">
        <f t="shared" si="34"/>
        <v>828008.10899999994</v>
      </c>
      <c r="P485" s="634"/>
      <c r="Q485" s="32">
        <v>408.23</v>
      </c>
      <c r="R485" s="32">
        <v>29.8</v>
      </c>
      <c r="S485" s="14" t="s">
        <v>1214</v>
      </c>
      <c r="T485" s="14" t="s">
        <v>1215</v>
      </c>
    </row>
    <row r="486" spans="1:20" ht="56.25">
      <c r="A486" s="71">
        <v>18</v>
      </c>
      <c r="B486" s="68"/>
      <c r="C486" s="68"/>
      <c r="D486" s="68"/>
      <c r="E486" s="68"/>
      <c r="F486" s="68"/>
      <c r="G486" s="68"/>
      <c r="H486" s="68"/>
      <c r="I486" s="68"/>
      <c r="J486" s="68"/>
      <c r="K486" s="68" t="s">
        <v>39</v>
      </c>
      <c r="L486" s="21">
        <f>I484*Q486</f>
        <v>103569.537</v>
      </c>
      <c r="M486" s="634"/>
      <c r="N486" s="32">
        <f>I484*R486</f>
        <v>7561.2</v>
      </c>
      <c r="O486" s="32">
        <f t="shared" si="34"/>
        <v>111130.73699999999</v>
      </c>
      <c r="P486" s="634"/>
      <c r="Q486" s="32">
        <v>54.79</v>
      </c>
      <c r="R486" s="32">
        <v>4</v>
      </c>
      <c r="S486" s="14" t="s">
        <v>1214</v>
      </c>
      <c r="T486" s="14" t="s">
        <v>1215</v>
      </c>
    </row>
    <row r="487" spans="1:20" ht="37.5">
      <c r="A487" s="71">
        <v>19</v>
      </c>
      <c r="B487" s="68"/>
      <c r="C487" s="68"/>
      <c r="D487" s="68"/>
      <c r="E487" s="68"/>
      <c r="F487" s="68"/>
      <c r="G487" s="68"/>
      <c r="H487" s="68"/>
      <c r="I487" s="68"/>
      <c r="J487" s="68"/>
      <c r="K487" s="68" t="s">
        <v>57</v>
      </c>
      <c r="L487" s="21">
        <f>I484*Q487</f>
        <v>64421.423999999992</v>
      </c>
      <c r="M487" s="634"/>
      <c r="N487" s="32">
        <f>I484*R487</f>
        <v>4706.8470000000007</v>
      </c>
      <c r="O487" s="32">
        <f t="shared" si="34"/>
        <v>69128.270999999993</v>
      </c>
      <c r="P487" s="634"/>
      <c r="Q487" s="32">
        <v>34.08</v>
      </c>
      <c r="R487" s="32">
        <v>2.4900000000000002</v>
      </c>
      <c r="S487" s="14" t="s">
        <v>1214</v>
      </c>
      <c r="T487" s="14" t="s">
        <v>1215</v>
      </c>
    </row>
    <row r="488" spans="1:20">
      <c r="A488" s="71">
        <v>20</v>
      </c>
      <c r="B488" s="68"/>
      <c r="C488" s="68"/>
      <c r="D488" s="68"/>
      <c r="E488" s="68"/>
      <c r="F488" s="68"/>
      <c r="G488" s="68"/>
      <c r="H488" s="68"/>
      <c r="I488" s="68"/>
      <c r="J488" s="68"/>
      <c r="K488" s="68" t="s">
        <v>234</v>
      </c>
      <c r="L488" s="21">
        <f>I484*Q488</f>
        <v>1963227.7739999997</v>
      </c>
      <c r="M488" s="633"/>
      <c r="N488" s="32">
        <f>I484*R488</f>
        <v>143322.54599999997</v>
      </c>
      <c r="O488" s="32">
        <f t="shared" si="34"/>
        <v>2106550.3199999998</v>
      </c>
      <c r="P488" s="633"/>
      <c r="Q488" s="32">
        <v>1038.58</v>
      </c>
      <c r="R488" s="32">
        <v>75.819999999999993</v>
      </c>
      <c r="S488" s="14" t="s">
        <v>1214</v>
      </c>
      <c r="T488" s="14" t="s">
        <v>1215</v>
      </c>
    </row>
    <row r="489" spans="1:20" ht="56.25">
      <c r="A489" s="71">
        <v>21</v>
      </c>
      <c r="B489" s="68"/>
      <c r="C489" s="68" t="s">
        <v>1486</v>
      </c>
      <c r="D489" s="68">
        <v>1962</v>
      </c>
      <c r="E489" s="68" t="s">
        <v>1454</v>
      </c>
      <c r="F489" s="68"/>
      <c r="G489" s="68" t="s">
        <v>1455</v>
      </c>
      <c r="H489" s="68">
        <v>3</v>
      </c>
      <c r="I489" s="68">
        <v>2295.4</v>
      </c>
      <c r="J489" s="68">
        <v>1449.1</v>
      </c>
      <c r="K489" s="68" t="s">
        <v>46</v>
      </c>
      <c r="L489" s="21">
        <f>I489*Q489</f>
        <v>355787</v>
      </c>
      <c r="M489" s="632">
        <f>L489+L490+L491+L492+L493</f>
        <v>3880786.8720000004</v>
      </c>
      <c r="N489" s="32">
        <f>I489*R489</f>
        <v>25983.928</v>
      </c>
      <c r="O489" s="32">
        <f t="shared" si="34"/>
        <v>381770.92800000001</v>
      </c>
      <c r="P489" s="632">
        <f>O489+O490+O491+O492+O493</f>
        <v>4164108.0940000005</v>
      </c>
      <c r="Q489" s="32">
        <v>155</v>
      </c>
      <c r="R489" s="32">
        <v>11.32</v>
      </c>
      <c r="S489" s="14" t="s">
        <v>1214</v>
      </c>
      <c r="T489" s="14" t="s">
        <v>1215</v>
      </c>
    </row>
    <row r="490" spans="1:20" ht="37.5">
      <c r="A490" s="71">
        <v>22</v>
      </c>
      <c r="B490" s="68"/>
      <c r="C490" s="68"/>
      <c r="D490" s="68"/>
      <c r="E490" s="68"/>
      <c r="F490" s="68"/>
      <c r="G490" s="68"/>
      <c r="H490" s="68"/>
      <c r="I490" s="68"/>
      <c r="J490" s="68"/>
      <c r="K490" s="68" t="s">
        <v>49</v>
      </c>
      <c r="L490" s="21">
        <f>I489*Q490</f>
        <v>937051.14200000011</v>
      </c>
      <c r="M490" s="634"/>
      <c r="N490" s="32">
        <f>I489*R490</f>
        <v>68402.92</v>
      </c>
      <c r="O490" s="32">
        <f t="shared" si="34"/>
        <v>1005454.0620000002</v>
      </c>
      <c r="P490" s="634"/>
      <c r="Q490" s="32">
        <v>408.23</v>
      </c>
      <c r="R490" s="32">
        <v>29.8</v>
      </c>
      <c r="S490" s="14" t="s">
        <v>1214</v>
      </c>
      <c r="T490" s="14" t="s">
        <v>1215</v>
      </c>
    </row>
    <row r="491" spans="1:20" ht="56.25">
      <c r="A491" s="71">
        <v>23</v>
      </c>
      <c r="B491" s="68"/>
      <c r="C491" s="68"/>
      <c r="D491" s="68"/>
      <c r="E491" s="68"/>
      <c r="F491" s="68"/>
      <c r="G491" s="68"/>
      <c r="H491" s="68"/>
      <c r="I491" s="68"/>
      <c r="J491" s="68"/>
      <c r="K491" s="68" t="s">
        <v>39</v>
      </c>
      <c r="L491" s="21">
        <f>I489*Q491</f>
        <v>125764.966</v>
      </c>
      <c r="M491" s="634"/>
      <c r="N491" s="32">
        <f>I489*R491</f>
        <v>9181.6</v>
      </c>
      <c r="O491" s="32">
        <f t="shared" si="34"/>
        <v>134946.56599999999</v>
      </c>
      <c r="P491" s="634"/>
      <c r="Q491" s="32">
        <v>54.79</v>
      </c>
      <c r="R491" s="32">
        <v>4</v>
      </c>
      <c r="S491" s="14" t="s">
        <v>1214</v>
      </c>
      <c r="T491" s="14" t="s">
        <v>1215</v>
      </c>
    </row>
    <row r="492" spans="1:20" ht="37.5">
      <c r="A492" s="71">
        <v>24</v>
      </c>
      <c r="B492" s="68"/>
      <c r="C492" s="68"/>
      <c r="D492" s="68"/>
      <c r="E492" s="68"/>
      <c r="F492" s="68"/>
      <c r="G492" s="68"/>
      <c r="H492" s="68"/>
      <c r="I492" s="68"/>
      <c r="J492" s="68"/>
      <c r="K492" s="68" t="s">
        <v>57</v>
      </c>
      <c r="L492" s="21">
        <f>I489*Q492</f>
        <v>78227.232000000004</v>
      </c>
      <c r="M492" s="634"/>
      <c r="N492" s="32">
        <f>I489*R492</f>
        <v>5715.5460000000003</v>
      </c>
      <c r="O492" s="32">
        <f t="shared" si="34"/>
        <v>83942.778000000006</v>
      </c>
      <c r="P492" s="634"/>
      <c r="Q492" s="32">
        <v>34.08</v>
      </c>
      <c r="R492" s="32">
        <v>2.4900000000000002</v>
      </c>
      <c r="S492" s="14" t="s">
        <v>1214</v>
      </c>
      <c r="T492" s="14" t="s">
        <v>1215</v>
      </c>
    </row>
    <row r="493" spans="1:20">
      <c r="A493" s="71">
        <v>25</v>
      </c>
      <c r="B493" s="68"/>
      <c r="C493" s="68"/>
      <c r="D493" s="68"/>
      <c r="E493" s="68"/>
      <c r="F493" s="68"/>
      <c r="G493" s="68"/>
      <c r="H493" s="68"/>
      <c r="I493" s="68"/>
      <c r="J493" s="68"/>
      <c r="K493" s="68" t="s">
        <v>234</v>
      </c>
      <c r="L493" s="21">
        <f>I489*Q493</f>
        <v>2383956.5320000001</v>
      </c>
      <c r="M493" s="633"/>
      <c r="N493" s="32">
        <f>I489*R493</f>
        <v>174037.228</v>
      </c>
      <c r="O493" s="32">
        <f t="shared" si="34"/>
        <v>2557993.7600000002</v>
      </c>
      <c r="P493" s="633"/>
      <c r="Q493" s="32">
        <v>1038.58</v>
      </c>
      <c r="R493" s="32">
        <v>75.819999999999993</v>
      </c>
      <c r="S493" s="14" t="s">
        <v>1214</v>
      </c>
      <c r="T493" s="14" t="s">
        <v>1215</v>
      </c>
    </row>
    <row r="494" spans="1:20" ht="56.25">
      <c r="A494" s="71">
        <v>26</v>
      </c>
      <c r="B494" s="68"/>
      <c r="C494" s="68" t="s">
        <v>1487</v>
      </c>
      <c r="D494" s="68">
        <v>1965</v>
      </c>
      <c r="E494" s="68" t="s">
        <v>1454</v>
      </c>
      <c r="F494" s="68" t="s">
        <v>1458</v>
      </c>
      <c r="G494" s="68" t="s">
        <v>1459</v>
      </c>
      <c r="H494" s="68">
        <v>3</v>
      </c>
      <c r="I494" s="68">
        <v>1840</v>
      </c>
      <c r="J494" s="68">
        <v>936</v>
      </c>
      <c r="K494" s="68" t="s">
        <v>46</v>
      </c>
      <c r="L494" s="21">
        <f>I494*Q494</f>
        <v>294400</v>
      </c>
      <c r="M494" s="32">
        <f>L494</f>
        <v>294400</v>
      </c>
      <c r="N494" s="32">
        <f>I494*R494</f>
        <v>21491.200000000001</v>
      </c>
      <c r="O494" s="32">
        <f t="shared" si="34"/>
        <v>315891.20000000001</v>
      </c>
      <c r="P494" s="32">
        <f>O494</f>
        <v>315891.20000000001</v>
      </c>
      <c r="Q494" s="32">
        <v>160</v>
      </c>
      <c r="R494" s="32">
        <v>11.68</v>
      </c>
      <c r="S494" s="14" t="s">
        <v>1214</v>
      </c>
      <c r="T494" s="14" t="s">
        <v>1215</v>
      </c>
    </row>
    <row r="495" spans="1:20" ht="31.5" customHeight="1">
      <c r="A495" s="71">
        <v>27</v>
      </c>
      <c r="B495" s="68"/>
      <c r="C495" s="68" t="s">
        <v>1488</v>
      </c>
      <c r="D495" s="68">
        <v>1961</v>
      </c>
      <c r="E495" s="68" t="s">
        <v>1454</v>
      </c>
      <c r="F495" s="68"/>
      <c r="G495" s="68" t="s">
        <v>1489</v>
      </c>
      <c r="H495" s="68">
        <v>3</v>
      </c>
      <c r="I495" s="68">
        <v>2221.5</v>
      </c>
      <c r="J495" s="68">
        <v>1371.6</v>
      </c>
      <c r="K495" s="68" t="s">
        <v>46</v>
      </c>
      <c r="L495" s="21">
        <f>I495*Q495</f>
        <v>344332.5</v>
      </c>
      <c r="M495" s="632">
        <f>L495+L496</f>
        <v>2651537.9699999997</v>
      </c>
      <c r="N495" s="32">
        <f>I495*R495</f>
        <v>25147.38</v>
      </c>
      <c r="O495" s="32">
        <f t="shared" si="34"/>
        <v>369479.88</v>
      </c>
      <c r="P495" s="632">
        <f>O495+O496</f>
        <v>2845119.4799999995</v>
      </c>
      <c r="Q495" s="32">
        <v>155</v>
      </c>
      <c r="R495" s="32">
        <v>11.32</v>
      </c>
      <c r="S495" s="14" t="s">
        <v>1214</v>
      </c>
      <c r="T495" s="14" t="s">
        <v>1215</v>
      </c>
    </row>
    <row r="496" spans="1:20">
      <c r="A496" s="71">
        <v>28</v>
      </c>
      <c r="B496" s="68"/>
      <c r="C496" s="68"/>
      <c r="D496" s="68"/>
      <c r="E496" s="68"/>
      <c r="F496" s="68"/>
      <c r="G496" s="68"/>
      <c r="H496" s="68"/>
      <c r="I496" s="68"/>
      <c r="J496" s="68"/>
      <c r="K496" s="68" t="s">
        <v>234</v>
      </c>
      <c r="L496" s="21">
        <f>I495*Q496</f>
        <v>2307205.4699999997</v>
      </c>
      <c r="M496" s="633"/>
      <c r="N496" s="32">
        <f>I495*R496</f>
        <v>168434.12999999998</v>
      </c>
      <c r="O496" s="32">
        <f t="shared" si="34"/>
        <v>2475639.5999999996</v>
      </c>
      <c r="P496" s="633"/>
      <c r="Q496" s="32">
        <v>1038.58</v>
      </c>
      <c r="R496" s="32">
        <v>75.819999999999993</v>
      </c>
      <c r="S496" s="14" t="s">
        <v>1214</v>
      </c>
      <c r="T496" s="14" t="s">
        <v>1215</v>
      </c>
    </row>
    <row r="497" spans="1:20" ht="56.25">
      <c r="A497" s="71">
        <v>29</v>
      </c>
      <c r="B497" s="68"/>
      <c r="C497" s="68" t="s">
        <v>1490</v>
      </c>
      <c r="D497" s="68">
        <v>1972</v>
      </c>
      <c r="E497" s="68" t="s">
        <v>1491</v>
      </c>
      <c r="F497" s="68"/>
      <c r="G497" s="68" t="s">
        <v>1459</v>
      </c>
      <c r="H497" s="68">
        <v>3</v>
      </c>
      <c r="I497" s="68">
        <v>2529</v>
      </c>
      <c r="J497" s="68">
        <v>1018</v>
      </c>
      <c r="K497" s="68" t="s">
        <v>46</v>
      </c>
      <c r="L497" s="21">
        <f>I497*Q497</f>
        <v>404640</v>
      </c>
      <c r="M497" s="32">
        <f>L497</f>
        <v>404640</v>
      </c>
      <c r="N497" s="32">
        <f>I497*R497</f>
        <v>29538.719999999998</v>
      </c>
      <c r="O497" s="32">
        <f t="shared" si="34"/>
        <v>434178.72</v>
      </c>
      <c r="P497" s="32">
        <f>O497</f>
        <v>434178.72</v>
      </c>
      <c r="Q497" s="32">
        <v>160</v>
      </c>
      <c r="R497" s="32">
        <v>11.68</v>
      </c>
      <c r="S497" s="14" t="s">
        <v>1214</v>
      </c>
      <c r="T497" s="14" t="s">
        <v>1215</v>
      </c>
    </row>
    <row r="498" spans="1:20" ht="37.5">
      <c r="A498" s="71">
        <v>30</v>
      </c>
      <c r="B498" s="68"/>
      <c r="C498" s="68" t="s">
        <v>1492</v>
      </c>
      <c r="D498" s="68">
        <v>1971</v>
      </c>
      <c r="E498" s="68"/>
      <c r="F498" s="68"/>
      <c r="G498" s="68" t="s">
        <v>1459</v>
      </c>
      <c r="H498" s="68">
        <v>3</v>
      </c>
      <c r="I498" s="68">
        <v>3133.7</v>
      </c>
      <c r="J498" s="68">
        <v>1628.3</v>
      </c>
      <c r="K498" s="68" t="s">
        <v>46</v>
      </c>
      <c r="L498" s="21">
        <f>I498*Q498</f>
        <v>501392</v>
      </c>
      <c r="M498" s="632">
        <f>L498+L499</f>
        <v>3892682.14</v>
      </c>
      <c r="N498" s="32">
        <f>I498*R498</f>
        <v>36601.615999999995</v>
      </c>
      <c r="O498" s="32">
        <f t="shared" si="34"/>
        <v>537993.61600000004</v>
      </c>
      <c r="P498" s="632">
        <f>O498+O499</f>
        <v>4176846.0559999999</v>
      </c>
      <c r="Q498" s="32">
        <v>160</v>
      </c>
      <c r="R498" s="32">
        <v>11.68</v>
      </c>
      <c r="S498" s="14" t="s">
        <v>1214</v>
      </c>
      <c r="T498" s="14" t="s">
        <v>1215</v>
      </c>
    </row>
    <row r="499" spans="1:20">
      <c r="A499" s="71">
        <v>31</v>
      </c>
      <c r="B499" s="68"/>
      <c r="C499" s="68"/>
      <c r="D499" s="68"/>
      <c r="E499" s="68"/>
      <c r="F499" s="68"/>
      <c r="G499" s="68"/>
      <c r="H499" s="68"/>
      <c r="I499" s="68"/>
      <c r="J499" s="68"/>
      <c r="K499" s="68" t="s">
        <v>234</v>
      </c>
      <c r="L499" s="21">
        <f>I498*Q499</f>
        <v>3391290.14</v>
      </c>
      <c r="M499" s="633"/>
      <c r="N499" s="32">
        <f>I498*R499</f>
        <v>247562.3</v>
      </c>
      <c r="O499" s="32">
        <f t="shared" si="34"/>
        <v>3638852.44</v>
      </c>
      <c r="P499" s="633"/>
      <c r="Q499" s="32">
        <v>1082.2</v>
      </c>
      <c r="R499" s="32">
        <v>79</v>
      </c>
      <c r="S499" s="14" t="s">
        <v>1214</v>
      </c>
      <c r="T499" s="14" t="s">
        <v>1215</v>
      </c>
    </row>
    <row r="500" spans="1:20" ht="31.5" customHeight="1">
      <c r="A500" s="71">
        <v>32</v>
      </c>
      <c r="B500" s="68"/>
      <c r="C500" s="68" t="s">
        <v>1493</v>
      </c>
      <c r="D500" s="68">
        <v>1972</v>
      </c>
      <c r="E500" s="68" t="s">
        <v>1454</v>
      </c>
      <c r="F500" s="68" t="s">
        <v>1481</v>
      </c>
      <c r="G500" s="68" t="s">
        <v>1459</v>
      </c>
      <c r="H500" s="68">
        <v>3</v>
      </c>
      <c r="I500" s="68">
        <v>2939.2</v>
      </c>
      <c r="J500" s="68">
        <v>1613.8</v>
      </c>
      <c r="K500" s="68" t="s">
        <v>46</v>
      </c>
      <c r="L500" s="21">
        <f>I500*Q500</f>
        <v>470272</v>
      </c>
      <c r="M500" s="632">
        <f>L500+L501</f>
        <v>3651074.2399999998</v>
      </c>
      <c r="N500" s="32">
        <f>I500*R500</f>
        <v>34329.856</v>
      </c>
      <c r="O500" s="32">
        <f t="shared" si="34"/>
        <v>504601.85600000003</v>
      </c>
      <c r="P500" s="632">
        <f>O500+O501</f>
        <v>3917600.8959999997</v>
      </c>
      <c r="Q500" s="32">
        <v>160</v>
      </c>
      <c r="R500" s="32">
        <v>11.68</v>
      </c>
      <c r="S500" s="14" t="s">
        <v>1214</v>
      </c>
      <c r="T500" s="14" t="s">
        <v>1215</v>
      </c>
    </row>
    <row r="501" spans="1:20">
      <c r="A501" s="71">
        <v>33</v>
      </c>
      <c r="B501" s="68"/>
      <c r="C501" s="68"/>
      <c r="D501" s="68"/>
      <c r="E501" s="68"/>
      <c r="F501" s="68"/>
      <c r="G501" s="68"/>
      <c r="H501" s="68"/>
      <c r="I501" s="68"/>
      <c r="J501" s="68"/>
      <c r="K501" s="68" t="s">
        <v>234</v>
      </c>
      <c r="L501" s="21">
        <f>I500*Q501</f>
        <v>3180802.2399999998</v>
      </c>
      <c r="M501" s="633"/>
      <c r="N501" s="32">
        <f>I500*R501</f>
        <v>232196.8</v>
      </c>
      <c r="O501" s="32">
        <f t="shared" si="34"/>
        <v>3412999.0399999996</v>
      </c>
      <c r="P501" s="633"/>
      <c r="Q501" s="32">
        <v>1082.2</v>
      </c>
      <c r="R501" s="32">
        <v>79</v>
      </c>
      <c r="S501" s="14" t="s">
        <v>1214</v>
      </c>
      <c r="T501" s="14" t="s">
        <v>1215</v>
      </c>
    </row>
    <row r="502" spans="1:20" ht="37.5">
      <c r="A502" s="71">
        <v>34</v>
      </c>
      <c r="B502" s="68"/>
      <c r="C502" s="68" t="s">
        <v>1494</v>
      </c>
      <c r="D502" s="68">
        <v>1973</v>
      </c>
      <c r="E502" s="68"/>
      <c r="F502" s="68"/>
      <c r="G502" s="68" t="s">
        <v>1459</v>
      </c>
      <c r="H502" s="68">
        <v>3</v>
      </c>
      <c r="I502" s="68">
        <v>2500.4</v>
      </c>
      <c r="J502" s="68">
        <v>1639.4</v>
      </c>
      <c r="K502" s="68" t="s">
        <v>46</v>
      </c>
      <c r="L502" s="21">
        <f>I502*Q502</f>
        <v>400064</v>
      </c>
      <c r="M502" s="632">
        <f>L502+L503+L504</f>
        <v>4171167.2800000003</v>
      </c>
      <c r="N502" s="32">
        <f>I502*R502</f>
        <v>29204.671999999999</v>
      </c>
      <c r="O502" s="32">
        <f t="shared" si="34"/>
        <v>429268.67200000002</v>
      </c>
      <c r="P502" s="632">
        <f>O502+O503+O504</f>
        <v>4475665.9920000006</v>
      </c>
      <c r="Q502" s="32">
        <v>160</v>
      </c>
      <c r="R502" s="32">
        <v>11.68</v>
      </c>
      <c r="S502" s="14" t="s">
        <v>1214</v>
      </c>
      <c r="T502" s="14" t="s">
        <v>1215</v>
      </c>
    </row>
    <row r="503" spans="1:20" ht="37.5">
      <c r="A503" s="71">
        <v>35</v>
      </c>
      <c r="B503" s="68"/>
      <c r="C503" s="68"/>
      <c r="D503" s="68"/>
      <c r="E503" s="68"/>
      <c r="F503" s="68"/>
      <c r="G503" s="68"/>
      <c r="H503" s="68"/>
      <c r="I503" s="68"/>
      <c r="J503" s="68"/>
      <c r="K503" s="68" t="s">
        <v>49</v>
      </c>
      <c r="L503" s="21">
        <f>I502*Q503</f>
        <v>1065170.4000000001</v>
      </c>
      <c r="M503" s="634"/>
      <c r="N503" s="32">
        <f>I502*R503</f>
        <v>77762.44</v>
      </c>
      <c r="O503" s="32">
        <f t="shared" si="34"/>
        <v>1142932.8400000001</v>
      </c>
      <c r="P503" s="634"/>
      <c r="Q503" s="32">
        <v>426</v>
      </c>
      <c r="R503" s="32">
        <v>31.1</v>
      </c>
      <c r="S503" s="14" t="s">
        <v>1214</v>
      </c>
      <c r="T503" s="14" t="s">
        <v>1215</v>
      </c>
    </row>
    <row r="504" spans="1:20">
      <c r="A504" s="71">
        <v>36</v>
      </c>
      <c r="B504" s="68"/>
      <c r="C504" s="68"/>
      <c r="D504" s="68"/>
      <c r="E504" s="68"/>
      <c r="F504" s="68"/>
      <c r="G504" s="68"/>
      <c r="H504" s="68"/>
      <c r="I504" s="68"/>
      <c r="J504" s="68"/>
      <c r="K504" s="68" t="s">
        <v>234</v>
      </c>
      <c r="L504" s="21">
        <f>I502*Q504</f>
        <v>2705932.8800000004</v>
      </c>
      <c r="M504" s="633"/>
      <c r="N504" s="32">
        <f>I502*R504</f>
        <v>197531.6</v>
      </c>
      <c r="O504" s="32">
        <f t="shared" si="34"/>
        <v>2903464.4800000004</v>
      </c>
      <c r="P504" s="633"/>
      <c r="Q504" s="32">
        <v>1082.2</v>
      </c>
      <c r="R504" s="32">
        <v>79</v>
      </c>
      <c r="S504" s="14" t="s">
        <v>1214</v>
      </c>
      <c r="T504" s="14" t="s">
        <v>1215</v>
      </c>
    </row>
    <row r="505" spans="1:20" ht="37.5">
      <c r="A505" s="71">
        <v>37</v>
      </c>
      <c r="B505" s="68"/>
      <c r="C505" s="68" t="s">
        <v>1495</v>
      </c>
      <c r="D505" s="68">
        <v>1973</v>
      </c>
      <c r="E505" s="68"/>
      <c r="F505" s="68"/>
      <c r="G505" s="68" t="s">
        <v>1459</v>
      </c>
      <c r="H505" s="68">
        <v>3</v>
      </c>
      <c r="I505" s="68">
        <v>2564.5</v>
      </c>
      <c r="J505" s="68">
        <v>1643.3</v>
      </c>
      <c r="K505" s="68" t="s">
        <v>46</v>
      </c>
      <c r="L505" s="21">
        <f>I505*Q505</f>
        <v>410320</v>
      </c>
      <c r="M505" s="632">
        <f>L505+L506+L507</f>
        <v>4278098.9000000004</v>
      </c>
      <c r="N505" s="32">
        <f>I505*R505</f>
        <v>29953.360000000001</v>
      </c>
      <c r="O505" s="32">
        <f t="shared" si="34"/>
        <v>440273.36</v>
      </c>
      <c r="P505" s="632">
        <f>O505+O506+O507</f>
        <v>4590403.71</v>
      </c>
      <c r="Q505" s="32">
        <v>160</v>
      </c>
      <c r="R505" s="32">
        <v>11.68</v>
      </c>
      <c r="S505" s="14" t="s">
        <v>1214</v>
      </c>
      <c r="T505" s="14" t="s">
        <v>1215</v>
      </c>
    </row>
    <row r="506" spans="1:20" ht="37.5">
      <c r="A506" s="71">
        <v>38</v>
      </c>
      <c r="B506" s="68"/>
      <c r="C506" s="68"/>
      <c r="D506" s="68"/>
      <c r="E506" s="68"/>
      <c r="F506" s="68"/>
      <c r="G506" s="68"/>
      <c r="H506" s="68"/>
      <c r="I506" s="68"/>
      <c r="J506" s="68"/>
      <c r="K506" s="68" t="s">
        <v>49</v>
      </c>
      <c r="L506" s="21">
        <f>I505*Q506</f>
        <v>1092477</v>
      </c>
      <c r="M506" s="634"/>
      <c r="N506" s="32">
        <f>I505*R506</f>
        <v>79755.95</v>
      </c>
      <c r="O506" s="32">
        <f t="shared" si="34"/>
        <v>1172232.95</v>
      </c>
      <c r="P506" s="634"/>
      <c r="Q506" s="32">
        <v>426</v>
      </c>
      <c r="R506" s="32">
        <v>31.1</v>
      </c>
      <c r="S506" s="14" t="s">
        <v>1214</v>
      </c>
      <c r="T506" s="14" t="s">
        <v>1215</v>
      </c>
    </row>
    <row r="507" spans="1:20">
      <c r="A507" s="71">
        <v>39</v>
      </c>
      <c r="B507" s="68"/>
      <c r="C507" s="68"/>
      <c r="D507" s="68"/>
      <c r="E507" s="68"/>
      <c r="F507" s="68"/>
      <c r="G507" s="68"/>
      <c r="H507" s="68"/>
      <c r="I507" s="68"/>
      <c r="J507" s="68"/>
      <c r="K507" s="68" t="s">
        <v>234</v>
      </c>
      <c r="L507" s="21">
        <f>I505*Q507</f>
        <v>2775301.9</v>
      </c>
      <c r="M507" s="633"/>
      <c r="N507" s="32">
        <f>I505*R507</f>
        <v>202595.5</v>
      </c>
      <c r="O507" s="32">
        <f t="shared" si="34"/>
        <v>2977897.4</v>
      </c>
      <c r="P507" s="633"/>
      <c r="Q507" s="32">
        <v>1082.2</v>
      </c>
      <c r="R507" s="32">
        <v>79</v>
      </c>
      <c r="S507" s="14" t="s">
        <v>1214</v>
      </c>
      <c r="T507" s="14" t="s">
        <v>1215</v>
      </c>
    </row>
    <row r="508" spans="1:20" ht="31.5" customHeight="1">
      <c r="A508" s="71">
        <v>40</v>
      </c>
      <c r="B508" s="68"/>
      <c r="C508" s="68" t="s">
        <v>1496</v>
      </c>
      <c r="D508" s="68">
        <v>1967</v>
      </c>
      <c r="E508" s="68" t="s">
        <v>1454</v>
      </c>
      <c r="F508" s="68" t="s">
        <v>1497</v>
      </c>
      <c r="G508" s="68" t="s">
        <v>1459</v>
      </c>
      <c r="H508" s="68">
        <v>3</v>
      </c>
      <c r="I508" s="68">
        <v>3121.84</v>
      </c>
      <c r="J508" s="68">
        <v>1467.9</v>
      </c>
      <c r="K508" s="68" t="s">
        <v>46</v>
      </c>
      <c r="L508" s="21">
        <f>I508*Q508</f>
        <v>499494.40000000002</v>
      </c>
      <c r="M508" s="632">
        <f>L508+L509</f>
        <v>3877949.648</v>
      </c>
      <c r="N508" s="32">
        <f>I508*R508</f>
        <v>36463.091200000003</v>
      </c>
      <c r="O508" s="32">
        <f t="shared" si="34"/>
        <v>535957.49120000005</v>
      </c>
      <c r="P508" s="632">
        <f>O508+O509</f>
        <v>4161038.0992000001</v>
      </c>
      <c r="Q508" s="32">
        <v>160</v>
      </c>
      <c r="R508" s="32">
        <v>11.68</v>
      </c>
      <c r="S508" s="14" t="s">
        <v>1214</v>
      </c>
      <c r="T508" s="14" t="s">
        <v>1215</v>
      </c>
    </row>
    <row r="509" spans="1:20">
      <c r="A509" s="71">
        <v>41</v>
      </c>
      <c r="B509" s="68"/>
      <c r="C509" s="68"/>
      <c r="D509" s="68"/>
      <c r="E509" s="68"/>
      <c r="F509" s="68"/>
      <c r="G509" s="68"/>
      <c r="H509" s="68"/>
      <c r="I509" s="68"/>
      <c r="J509" s="68"/>
      <c r="K509" s="68" t="s">
        <v>234</v>
      </c>
      <c r="L509" s="21">
        <f>I508*Q509</f>
        <v>3378455.2480000001</v>
      </c>
      <c r="M509" s="633"/>
      <c r="N509" s="32">
        <f>I508*R509</f>
        <v>246625.36000000002</v>
      </c>
      <c r="O509" s="32">
        <f t="shared" si="34"/>
        <v>3625080.608</v>
      </c>
      <c r="P509" s="633"/>
      <c r="Q509" s="32">
        <v>1082.2</v>
      </c>
      <c r="R509" s="32">
        <v>79</v>
      </c>
      <c r="S509" s="14" t="s">
        <v>1214</v>
      </c>
      <c r="T509" s="14" t="s">
        <v>1215</v>
      </c>
    </row>
    <row r="510" spans="1:20" ht="31.5" customHeight="1">
      <c r="A510" s="71">
        <v>42</v>
      </c>
      <c r="B510" s="68"/>
      <c r="C510" s="68" t="s">
        <v>1498</v>
      </c>
      <c r="D510" s="68">
        <v>1967</v>
      </c>
      <c r="E510" s="68" t="s">
        <v>1454</v>
      </c>
      <c r="F510" s="68" t="s">
        <v>1499</v>
      </c>
      <c r="G510" s="68" t="s">
        <v>1459</v>
      </c>
      <c r="H510" s="68">
        <v>3</v>
      </c>
      <c r="I510" s="68">
        <v>2979.96</v>
      </c>
      <c r="J510" s="68">
        <v>1467.9</v>
      </c>
      <c r="K510" s="68" t="s">
        <v>46</v>
      </c>
      <c r="L510" s="21">
        <f>I510*Q510</f>
        <v>476793.59999999998</v>
      </c>
      <c r="M510" s="632">
        <f>L510+L511+L512</f>
        <v>4971169.2719999999</v>
      </c>
      <c r="N510" s="32">
        <f>I510*R510</f>
        <v>34805.932800000002</v>
      </c>
      <c r="O510" s="32">
        <f t="shared" si="34"/>
        <v>511599.53279999999</v>
      </c>
      <c r="P510" s="632">
        <f>O510+O511+O512</f>
        <v>5334068.8008000003</v>
      </c>
      <c r="Q510" s="32">
        <v>160</v>
      </c>
      <c r="R510" s="32">
        <v>11.68</v>
      </c>
      <c r="S510" s="14" t="s">
        <v>1214</v>
      </c>
      <c r="T510" s="14" t="s">
        <v>1215</v>
      </c>
    </row>
    <row r="511" spans="1:20" ht="37.5">
      <c r="A511" s="71">
        <v>43</v>
      </c>
      <c r="B511" s="68"/>
      <c r="C511" s="68"/>
      <c r="D511" s="68"/>
      <c r="E511" s="68"/>
      <c r="F511" s="68"/>
      <c r="G511" s="68"/>
      <c r="H511" s="68"/>
      <c r="I511" s="68"/>
      <c r="J511" s="68"/>
      <c r="K511" s="68" t="s">
        <v>49</v>
      </c>
      <c r="L511" s="21">
        <f>I510*Q511</f>
        <v>1269462.96</v>
      </c>
      <c r="M511" s="634"/>
      <c r="N511" s="32">
        <f>I510*R511</f>
        <v>92676.756000000008</v>
      </c>
      <c r="O511" s="32">
        <f t="shared" si="34"/>
        <v>1362139.716</v>
      </c>
      <c r="P511" s="634"/>
      <c r="Q511" s="32">
        <v>426</v>
      </c>
      <c r="R511" s="32">
        <v>31.1</v>
      </c>
      <c r="S511" s="14" t="s">
        <v>1214</v>
      </c>
      <c r="T511" s="14" t="s">
        <v>1215</v>
      </c>
    </row>
    <row r="512" spans="1:20">
      <c r="A512" s="71">
        <v>44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 t="s">
        <v>234</v>
      </c>
      <c r="L512" s="21">
        <f>I510*Q512</f>
        <v>3224912.7120000003</v>
      </c>
      <c r="M512" s="633"/>
      <c r="N512" s="32">
        <f>I510*R512</f>
        <v>235416.84</v>
      </c>
      <c r="O512" s="32">
        <f t="shared" si="34"/>
        <v>3460329.5520000001</v>
      </c>
      <c r="P512" s="633"/>
      <c r="Q512" s="32">
        <v>1082.2</v>
      </c>
      <c r="R512" s="32">
        <v>79</v>
      </c>
      <c r="S512" s="14" t="s">
        <v>1214</v>
      </c>
      <c r="T512" s="14" t="s">
        <v>1215</v>
      </c>
    </row>
    <row r="513" spans="1:20" ht="56.25">
      <c r="A513" s="71">
        <v>45</v>
      </c>
      <c r="B513" s="68"/>
      <c r="C513" s="68" t="s">
        <v>1500</v>
      </c>
      <c r="D513" s="68">
        <v>1984</v>
      </c>
      <c r="E513" s="68" t="s">
        <v>1454</v>
      </c>
      <c r="F513" s="68"/>
      <c r="G513" s="68" t="s">
        <v>1501</v>
      </c>
      <c r="H513" s="68">
        <v>3</v>
      </c>
      <c r="I513" s="68">
        <v>2582.5</v>
      </c>
      <c r="J513" s="68">
        <v>1784.1</v>
      </c>
      <c r="K513" s="68" t="s">
        <v>46</v>
      </c>
      <c r="L513" s="21">
        <f>I513*Q513</f>
        <v>396981.9</v>
      </c>
      <c r="M513" s="32">
        <f>L513</f>
        <v>396981.9</v>
      </c>
      <c r="N513" s="32">
        <f>I513*R513</f>
        <v>28975.65</v>
      </c>
      <c r="O513" s="32">
        <f t="shared" si="34"/>
        <v>425957.55000000005</v>
      </c>
      <c r="P513" s="32">
        <f>O513</f>
        <v>425957.55000000005</v>
      </c>
      <c r="Q513" s="32">
        <v>153.72</v>
      </c>
      <c r="R513" s="32">
        <v>11.22</v>
      </c>
      <c r="S513" s="14" t="s">
        <v>1214</v>
      </c>
      <c r="T513" s="14" t="s">
        <v>1215</v>
      </c>
    </row>
    <row r="514" spans="1:20" ht="18.75" customHeight="1">
      <c r="A514" s="71">
        <v>46</v>
      </c>
      <c r="B514" s="68"/>
      <c r="C514" s="68" t="s">
        <v>1502</v>
      </c>
      <c r="D514" s="68">
        <v>1972</v>
      </c>
      <c r="E514" s="68" t="s">
        <v>1454</v>
      </c>
      <c r="F514" s="68"/>
      <c r="G514" s="68" t="s">
        <v>1455</v>
      </c>
      <c r="H514" s="68">
        <v>2</v>
      </c>
      <c r="I514" s="68">
        <v>1129.2</v>
      </c>
      <c r="J514" s="68">
        <v>479.6</v>
      </c>
      <c r="K514" s="68" t="s">
        <v>234</v>
      </c>
      <c r="L514" s="21">
        <f>I514*Q514</f>
        <v>1172764.5360000001</v>
      </c>
      <c r="M514" s="632">
        <f>L514+L515</f>
        <v>1328402.172</v>
      </c>
      <c r="N514" s="32">
        <f>I514*R514</f>
        <v>85615.943999999989</v>
      </c>
      <c r="O514" s="32">
        <f t="shared" si="34"/>
        <v>1258380.48</v>
      </c>
      <c r="P514" s="632">
        <f>O514+O515</f>
        <v>1425377.868</v>
      </c>
      <c r="Q514" s="32">
        <v>1038.58</v>
      </c>
      <c r="R514" s="32">
        <v>75.819999999999993</v>
      </c>
      <c r="S514" s="14" t="s">
        <v>1214</v>
      </c>
      <c r="T514" s="14" t="s">
        <v>1215</v>
      </c>
    </row>
    <row r="515" spans="1:20" ht="56.25">
      <c r="A515" s="71">
        <v>47</v>
      </c>
      <c r="B515" s="68"/>
      <c r="C515" s="68"/>
      <c r="D515" s="68"/>
      <c r="E515" s="68"/>
      <c r="F515" s="68"/>
      <c r="G515" s="68"/>
      <c r="H515" s="68"/>
      <c r="I515" s="68"/>
      <c r="J515" s="68"/>
      <c r="K515" s="68" t="s">
        <v>88</v>
      </c>
      <c r="L515" s="21">
        <f>I514*Q515</f>
        <v>155637.63600000003</v>
      </c>
      <c r="M515" s="633"/>
      <c r="N515" s="32">
        <f>I514*R515</f>
        <v>11359.752</v>
      </c>
      <c r="O515" s="32">
        <f t="shared" si="34"/>
        <v>166997.38800000004</v>
      </c>
      <c r="P515" s="633"/>
      <c r="Q515" s="32">
        <v>137.83000000000001</v>
      </c>
      <c r="R515" s="32">
        <v>10.06</v>
      </c>
      <c r="S515" s="14" t="s">
        <v>1214</v>
      </c>
      <c r="T515" s="14" t="s">
        <v>1215</v>
      </c>
    </row>
    <row r="516" spans="1:20">
      <c r="A516" s="550">
        <f>A522</f>
        <v>6</v>
      </c>
      <c r="B516" s="520">
        <f>B520</f>
        <v>3</v>
      </c>
      <c r="C516" s="519" t="s">
        <v>111</v>
      </c>
      <c r="D516" s="520"/>
      <c r="E516" s="520"/>
      <c r="F516" s="530"/>
      <c r="G516" s="520"/>
      <c r="H516" s="520"/>
      <c r="I516" s="521">
        <f>SUM(I517:I522)</f>
        <v>1974.6</v>
      </c>
      <c r="J516" s="521"/>
      <c r="K516" s="528"/>
      <c r="L516" s="521">
        <f>SUM(L517:L522)</f>
        <v>0</v>
      </c>
      <c r="M516" s="522">
        <f>SUM(M517:M522)</f>
        <v>0</v>
      </c>
      <c r="N516" s="522">
        <f>SUM(N517:N522)</f>
        <v>0</v>
      </c>
      <c r="O516" s="522">
        <f>SUM(O517:O522)</f>
        <v>0</v>
      </c>
      <c r="P516" s="522">
        <f>SUM(P517:P522)</f>
        <v>0</v>
      </c>
      <c r="Q516" s="522"/>
      <c r="R516" s="524"/>
      <c r="S516" s="529" t="s">
        <v>1214</v>
      </c>
      <c r="T516" s="529" t="s">
        <v>1215</v>
      </c>
    </row>
    <row r="517" spans="1:20" ht="37.5">
      <c r="A517" s="71">
        <v>1</v>
      </c>
      <c r="B517" s="16">
        <v>1</v>
      </c>
      <c r="C517" s="68" t="s">
        <v>1261</v>
      </c>
      <c r="D517" s="16">
        <v>1996</v>
      </c>
      <c r="E517" s="16" t="s">
        <v>37</v>
      </c>
      <c r="F517" s="21"/>
      <c r="G517" s="16" t="s">
        <v>67</v>
      </c>
      <c r="H517" s="16">
        <v>2</v>
      </c>
      <c r="I517" s="21">
        <v>585</v>
      </c>
      <c r="J517" s="21">
        <v>339</v>
      </c>
      <c r="K517" s="69" t="s">
        <v>46</v>
      </c>
      <c r="L517" s="21">
        <f>I517*Q517</f>
        <v>0</v>
      </c>
      <c r="M517" s="632">
        <f>L517+L518</f>
        <v>0</v>
      </c>
      <c r="N517" s="32">
        <f>I517*R517</f>
        <v>0</v>
      </c>
      <c r="O517" s="32">
        <f t="shared" ref="O517:O522" si="35">L517+N517</f>
        <v>0</v>
      </c>
      <c r="P517" s="632">
        <f>O517+O518</f>
        <v>0</v>
      </c>
      <c r="Q517" s="32"/>
      <c r="R517" s="59"/>
      <c r="S517" s="14" t="s">
        <v>1214</v>
      </c>
      <c r="T517" s="14" t="s">
        <v>1215</v>
      </c>
    </row>
    <row r="518" spans="1:20">
      <c r="A518" s="71">
        <v>2</v>
      </c>
      <c r="B518" s="16"/>
      <c r="C518" s="68"/>
      <c r="D518" s="16"/>
      <c r="E518" s="16"/>
      <c r="F518" s="14"/>
      <c r="G518" s="16"/>
      <c r="H518" s="16"/>
      <c r="I518" s="21"/>
      <c r="J518" s="21"/>
      <c r="K518" s="69" t="s">
        <v>234</v>
      </c>
      <c r="L518" s="21">
        <f>I517*Q518</f>
        <v>0</v>
      </c>
      <c r="M518" s="633"/>
      <c r="N518" s="32">
        <f>I517*R518</f>
        <v>0</v>
      </c>
      <c r="O518" s="32">
        <f t="shared" si="35"/>
        <v>0</v>
      </c>
      <c r="P518" s="633"/>
      <c r="Q518" s="32"/>
      <c r="R518" s="59"/>
      <c r="S518" s="14" t="s">
        <v>1214</v>
      </c>
      <c r="T518" s="14" t="s">
        <v>1215</v>
      </c>
    </row>
    <row r="519" spans="1:20" ht="37.5">
      <c r="A519" s="71">
        <v>3</v>
      </c>
      <c r="B519" s="16">
        <v>2</v>
      </c>
      <c r="C519" s="68" t="s">
        <v>1262</v>
      </c>
      <c r="D519" s="16">
        <v>1987</v>
      </c>
      <c r="E519" s="16" t="s">
        <v>37</v>
      </c>
      <c r="F519" s="14"/>
      <c r="G519" s="16" t="s">
        <v>67</v>
      </c>
      <c r="H519" s="16">
        <v>2</v>
      </c>
      <c r="I519" s="21">
        <v>579.6</v>
      </c>
      <c r="J519" s="21">
        <v>357.8</v>
      </c>
      <c r="K519" s="69" t="s">
        <v>234</v>
      </c>
      <c r="L519" s="21">
        <f>I519*Q519</f>
        <v>0</v>
      </c>
      <c r="M519" s="32">
        <f>L519</f>
        <v>0</v>
      </c>
      <c r="N519" s="32">
        <f>I519*R519</f>
        <v>0</v>
      </c>
      <c r="O519" s="32">
        <f t="shared" si="35"/>
        <v>0</v>
      </c>
      <c r="P519" s="32">
        <f>O519</f>
        <v>0</v>
      </c>
      <c r="Q519" s="32"/>
      <c r="R519" s="59"/>
      <c r="S519" s="14" t="s">
        <v>1214</v>
      </c>
      <c r="T519" s="14" t="s">
        <v>1215</v>
      </c>
    </row>
    <row r="520" spans="1:20" ht="37.5">
      <c r="A520" s="71">
        <v>4</v>
      </c>
      <c r="B520" s="16">
        <v>3</v>
      </c>
      <c r="C520" s="68" t="s">
        <v>1263</v>
      </c>
      <c r="D520" s="16">
        <v>1975</v>
      </c>
      <c r="E520" s="16" t="s">
        <v>37</v>
      </c>
      <c r="F520" s="21"/>
      <c r="G520" s="16" t="s">
        <v>1240</v>
      </c>
      <c r="H520" s="16">
        <v>2</v>
      </c>
      <c r="I520" s="21">
        <v>810</v>
      </c>
      <c r="J520" s="21">
        <v>331.4</v>
      </c>
      <c r="K520" s="69" t="s">
        <v>49</v>
      </c>
      <c r="L520" s="21">
        <f>I520*Q520</f>
        <v>0</v>
      </c>
      <c r="M520" s="632">
        <f>L520+L521+L522</f>
        <v>0</v>
      </c>
      <c r="N520" s="32">
        <f>I520*R520</f>
        <v>0</v>
      </c>
      <c r="O520" s="32">
        <f t="shared" si="35"/>
        <v>0</v>
      </c>
      <c r="P520" s="632">
        <f>O520+O521+O522</f>
        <v>0</v>
      </c>
      <c r="Q520" s="32"/>
      <c r="R520" s="59"/>
      <c r="S520" s="14" t="s">
        <v>1214</v>
      </c>
      <c r="T520" s="14" t="s">
        <v>1215</v>
      </c>
    </row>
    <row r="521" spans="1:20" ht="56.25">
      <c r="A521" s="71">
        <v>5</v>
      </c>
      <c r="B521" s="16"/>
      <c r="C521" s="68"/>
      <c r="D521" s="16"/>
      <c r="E521" s="16"/>
      <c r="F521" s="21"/>
      <c r="G521" s="16"/>
      <c r="H521" s="16"/>
      <c r="I521" s="21"/>
      <c r="J521" s="21"/>
      <c r="K521" s="69" t="s">
        <v>39</v>
      </c>
      <c r="L521" s="21">
        <f>I520*Q521</f>
        <v>0</v>
      </c>
      <c r="M521" s="634"/>
      <c r="N521" s="32">
        <f>I520*R521</f>
        <v>0</v>
      </c>
      <c r="O521" s="32">
        <f t="shared" si="35"/>
        <v>0</v>
      </c>
      <c r="P521" s="634"/>
      <c r="Q521" s="32"/>
      <c r="R521" s="59"/>
      <c r="S521" s="14" t="s">
        <v>1214</v>
      </c>
      <c r="T521" s="14" t="s">
        <v>1215</v>
      </c>
    </row>
    <row r="522" spans="1:20" ht="56.25">
      <c r="A522" s="71">
        <v>6</v>
      </c>
      <c r="B522" s="16"/>
      <c r="C522" s="68"/>
      <c r="D522" s="16"/>
      <c r="E522" s="16"/>
      <c r="F522" s="21"/>
      <c r="G522" s="16"/>
      <c r="H522" s="16"/>
      <c r="I522" s="21"/>
      <c r="J522" s="21"/>
      <c r="K522" s="35" t="s">
        <v>42</v>
      </c>
      <c r="L522" s="21">
        <f>I520*Q522</f>
        <v>0</v>
      </c>
      <c r="M522" s="633"/>
      <c r="N522" s="32">
        <f>I520*R522</f>
        <v>0</v>
      </c>
      <c r="O522" s="32">
        <f t="shared" si="35"/>
        <v>0</v>
      </c>
      <c r="P522" s="633"/>
      <c r="Q522" s="32"/>
      <c r="R522" s="59"/>
      <c r="S522" s="14" t="s">
        <v>1214</v>
      </c>
      <c r="T522" s="14" t="s">
        <v>1215</v>
      </c>
    </row>
    <row r="523" spans="1:20">
      <c r="A523" s="526"/>
      <c r="B523" s="527"/>
      <c r="C523" s="519" t="s">
        <v>113</v>
      </c>
      <c r="D523" s="520"/>
      <c r="E523" s="520"/>
      <c r="F523" s="529"/>
      <c r="G523" s="520"/>
      <c r="H523" s="520"/>
      <c r="I523" s="521"/>
      <c r="J523" s="521"/>
      <c r="K523" s="528"/>
      <c r="L523" s="521"/>
      <c r="M523" s="522"/>
      <c r="N523" s="522"/>
      <c r="O523" s="522"/>
      <c r="P523" s="522"/>
      <c r="Q523" s="522"/>
      <c r="R523" s="524"/>
      <c r="S523" s="529" t="s">
        <v>1214</v>
      </c>
      <c r="T523" s="529" t="s">
        <v>1215</v>
      </c>
    </row>
    <row r="524" spans="1:20">
      <c r="A524" s="526"/>
      <c r="B524" s="527"/>
      <c r="C524" s="519" t="s">
        <v>115</v>
      </c>
      <c r="D524" s="520"/>
      <c r="E524" s="520"/>
      <c r="F524" s="529"/>
      <c r="G524" s="520"/>
      <c r="H524" s="520"/>
      <c r="I524" s="521"/>
      <c r="J524" s="521"/>
      <c r="K524" s="528"/>
      <c r="L524" s="521"/>
      <c r="M524" s="522"/>
      <c r="N524" s="522"/>
      <c r="O524" s="522"/>
      <c r="P524" s="522"/>
      <c r="Q524" s="522"/>
      <c r="R524" s="524"/>
      <c r="S524" s="529" t="s">
        <v>1214</v>
      </c>
      <c r="T524" s="529" t="s">
        <v>1215</v>
      </c>
    </row>
    <row r="525" spans="1:20">
      <c r="A525" s="526"/>
      <c r="B525" s="527"/>
      <c r="C525" s="519" t="s">
        <v>126</v>
      </c>
      <c r="D525" s="520"/>
      <c r="E525" s="520"/>
      <c r="F525" s="529"/>
      <c r="G525" s="520"/>
      <c r="H525" s="520"/>
      <c r="I525" s="521"/>
      <c r="J525" s="521"/>
      <c r="K525" s="528"/>
      <c r="L525" s="521"/>
      <c r="M525" s="522"/>
      <c r="N525" s="522"/>
      <c r="O525" s="522"/>
      <c r="P525" s="522"/>
      <c r="Q525" s="522"/>
      <c r="R525" s="524"/>
      <c r="S525" s="529" t="s">
        <v>1214</v>
      </c>
      <c r="T525" s="529" t="s">
        <v>1215</v>
      </c>
    </row>
    <row r="526" spans="1:20">
      <c r="A526" s="526"/>
      <c r="B526" s="527"/>
      <c r="C526" s="519" t="s">
        <v>130</v>
      </c>
      <c r="D526" s="520"/>
      <c r="E526" s="520"/>
      <c r="F526" s="529"/>
      <c r="G526" s="520"/>
      <c r="H526" s="520"/>
      <c r="I526" s="521"/>
      <c r="J526" s="521"/>
      <c r="K526" s="523"/>
      <c r="L526" s="521"/>
      <c r="M526" s="522"/>
      <c r="N526" s="522"/>
      <c r="O526" s="522"/>
      <c r="P526" s="522"/>
      <c r="Q526" s="522"/>
      <c r="R526" s="524"/>
      <c r="S526" s="529" t="s">
        <v>1214</v>
      </c>
      <c r="T526" s="529" t="s">
        <v>1215</v>
      </c>
    </row>
    <row r="527" spans="1:20">
      <c r="A527" s="518">
        <f>A548</f>
        <v>21</v>
      </c>
      <c r="B527" s="560" t="str">
        <f>B545</f>
        <v>9</v>
      </c>
      <c r="C527" s="519" t="s">
        <v>133</v>
      </c>
      <c r="D527" s="520"/>
      <c r="E527" s="520"/>
      <c r="F527" s="529"/>
      <c r="G527" s="520"/>
      <c r="H527" s="520"/>
      <c r="I527" s="521">
        <f>SUM(I528:I548)</f>
        <v>6593.38</v>
      </c>
      <c r="J527" s="521"/>
      <c r="K527" s="528"/>
      <c r="L527" s="521">
        <f>SUM(L528:L548)</f>
        <v>0</v>
      </c>
      <c r="M527" s="521">
        <f>SUM(M528:M548)</f>
        <v>0</v>
      </c>
      <c r="N527" s="521">
        <f>SUM(N528:N548)</f>
        <v>0</v>
      </c>
      <c r="O527" s="521">
        <f>SUM(O528:O548)</f>
        <v>0</v>
      </c>
      <c r="P527" s="521">
        <f>SUM(P528:P548)</f>
        <v>0</v>
      </c>
      <c r="Q527" s="522"/>
      <c r="R527" s="524"/>
      <c r="S527" s="529" t="s">
        <v>1214</v>
      </c>
      <c r="T527" s="529" t="s">
        <v>1215</v>
      </c>
    </row>
    <row r="528" spans="1:20" ht="37.5">
      <c r="A528" s="15">
        <v>1</v>
      </c>
      <c r="B528" s="16">
        <v>1</v>
      </c>
      <c r="C528" s="35" t="s">
        <v>1371</v>
      </c>
      <c r="D528" s="35">
        <v>1966</v>
      </c>
      <c r="E528" s="16"/>
      <c r="F528" s="14"/>
      <c r="G528" s="44" t="s">
        <v>67</v>
      </c>
      <c r="H528" s="35">
        <v>2</v>
      </c>
      <c r="I528" s="558">
        <v>635.42999999999995</v>
      </c>
      <c r="J528" s="558">
        <v>423.62</v>
      </c>
      <c r="K528" s="69" t="s">
        <v>46</v>
      </c>
      <c r="L528" s="39">
        <f t="shared" ref="L528:L537" si="36">I528*Q528</f>
        <v>0</v>
      </c>
      <c r="M528" s="32">
        <f>L528</f>
        <v>0</v>
      </c>
      <c r="N528" s="40">
        <f t="shared" ref="N528:N545" si="37">I528*R528</f>
        <v>0</v>
      </c>
      <c r="O528" s="40">
        <f t="shared" ref="O528:O548" si="38">L528+N528</f>
        <v>0</v>
      </c>
      <c r="P528" s="32">
        <f>O528</f>
        <v>0</v>
      </c>
      <c r="Q528" s="40"/>
      <c r="R528" s="413"/>
      <c r="S528" s="14" t="s">
        <v>1214</v>
      </c>
      <c r="T528" s="14" t="s">
        <v>1215</v>
      </c>
    </row>
    <row r="529" spans="1:20" ht="37.5">
      <c r="A529" s="15">
        <v>2</v>
      </c>
      <c r="B529" s="16">
        <v>2</v>
      </c>
      <c r="C529" s="35" t="s">
        <v>1372</v>
      </c>
      <c r="D529" s="35">
        <v>1959</v>
      </c>
      <c r="E529" s="16"/>
      <c r="F529" s="14"/>
      <c r="G529" s="558" t="s">
        <v>38</v>
      </c>
      <c r="H529" s="35">
        <v>2</v>
      </c>
      <c r="I529" s="558" t="s">
        <v>1391</v>
      </c>
      <c r="J529" s="558">
        <v>863.5</v>
      </c>
      <c r="K529" s="69" t="s">
        <v>49</v>
      </c>
      <c r="L529" s="39">
        <f t="shared" si="36"/>
        <v>0</v>
      </c>
      <c r="M529" s="632">
        <f>L529+L530</f>
        <v>0</v>
      </c>
      <c r="N529" s="40">
        <f t="shared" si="37"/>
        <v>0</v>
      </c>
      <c r="O529" s="40">
        <f t="shared" si="38"/>
        <v>0</v>
      </c>
      <c r="P529" s="632">
        <f>O529+O530</f>
        <v>0</v>
      </c>
      <c r="Q529" s="40"/>
      <c r="R529" s="413"/>
      <c r="S529" s="14" t="s">
        <v>1214</v>
      </c>
      <c r="T529" s="14" t="s">
        <v>1215</v>
      </c>
    </row>
    <row r="530" spans="1:20">
      <c r="A530" s="15">
        <v>3</v>
      </c>
      <c r="B530" s="16"/>
      <c r="C530" s="35"/>
      <c r="D530" s="35"/>
      <c r="E530" s="16"/>
      <c r="F530" s="14"/>
      <c r="G530" s="558"/>
      <c r="H530" s="35"/>
      <c r="I530" s="558"/>
      <c r="J530" s="558"/>
      <c r="K530" s="35" t="s">
        <v>234</v>
      </c>
      <c r="L530" s="39">
        <f>I529*Q530</f>
        <v>0</v>
      </c>
      <c r="M530" s="633"/>
      <c r="N530" s="40">
        <f>I529*R530</f>
        <v>0</v>
      </c>
      <c r="O530" s="40">
        <f t="shared" si="38"/>
        <v>0</v>
      </c>
      <c r="P530" s="633"/>
      <c r="Q530" s="40"/>
      <c r="R530" s="413"/>
      <c r="S530" s="14" t="s">
        <v>1214</v>
      </c>
      <c r="T530" s="14" t="s">
        <v>1215</v>
      </c>
    </row>
    <row r="531" spans="1:20" ht="37.5">
      <c r="A531" s="15">
        <v>4</v>
      </c>
      <c r="B531" s="16">
        <v>3</v>
      </c>
      <c r="C531" s="35" t="s">
        <v>1373</v>
      </c>
      <c r="D531" s="35">
        <v>1966</v>
      </c>
      <c r="E531" s="16"/>
      <c r="F531" s="14"/>
      <c r="G531" s="44" t="s">
        <v>67</v>
      </c>
      <c r="H531" s="35">
        <v>2</v>
      </c>
      <c r="I531" s="558">
        <v>635.45000000000005</v>
      </c>
      <c r="J531" s="558">
        <v>423.61</v>
      </c>
      <c r="K531" s="69" t="s">
        <v>46</v>
      </c>
      <c r="L531" s="39">
        <f t="shared" si="36"/>
        <v>0</v>
      </c>
      <c r="M531" s="632">
        <f>L531+L532</f>
        <v>0</v>
      </c>
      <c r="N531" s="40">
        <f t="shared" si="37"/>
        <v>0</v>
      </c>
      <c r="O531" s="40">
        <f t="shared" si="38"/>
        <v>0</v>
      </c>
      <c r="P531" s="632">
        <f>O531+O532</f>
        <v>0</v>
      </c>
      <c r="Q531" s="40"/>
      <c r="R531" s="413"/>
      <c r="S531" s="14" t="s">
        <v>1214</v>
      </c>
      <c r="T531" s="14" t="s">
        <v>1215</v>
      </c>
    </row>
    <row r="532" spans="1:20">
      <c r="A532" s="15">
        <v>5</v>
      </c>
      <c r="B532" s="16"/>
      <c r="C532" s="35"/>
      <c r="D532" s="35"/>
      <c r="E532" s="16"/>
      <c r="F532" s="14"/>
      <c r="G532" s="558"/>
      <c r="H532" s="35"/>
      <c r="I532" s="558"/>
      <c r="J532" s="558"/>
      <c r="K532" s="35"/>
      <c r="L532" s="39">
        <f>I531*Q532</f>
        <v>0</v>
      </c>
      <c r="M532" s="633"/>
      <c r="N532" s="40">
        <f>I531*R532</f>
        <v>0</v>
      </c>
      <c r="O532" s="40">
        <f t="shared" si="38"/>
        <v>0</v>
      </c>
      <c r="P532" s="633"/>
      <c r="Q532" s="40"/>
      <c r="R532" s="413"/>
      <c r="S532" s="14" t="s">
        <v>1214</v>
      </c>
      <c r="T532" s="14" t="s">
        <v>1215</v>
      </c>
    </row>
    <row r="533" spans="1:20" ht="37.5">
      <c r="A533" s="15">
        <v>6</v>
      </c>
      <c r="B533" s="16">
        <v>4</v>
      </c>
      <c r="C533" s="35" t="s">
        <v>1374</v>
      </c>
      <c r="D533" s="35">
        <v>1959</v>
      </c>
      <c r="E533" s="16"/>
      <c r="F533" s="14"/>
      <c r="G533" s="44" t="s">
        <v>67</v>
      </c>
      <c r="H533" s="35">
        <v>2</v>
      </c>
      <c r="I533" s="558">
        <v>635.49</v>
      </c>
      <c r="J533" s="558">
        <v>423.68</v>
      </c>
      <c r="K533" s="69" t="s">
        <v>46</v>
      </c>
      <c r="L533" s="39">
        <f t="shared" si="36"/>
        <v>0</v>
      </c>
      <c r="M533" s="632">
        <f>L533+L534</f>
        <v>0</v>
      </c>
      <c r="N533" s="40">
        <f t="shared" si="37"/>
        <v>0</v>
      </c>
      <c r="O533" s="40">
        <f t="shared" si="38"/>
        <v>0</v>
      </c>
      <c r="P533" s="632">
        <f>O533+O534</f>
        <v>0</v>
      </c>
      <c r="Q533" s="40"/>
      <c r="R533" s="413"/>
      <c r="S533" s="14" t="s">
        <v>1214</v>
      </c>
      <c r="T533" s="14" t="s">
        <v>1215</v>
      </c>
    </row>
    <row r="534" spans="1:20">
      <c r="A534" s="15">
        <v>7</v>
      </c>
      <c r="B534" s="16"/>
      <c r="C534" s="35"/>
      <c r="D534" s="35"/>
      <c r="E534" s="16"/>
      <c r="F534" s="14"/>
      <c r="G534" s="558"/>
      <c r="H534" s="35"/>
      <c r="I534" s="558"/>
      <c r="J534" s="558"/>
      <c r="K534" s="35"/>
      <c r="L534" s="39">
        <f>I533*Q534</f>
        <v>0</v>
      </c>
      <c r="M534" s="633"/>
      <c r="N534" s="40">
        <f>I533*R534</f>
        <v>0</v>
      </c>
      <c r="O534" s="40">
        <f t="shared" si="38"/>
        <v>0</v>
      </c>
      <c r="P534" s="633"/>
      <c r="Q534" s="40"/>
      <c r="R534" s="413"/>
      <c r="S534" s="14" t="s">
        <v>1214</v>
      </c>
      <c r="T534" s="14" t="s">
        <v>1215</v>
      </c>
    </row>
    <row r="535" spans="1:20" ht="37.5">
      <c r="A535" s="15">
        <v>8</v>
      </c>
      <c r="B535" s="16">
        <v>5</v>
      </c>
      <c r="C535" s="35" t="s">
        <v>1375</v>
      </c>
      <c r="D535" s="35">
        <v>1967</v>
      </c>
      <c r="E535" s="16"/>
      <c r="F535" s="14"/>
      <c r="G535" s="44" t="s">
        <v>67</v>
      </c>
      <c r="H535" s="35">
        <v>2</v>
      </c>
      <c r="I535" s="558">
        <v>635.5</v>
      </c>
      <c r="J535" s="558">
        <v>423.69</v>
      </c>
      <c r="K535" s="69" t="s">
        <v>46</v>
      </c>
      <c r="L535" s="39">
        <f t="shared" si="36"/>
        <v>0</v>
      </c>
      <c r="M535" s="32">
        <f>L535</f>
        <v>0</v>
      </c>
      <c r="N535" s="40">
        <f t="shared" si="37"/>
        <v>0</v>
      </c>
      <c r="O535" s="40">
        <f t="shared" si="38"/>
        <v>0</v>
      </c>
      <c r="P535" s="32">
        <f>O535</f>
        <v>0</v>
      </c>
      <c r="Q535" s="40"/>
      <c r="R535" s="413"/>
      <c r="S535" s="14" t="s">
        <v>1214</v>
      </c>
      <c r="T535" s="14" t="s">
        <v>1215</v>
      </c>
    </row>
    <row r="536" spans="1:20" ht="37.5">
      <c r="A536" s="15">
        <v>9</v>
      </c>
      <c r="B536" s="16">
        <v>6</v>
      </c>
      <c r="C536" s="35" t="s">
        <v>1376</v>
      </c>
      <c r="D536" s="35">
        <v>1972</v>
      </c>
      <c r="E536" s="16"/>
      <c r="F536" s="14"/>
      <c r="G536" s="44" t="s">
        <v>67</v>
      </c>
      <c r="H536" s="35">
        <v>2</v>
      </c>
      <c r="I536" s="558">
        <v>635.51</v>
      </c>
      <c r="J536" s="558">
        <v>423.7</v>
      </c>
      <c r="K536" s="69" t="s">
        <v>46</v>
      </c>
      <c r="L536" s="39">
        <f t="shared" si="36"/>
        <v>0</v>
      </c>
      <c r="M536" s="32">
        <f>L536</f>
        <v>0</v>
      </c>
      <c r="N536" s="40">
        <f t="shared" si="37"/>
        <v>0</v>
      </c>
      <c r="O536" s="40">
        <f t="shared" si="38"/>
        <v>0</v>
      </c>
      <c r="P536" s="32">
        <f>O536</f>
        <v>0</v>
      </c>
      <c r="Q536" s="40"/>
      <c r="R536" s="413"/>
      <c r="S536" s="14" t="s">
        <v>1214</v>
      </c>
      <c r="T536" s="14" t="s">
        <v>1215</v>
      </c>
    </row>
    <row r="537" spans="1:20" ht="37.5">
      <c r="A537" s="15">
        <v>10</v>
      </c>
      <c r="B537" s="558" t="s">
        <v>1395</v>
      </c>
      <c r="C537" s="35" t="s">
        <v>1388</v>
      </c>
      <c r="D537" s="35">
        <v>1970</v>
      </c>
      <c r="E537" s="35"/>
      <c r="F537" s="35"/>
      <c r="G537" s="558" t="s">
        <v>38</v>
      </c>
      <c r="H537" s="35">
        <v>2</v>
      </c>
      <c r="I537" s="558">
        <v>923</v>
      </c>
      <c r="J537" s="558">
        <v>360.5</v>
      </c>
      <c r="K537" s="69" t="s">
        <v>46</v>
      </c>
      <c r="L537" s="39">
        <f t="shared" si="36"/>
        <v>0</v>
      </c>
      <c r="M537" s="632">
        <f>L537+L538+L539+L540</f>
        <v>0</v>
      </c>
      <c r="N537" s="40">
        <f t="shared" si="37"/>
        <v>0</v>
      </c>
      <c r="O537" s="40">
        <f t="shared" si="38"/>
        <v>0</v>
      </c>
      <c r="P537" s="632">
        <f>O537+O538+O539+O540</f>
        <v>0</v>
      </c>
      <c r="Q537" s="40"/>
      <c r="R537" s="413"/>
      <c r="S537" s="14" t="s">
        <v>1214</v>
      </c>
      <c r="T537" s="14" t="s">
        <v>1215</v>
      </c>
    </row>
    <row r="538" spans="1:20" ht="37.5">
      <c r="A538" s="15">
        <v>11</v>
      </c>
      <c r="B538" s="558"/>
      <c r="C538" s="35"/>
      <c r="D538" s="35"/>
      <c r="E538" s="35"/>
      <c r="F538" s="35"/>
      <c r="G538" s="558"/>
      <c r="H538" s="35"/>
      <c r="I538" s="558"/>
      <c r="J538" s="558"/>
      <c r="K538" s="69" t="s">
        <v>49</v>
      </c>
      <c r="L538" s="39">
        <f>I537*Q538</f>
        <v>0</v>
      </c>
      <c r="M538" s="634"/>
      <c r="N538" s="40">
        <f>I537*R538</f>
        <v>0</v>
      </c>
      <c r="O538" s="40">
        <f t="shared" si="38"/>
        <v>0</v>
      </c>
      <c r="P538" s="634"/>
      <c r="Q538" s="40"/>
      <c r="R538" s="413"/>
      <c r="S538" s="14" t="s">
        <v>1214</v>
      </c>
      <c r="T538" s="14" t="s">
        <v>1215</v>
      </c>
    </row>
    <row r="539" spans="1:20" ht="56.25">
      <c r="A539" s="15">
        <v>12</v>
      </c>
      <c r="B539" s="558"/>
      <c r="C539" s="35"/>
      <c r="D539" s="35"/>
      <c r="E539" s="35"/>
      <c r="F539" s="35"/>
      <c r="G539" s="558"/>
      <c r="H539" s="35"/>
      <c r="I539" s="558"/>
      <c r="J539" s="558"/>
      <c r="K539" s="69" t="s">
        <v>39</v>
      </c>
      <c r="L539" s="39">
        <f t="shared" ref="L539:L545" si="39">I539*Q539</f>
        <v>0</v>
      </c>
      <c r="M539" s="634"/>
      <c r="N539" s="40">
        <f>I537*R539</f>
        <v>0</v>
      </c>
      <c r="O539" s="40">
        <f t="shared" si="38"/>
        <v>0</v>
      </c>
      <c r="P539" s="634"/>
      <c r="Q539" s="40"/>
      <c r="R539" s="413"/>
      <c r="S539" s="14" t="s">
        <v>1214</v>
      </c>
      <c r="T539" s="14" t="s">
        <v>1215</v>
      </c>
    </row>
    <row r="540" spans="1:20">
      <c r="A540" s="15">
        <v>13</v>
      </c>
      <c r="B540" s="558"/>
      <c r="C540" s="35"/>
      <c r="D540" s="35"/>
      <c r="E540" s="35"/>
      <c r="F540" s="35"/>
      <c r="G540" s="558"/>
      <c r="H540" s="35"/>
      <c r="I540" s="558"/>
      <c r="J540" s="558"/>
      <c r="K540" s="35" t="s">
        <v>234</v>
      </c>
      <c r="L540" s="39">
        <f>I537*Q540</f>
        <v>0</v>
      </c>
      <c r="M540" s="633"/>
      <c r="N540" s="40">
        <f>I537*R540</f>
        <v>0</v>
      </c>
      <c r="O540" s="40">
        <f t="shared" si="38"/>
        <v>0</v>
      </c>
      <c r="P540" s="633"/>
      <c r="Q540" s="40"/>
      <c r="R540" s="413"/>
      <c r="S540" s="14" t="s">
        <v>1214</v>
      </c>
      <c r="T540" s="14" t="s">
        <v>1215</v>
      </c>
    </row>
    <row r="541" spans="1:20" ht="37.5">
      <c r="A541" s="15">
        <v>14</v>
      </c>
      <c r="B541" s="558" t="s">
        <v>1401</v>
      </c>
      <c r="C541" s="35" t="s">
        <v>1389</v>
      </c>
      <c r="D541" s="35">
        <v>1970</v>
      </c>
      <c r="E541" s="35"/>
      <c r="F541" s="35"/>
      <c r="G541" s="558" t="s">
        <v>38</v>
      </c>
      <c r="H541" s="35">
        <v>2</v>
      </c>
      <c r="I541" s="558">
        <v>923</v>
      </c>
      <c r="J541" s="558">
        <v>360.5</v>
      </c>
      <c r="K541" s="69" t="s">
        <v>46</v>
      </c>
      <c r="L541" s="39">
        <f>I541*Q541</f>
        <v>0</v>
      </c>
      <c r="M541" s="632">
        <f>L541+L542+L543+L544</f>
        <v>0</v>
      </c>
      <c r="N541" s="40">
        <f t="shared" si="37"/>
        <v>0</v>
      </c>
      <c r="O541" s="40">
        <f t="shared" si="38"/>
        <v>0</v>
      </c>
      <c r="P541" s="632">
        <f>O541+O542+O543+O544</f>
        <v>0</v>
      </c>
      <c r="Q541" s="40"/>
      <c r="R541" s="413"/>
      <c r="S541" s="14" t="s">
        <v>1214</v>
      </c>
      <c r="T541" s="14" t="s">
        <v>1215</v>
      </c>
    </row>
    <row r="542" spans="1:20" ht="37.5">
      <c r="A542" s="15">
        <v>15</v>
      </c>
      <c r="B542" s="558"/>
      <c r="C542" s="35"/>
      <c r="D542" s="35"/>
      <c r="E542" s="35"/>
      <c r="F542" s="35"/>
      <c r="G542" s="558"/>
      <c r="H542" s="35"/>
      <c r="I542" s="558"/>
      <c r="J542" s="558"/>
      <c r="K542" s="69" t="s">
        <v>49</v>
      </c>
      <c r="L542" s="39">
        <f>I541*Q542</f>
        <v>0</v>
      </c>
      <c r="M542" s="634"/>
      <c r="N542" s="40">
        <f>I541*R542</f>
        <v>0</v>
      </c>
      <c r="O542" s="40">
        <f t="shared" si="38"/>
        <v>0</v>
      </c>
      <c r="P542" s="634"/>
      <c r="Q542" s="40"/>
      <c r="R542" s="413"/>
      <c r="S542" s="14" t="s">
        <v>1214</v>
      </c>
      <c r="T542" s="14" t="s">
        <v>1215</v>
      </c>
    </row>
    <row r="543" spans="1:20" ht="56.25">
      <c r="A543" s="15">
        <v>16</v>
      </c>
      <c r="B543" s="558"/>
      <c r="C543" s="35"/>
      <c r="D543" s="35"/>
      <c r="E543" s="35"/>
      <c r="F543" s="35"/>
      <c r="G543" s="558"/>
      <c r="H543" s="35"/>
      <c r="I543" s="558"/>
      <c r="J543" s="558"/>
      <c r="K543" s="69" t="s">
        <v>39</v>
      </c>
      <c r="L543" s="39">
        <f t="shared" si="39"/>
        <v>0</v>
      </c>
      <c r="M543" s="634"/>
      <c r="N543" s="40">
        <f>I541*R543</f>
        <v>0</v>
      </c>
      <c r="O543" s="40">
        <f t="shared" si="38"/>
        <v>0</v>
      </c>
      <c r="P543" s="634"/>
      <c r="Q543" s="40"/>
      <c r="R543" s="413"/>
      <c r="S543" s="14" t="s">
        <v>1214</v>
      </c>
      <c r="T543" s="14" t="s">
        <v>1215</v>
      </c>
    </row>
    <row r="544" spans="1:20">
      <c r="A544" s="15">
        <v>17</v>
      </c>
      <c r="B544" s="558"/>
      <c r="C544" s="35"/>
      <c r="D544" s="35"/>
      <c r="E544" s="35"/>
      <c r="F544" s="35"/>
      <c r="G544" s="558"/>
      <c r="H544" s="35"/>
      <c r="I544" s="558"/>
      <c r="J544" s="558"/>
      <c r="K544" s="35" t="s">
        <v>234</v>
      </c>
      <c r="L544" s="39">
        <f>I541*Q544</f>
        <v>0</v>
      </c>
      <c r="M544" s="633"/>
      <c r="N544" s="40">
        <f>I541*R544</f>
        <v>0</v>
      </c>
      <c r="O544" s="40">
        <f t="shared" si="38"/>
        <v>0</v>
      </c>
      <c r="P544" s="633"/>
      <c r="Q544" s="40"/>
      <c r="R544" s="413"/>
      <c r="S544" s="14" t="s">
        <v>1214</v>
      </c>
      <c r="T544" s="14" t="s">
        <v>1215</v>
      </c>
    </row>
    <row r="545" spans="1:20" ht="37.5">
      <c r="A545" s="15">
        <v>18</v>
      </c>
      <c r="B545" s="558" t="s">
        <v>1402</v>
      </c>
      <c r="C545" s="35" t="s">
        <v>1390</v>
      </c>
      <c r="D545" s="35">
        <v>1989</v>
      </c>
      <c r="E545" s="35"/>
      <c r="F545" s="35"/>
      <c r="G545" s="558" t="s">
        <v>67</v>
      </c>
      <c r="H545" s="35">
        <v>2</v>
      </c>
      <c r="I545" s="558">
        <v>1570</v>
      </c>
      <c r="J545" s="558">
        <v>604</v>
      </c>
      <c r="K545" s="69" t="s">
        <v>46</v>
      </c>
      <c r="L545" s="39">
        <f t="shared" si="39"/>
        <v>0</v>
      </c>
      <c r="M545" s="632">
        <f>L545+L546+L547+L548</f>
        <v>0</v>
      </c>
      <c r="N545" s="40">
        <f t="shared" si="37"/>
        <v>0</v>
      </c>
      <c r="O545" s="40">
        <f t="shared" si="38"/>
        <v>0</v>
      </c>
      <c r="P545" s="632">
        <f>O545+O546+O547+O548</f>
        <v>0</v>
      </c>
      <c r="Q545" s="40"/>
      <c r="R545" s="413"/>
      <c r="S545" s="14" t="s">
        <v>1214</v>
      </c>
      <c r="T545" s="14" t="s">
        <v>1215</v>
      </c>
    </row>
    <row r="546" spans="1:20" ht="37.5">
      <c r="A546" s="15">
        <v>19</v>
      </c>
      <c r="B546" s="558"/>
      <c r="C546" s="35"/>
      <c r="D546" s="35"/>
      <c r="E546" s="35"/>
      <c r="F546" s="35"/>
      <c r="G546" s="35"/>
      <c r="H546" s="35"/>
      <c r="I546" s="35"/>
      <c r="J546" s="35"/>
      <c r="K546" s="69" t="s">
        <v>49</v>
      </c>
      <c r="L546" s="39">
        <f>I545*Q546</f>
        <v>0</v>
      </c>
      <c r="M546" s="634"/>
      <c r="N546" s="40">
        <f>I545*R546</f>
        <v>0</v>
      </c>
      <c r="O546" s="40">
        <f t="shared" si="38"/>
        <v>0</v>
      </c>
      <c r="P546" s="634"/>
      <c r="Q546" s="40"/>
      <c r="R546" s="413"/>
      <c r="S546" s="14" t="s">
        <v>1214</v>
      </c>
      <c r="T546" s="14" t="s">
        <v>1215</v>
      </c>
    </row>
    <row r="547" spans="1:20" ht="56.25">
      <c r="A547" s="15">
        <v>20</v>
      </c>
      <c r="B547" s="558"/>
      <c r="C547" s="35"/>
      <c r="D547" s="35"/>
      <c r="E547" s="35"/>
      <c r="F547" s="35"/>
      <c r="G547" s="35"/>
      <c r="H547" s="35"/>
      <c r="I547" s="35"/>
      <c r="J547" s="35"/>
      <c r="K547" s="69" t="s">
        <v>39</v>
      </c>
      <c r="L547" s="39">
        <f>I545*Q547</f>
        <v>0</v>
      </c>
      <c r="M547" s="634"/>
      <c r="N547" s="40">
        <f>I545*R547</f>
        <v>0</v>
      </c>
      <c r="O547" s="40">
        <f t="shared" si="38"/>
        <v>0</v>
      </c>
      <c r="P547" s="634"/>
      <c r="Q547" s="40"/>
      <c r="R547" s="413"/>
      <c r="S547" s="14" t="s">
        <v>1214</v>
      </c>
      <c r="T547" s="14" t="s">
        <v>1215</v>
      </c>
    </row>
    <row r="548" spans="1:20">
      <c r="A548" s="15">
        <v>21</v>
      </c>
      <c r="B548" s="558"/>
      <c r="C548" s="35"/>
      <c r="D548" s="35"/>
      <c r="E548" s="35"/>
      <c r="F548" s="35"/>
      <c r="G548" s="35"/>
      <c r="H548" s="35"/>
      <c r="I548" s="35"/>
      <c r="J548" s="35"/>
      <c r="K548" s="35" t="s">
        <v>234</v>
      </c>
      <c r="L548" s="39">
        <f>I545*Q548</f>
        <v>0</v>
      </c>
      <c r="M548" s="633"/>
      <c r="N548" s="40">
        <f>I545*R548</f>
        <v>0</v>
      </c>
      <c r="O548" s="40">
        <f t="shared" si="38"/>
        <v>0</v>
      </c>
      <c r="P548" s="633"/>
      <c r="Q548" s="40"/>
      <c r="R548" s="413"/>
      <c r="S548" s="14" t="s">
        <v>1214</v>
      </c>
      <c r="T548" s="14" t="s">
        <v>1215</v>
      </c>
    </row>
    <row r="549" spans="1:20">
      <c r="A549" s="526"/>
      <c r="B549" s="527"/>
      <c r="C549" s="519" t="s">
        <v>405</v>
      </c>
      <c r="D549" s="520"/>
      <c r="E549" s="520"/>
      <c r="F549" s="529"/>
      <c r="G549" s="520"/>
      <c r="H549" s="520"/>
      <c r="I549" s="521"/>
      <c r="J549" s="521"/>
      <c r="K549" s="528"/>
      <c r="L549" s="522"/>
      <c r="M549" s="522"/>
      <c r="N549" s="522"/>
      <c r="O549" s="522"/>
      <c r="P549" s="522"/>
      <c r="Q549" s="522"/>
      <c r="R549" s="524"/>
      <c r="S549" s="529" t="s">
        <v>1214</v>
      </c>
      <c r="T549" s="529" t="s">
        <v>1215</v>
      </c>
    </row>
    <row r="550" spans="1:20" ht="37.5">
      <c r="A550" s="526"/>
      <c r="B550" s="527"/>
      <c r="C550" s="519" t="s">
        <v>141</v>
      </c>
      <c r="D550" s="520"/>
      <c r="E550" s="520"/>
      <c r="F550" s="529"/>
      <c r="G550" s="520"/>
      <c r="H550" s="520"/>
      <c r="I550" s="521"/>
      <c r="J550" s="521"/>
      <c r="K550" s="528"/>
      <c r="L550" s="522"/>
      <c r="M550" s="522"/>
      <c r="N550" s="522"/>
      <c r="O550" s="522"/>
      <c r="P550" s="522"/>
      <c r="Q550" s="522"/>
      <c r="R550" s="524"/>
      <c r="S550" s="529" t="s">
        <v>1214</v>
      </c>
      <c r="T550" s="529" t="s">
        <v>1215</v>
      </c>
    </row>
    <row r="551" spans="1:20">
      <c r="A551" s="526"/>
      <c r="B551" s="527"/>
      <c r="C551" s="519" t="s">
        <v>147</v>
      </c>
      <c r="D551" s="520"/>
      <c r="E551" s="520"/>
      <c r="F551" s="529"/>
      <c r="G551" s="520"/>
      <c r="H551" s="520"/>
      <c r="I551" s="521"/>
      <c r="J551" s="521"/>
      <c r="K551" s="528"/>
      <c r="L551" s="521"/>
      <c r="M551" s="522"/>
      <c r="N551" s="522"/>
      <c r="O551" s="522"/>
      <c r="P551" s="522"/>
      <c r="Q551" s="522"/>
      <c r="R551" s="524"/>
      <c r="S551" s="529" t="s">
        <v>1214</v>
      </c>
      <c r="T551" s="529" t="s">
        <v>1215</v>
      </c>
    </row>
    <row r="552" spans="1:20">
      <c r="A552" s="526"/>
      <c r="B552" s="527"/>
      <c r="C552" s="519" t="s">
        <v>166</v>
      </c>
      <c r="D552" s="520"/>
      <c r="E552" s="520"/>
      <c r="F552" s="529"/>
      <c r="G552" s="520"/>
      <c r="H552" s="520"/>
      <c r="I552" s="521"/>
      <c r="J552" s="521"/>
      <c r="K552" s="528"/>
      <c r="L552" s="521"/>
      <c r="M552" s="522"/>
      <c r="N552" s="522"/>
      <c r="O552" s="522"/>
      <c r="P552" s="522"/>
      <c r="Q552" s="522"/>
      <c r="R552" s="524"/>
      <c r="S552" s="529" t="s">
        <v>1214</v>
      </c>
      <c r="T552" s="529" t="s">
        <v>1215</v>
      </c>
    </row>
    <row r="553" spans="1:20">
      <c r="A553" s="526"/>
      <c r="B553" s="527"/>
      <c r="C553" s="519" t="s">
        <v>463</v>
      </c>
      <c r="D553" s="520"/>
      <c r="E553" s="520"/>
      <c r="F553" s="529"/>
      <c r="G553" s="520"/>
      <c r="H553" s="520"/>
      <c r="I553" s="521"/>
      <c r="J553" s="521"/>
      <c r="K553" s="528"/>
      <c r="L553" s="522"/>
      <c r="M553" s="522"/>
      <c r="N553" s="522"/>
      <c r="O553" s="522"/>
      <c r="P553" s="522"/>
      <c r="Q553" s="522"/>
      <c r="R553" s="524"/>
      <c r="S553" s="529" t="s">
        <v>1214</v>
      </c>
      <c r="T553" s="529" t="s">
        <v>1215</v>
      </c>
    </row>
    <row r="554" spans="1:20">
      <c r="A554" s="526"/>
      <c r="B554" s="527"/>
      <c r="C554" s="519" t="s">
        <v>177</v>
      </c>
      <c r="D554" s="520"/>
      <c r="E554" s="520"/>
      <c r="F554" s="529"/>
      <c r="G554" s="520"/>
      <c r="H554" s="520"/>
      <c r="I554" s="521"/>
      <c r="J554" s="521"/>
      <c r="K554" s="528"/>
      <c r="L554" s="521"/>
      <c r="M554" s="521"/>
      <c r="N554" s="521"/>
      <c r="O554" s="521"/>
      <c r="P554" s="521"/>
      <c r="Q554" s="522"/>
      <c r="R554" s="524"/>
      <c r="S554" s="529" t="s">
        <v>1214</v>
      </c>
      <c r="T554" s="529" t="s">
        <v>1215</v>
      </c>
    </row>
    <row r="555" spans="1:20">
      <c r="A555" s="15"/>
      <c r="B555" s="16"/>
      <c r="C555" s="68"/>
      <c r="D555" s="16"/>
      <c r="E555" s="16"/>
      <c r="F555" s="14"/>
      <c r="G555" s="16"/>
      <c r="H555" s="16"/>
      <c r="I555" s="21"/>
      <c r="J555" s="21"/>
      <c r="K555" s="22"/>
      <c r="L555" s="21"/>
      <c r="M555" s="21"/>
      <c r="N555" s="21"/>
      <c r="O555" s="32"/>
      <c r="P555" s="32"/>
      <c r="Q555" s="32"/>
      <c r="R555" s="412"/>
      <c r="S555" s="14"/>
      <c r="T555" s="14"/>
    </row>
    <row r="556" spans="1:20">
      <c r="A556" s="531">
        <f>A557+A722</f>
        <v>143</v>
      </c>
      <c r="B556" s="531">
        <f>B557+B722</f>
        <v>76</v>
      </c>
      <c r="C556" s="532" t="s">
        <v>1217</v>
      </c>
      <c r="D556" s="533"/>
      <c r="E556" s="533"/>
      <c r="F556" s="534"/>
      <c r="G556" s="533"/>
      <c r="H556" s="535"/>
      <c r="I556" s="557">
        <f>I557+I722</f>
        <v>141968.28000000003</v>
      </c>
      <c r="J556" s="535"/>
      <c r="K556" s="537"/>
      <c r="L556" s="557">
        <f>L557+L722</f>
        <v>26643877.978399996</v>
      </c>
      <c r="M556" s="557">
        <f>M557+M722</f>
        <v>26643877.978399996</v>
      </c>
      <c r="N556" s="557">
        <f>N557+N722</f>
        <v>1857634.6326000001</v>
      </c>
      <c r="O556" s="557">
        <f>O557+O722</f>
        <v>28501512.611000001</v>
      </c>
      <c r="P556" s="557">
        <f>P557+P722</f>
        <v>28501512.611000001</v>
      </c>
      <c r="Q556" s="538"/>
      <c r="R556" s="539"/>
      <c r="S556" s="534" t="s">
        <v>1215</v>
      </c>
      <c r="T556" s="534" t="s">
        <v>1216</v>
      </c>
    </row>
    <row r="557" spans="1:20">
      <c r="A557" s="531">
        <f>A558+A564+A566+A643+A650+A653+A666+A680+A681+A682+A683+A684+A685+A717+A718+A719+A720+A721</f>
        <v>143</v>
      </c>
      <c r="B557" s="531">
        <f>B558+B564+B566+B643+B650+B653+B666+B680+B681+B682+B683+B684+B685+B717+B718+B719+B720+B721</f>
        <v>76</v>
      </c>
      <c r="C557" s="532" t="s">
        <v>34</v>
      </c>
      <c r="D557" s="533"/>
      <c r="E557" s="533"/>
      <c r="F557" s="534"/>
      <c r="G557" s="533"/>
      <c r="H557" s="535"/>
      <c r="I557" s="557">
        <f>I558+I564+I566+I643+I650+I653+I666+I680+I681+I682+I683+I684+I685+I717+I718+I719+I720+I721</f>
        <v>141968.28000000003</v>
      </c>
      <c r="J557" s="535"/>
      <c r="K557" s="533"/>
      <c r="L557" s="557">
        <f>L558+L564+L566+L643+L650+L653+L666+L680+L681+L682+L683+L684+L685+L717+L718+L719+L720+L721</f>
        <v>26643877.978399996</v>
      </c>
      <c r="M557" s="557">
        <f>M558+M564+M566+M643+M650+M653+M666+M680+M681+M682+M683+M684+M685+M717+M718+M719+M720+M721</f>
        <v>26643877.978399996</v>
      </c>
      <c r="N557" s="557">
        <f>N558+N564+N566+N643+N650+N653+N666+N680+N681+N682+N683+N684+N685+N717+N718+N719+N720+N721</f>
        <v>1857634.6326000001</v>
      </c>
      <c r="O557" s="557">
        <f>O558+O564+O566+O643+O650+O653+O666+O680+O681+O682+O683+O684+O685+O717+O718+O719+O720+O721</f>
        <v>28501512.611000001</v>
      </c>
      <c r="P557" s="557">
        <f>P558+P564+P566+P643+P650+P653+P666+P680+P681+P682+P683+P684+P685+P717+P718+P719+P720+P721</f>
        <v>28501512.611000001</v>
      </c>
      <c r="Q557" s="540"/>
      <c r="R557" s="539"/>
      <c r="S557" s="534" t="s">
        <v>1215</v>
      </c>
      <c r="T557" s="534" t="s">
        <v>1216</v>
      </c>
    </row>
    <row r="558" spans="1:20">
      <c r="A558" s="531">
        <f>A563</f>
        <v>5</v>
      </c>
      <c r="B558" s="533">
        <f>B563</f>
        <v>5</v>
      </c>
      <c r="C558" s="532" t="s">
        <v>35</v>
      </c>
      <c r="D558" s="533"/>
      <c r="E558" s="533"/>
      <c r="F558" s="534"/>
      <c r="G558" s="533"/>
      <c r="H558" s="535"/>
      <c r="I558" s="536">
        <f>SUM(I559:I563)</f>
        <v>3229.1000000000004</v>
      </c>
      <c r="J558" s="535"/>
      <c r="K558" s="533"/>
      <c r="L558" s="536">
        <f>SUM(L559:L563)</f>
        <v>801591.78399999999</v>
      </c>
      <c r="M558" s="536">
        <f>SUM(M559:M563)</f>
        <v>801591.78399999999</v>
      </c>
      <c r="N558" s="536">
        <f>SUM(N559:N563)</f>
        <v>0</v>
      </c>
      <c r="O558" s="536">
        <f>SUM(O559:O563)</f>
        <v>801591.78399999999</v>
      </c>
      <c r="P558" s="536">
        <f>SUM(P559:P563)</f>
        <v>801591.78399999999</v>
      </c>
      <c r="Q558" s="540"/>
      <c r="R558" s="539"/>
      <c r="S558" s="540"/>
      <c r="T558" s="541"/>
    </row>
    <row r="559" spans="1:20" ht="37.5">
      <c r="A559" s="16">
        <v>1</v>
      </c>
      <c r="B559" s="16">
        <v>1</v>
      </c>
      <c r="C559" s="68" t="s">
        <v>1510</v>
      </c>
      <c r="D559" s="16">
        <v>1972</v>
      </c>
      <c r="E559" s="68"/>
      <c r="F559" s="68"/>
      <c r="G559" s="16" t="s">
        <v>67</v>
      </c>
      <c r="H559" s="68"/>
      <c r="I559" s="21">
        <v>519.1</v>
      </c>
      <c r="J559" s="21"/>
      <c r="K559" s="68" t="s">
        <v>46</v>
      </c>
      <c r="L559" s="32">
        <f>I559*Q559</f>
        <v>128861.38400000001</v>
      </c>
      <c r="M559" s="32">
        <f>L559</f>
        <v>128861.38400000001</v>
      </c>
      <c r="N559" s="32">
        <f>I559*R559</f>
        <v>0</v>
      </c>
      <c r="O559" s="32">
        <f>L559+N559</f>
        <v>128861.38400000001</v>
      </c>
      <c r="P559" s="32">
        <f>O559</f>
        <v>128861.38400000001</v>
      </c>
      <c r="Q559" s="32">
        <v>248.24</v>
      </c>
      <c r="R559" s="68"/>
      <c r="S559" s="14" t="s">
        <v>1215</v>
      </c>
      <c r="T559" s="14" t="s">
        <v>1216</v>
      </c>
    </row>
    <row r="560" spans="1:20" ht="37.5">
      <c r="A560" s="16">
        <v>2</v>
      </c>
      <c r="B560" s="16">
        <v>2</v>
      </c>
      <c r="C560" s="68" t="s">
        <v>1511</v>
      </c>
      <c r="D560" s="16">
        <v>1973</v>
      </c>
      <c r="E560" s="68"/>
      <c r="F560" s="68"/>
      <c r="G560" s="16" t="s">
        <v>67</v>
      </c>
      <c r="H560" s="68"/>
      <c r="I560" s="21">
        <v>524</v>
      </c>
      <c r="J560" s="21"/>
      <c r="K560" s="68" t="s">
        <v>46</v>
      </c>
      <c r="L560" s="32">
        <f>I560*Q560</f>
        <v>130077.76000000001</v>
      </c>
      <c r="M560" s="32">
        <f>L560</f>
        <v>130077.76000000001</v>
      </c>
      <c r="N560" s="32">
        <f>I560*R560</f>
        <v>0</v>
      </c>
      <c r="O560" s="32">
        <f>L560+N560</f>
        <v>130077.76000000001</v>
      </c>
      <c r="P560" s="32">
        <f>O560</f>
        <v>130077.76000000001</v>
      </c>
      <c r="Q560" s="32">
        <v>248.24</v>
      </c>
      <c r="R560" s="68"/>
      <c r="S560" s="14" t="s">
        <v>1215</v>
      </c>
      <c r="T560" s="14" t="s">
        <v>1216</v>
      </c>
    </row>
    <row r="561" spans="1:20" ht="37.5">
      <c r="A561" s="16">
        <v>3</v>
      </c>
      <c r="B561" s="16">
        <v>3</v>
      </c>
      <c r="C561" s="68" t="s">
        <v>1516</v>
      </c>
      <c r="D561" s="16">
        <v>1977</v>
      </c>
      <c r="E561" s="68"/>
      <c r="F561" s="68"/>
      <c r="G561" s="16" t="s">
        <v>67</v>
      </c>
      <c r="H561" s="68"/>
      <c r="I561" s="21">
        <v>729.5</v>
      </c>
      <c r="J561" s="21"/>
      <c r="K561" s="68" t="s">
        <v>46</v>
      </c>
      <c r="L561" s="32">
        <f>I561*Q561</f>
        <v>181091.08000000002</v>
      </c>
      <c r="M561" s="32">
        <f>L561</f>
        <v>181091.08000000002</v>
      </c>
      <c r="N561" s="32">
        <f>I561*R561</f>
        <v>0</v>
      </c>
      <c r="O561" s="32">
        <f>L561+N561</f>
        <v>181091.08000000002</v>
      </c>
      <c r="P561" s="32">
        <f>O561</f>
        <v>181091.08000000002</v>
      </c>
      <c r="Q561" s="32">
        <v>248.24</v>
      </c>
      <c r="R561" s="68"/>
      <c r="S561" s="14" t="s">
        <v>1215</v>
      </c>
      <c r="T561" s="14" t="s">
        <v>1216</v>
      </c>
    </row>
    <row r="562" spans="1:20" ht="37.5">
      <c r="A562" s="16">
        <v>4</v>
      </c>
      <c r="B562" s="16">
        <v>4</v>
      </c>
      <c r="C562" s="68" t="s">
        <v>1517</v>
      </c>
      <c r="D562" s="16">
        <v>1978</v>
      </c>
      <c r="E562" s="68"/>
      <c r="F562" s="68"/>
      <c r="G562" s="16" t="s">
        <v>67</v>
      </c>
      <c r="H562" s="68"/>
      <c r="I562" s="21">
        <v>729.7</v>
      </c>
      <c r="J562" s="21"/>
      <c r="K562" s="68" t="s">
        <v>46</v>
      </c>
      <c r="L562" s="32">
        <f>I562*Q562</f>
        <v>181140.72800000003</v>
      </c>
      <c r="M562" s="32">
        <f>L562</f>
        <v>181140.72800000003</v>
      </c>
      <c r="N562" s="32">
        <f>I562*R562</f>
        <v>0</v>
      </c>
      <c r="O562" s="32">
        <f>L562+N562</f>
        <v>181140.72800000003</v>
      </c>
      <c r="P562" s="32">
        <f>O562</f>
        <v>181140.72800000003</v>
      </c>
      <c r="Q562" s="32">
        <v>248.24</v>
      </c>
      <c r="R562" s="68"/>
      <c r="S562" s="14" t="s">
        <v>1215</v>
      </c>
      <c r="T562" s="14" t="s">
        <v>1216</v>
      </c>
    </row>
    <row r="563" spans="1:20" ht="37.5">
      <c r="A563" s="16">
        <v>5</v>
      </c>
      <c r="B563" s="16">
        <v>5</v>
      </c>
      <c r="C563" s="68" t="s">
        <v>1518</v>
      </c>
      <c r="D563" s="16">
        <v>1977</v>
      </c>
      <c r="E563" s="68"/>
      <c r="F563" s="68"/>
      <c r="G563" s="16" t="s">
        <v>67</v>
      </c>
      <c r="H563" s="68"/>
      <c r="I563" s="21">
        <v>726.8</v>
      </c>
      <c r="J563" s="21"/>
      <c r="K563" s="68" t="s">
        <v>46</v>
      </c>
      <c r="L563" s="32">
        <f>I563*Q563</f>
        <v>180420.83199999999</v>
      </c>
      <c r="M563" s="32">
        <f>L563</f>
        <v>180420.83199999999</v>
      </c>
      <c r="N563" s="32">
        <f>I563*R563</f>
        <v>0</v>
      </c>
      <c r="O563" s="32">
        <f>L563+N563</f>
        <v>180420.83199999999</v>
      </c>
      <c r="P563" s="32">
        <f>O563</f>
        <v>180420.83199999999</v>
      </c>
      <c r="Q563" s="32">
        <v>248.24</v>
      </c>
      <c r="R563" s="68"/>
      <c r="S563" s="14" t="s">
        <v>1215</v>
      </c>
      <c r="T563" s="14" t="s">
        <v>1216</v>
      </c>
    </row>
    <row r="564" spans="1:20">
      <c r="A564" s="531">
        <f>A565</f>
        <v>1</v>
      </c>
      <c r="B564" s="533">
        <f>B565</f>
        <v>1</v>
      </c>
      <c r="C564" s="532" t="s">
        <v>50</v>
      </c>
      <c r="D564" s="533"/>
      <c r="E564" s="533"/>
      <c r="F564" s="534"/>
      <c r="G564" s="533"/>
      <c r="H564" s="533"/>
      <c r="I564" s="536">
        <f>SUM(I565:I565)</f>
        <v>2278.88</v>
      </c>
      <c r="J564" s="535"/>
      <c r="K564" s="543"/>
      <c r="L564" s="536">
        <f>SUM(L565:L565)</f>
        <v>3418320</v>
      </c>
      <c r="M564" s="536">
        <f>SUM(M565:M565)</f>
        <v>3418320</v>
      </c>
      <c r="N564" s="536">
        <f>SUM(N565:N565)</f>
        <v>249537.36000000002</v>
      </c>
      <c r="O564" s="536">
        <f>SUM(O565:O565)</f>
        <v>3667857.36</v>
      </c>
      <c r="P564" s="536">
        <f>SUM(P565:P565)</f>
        <v>3667857.36</v>
      </c>
      <c r="Q564" s="540"/>
      <c r="R564" s="539"/>
      <c r="S564" s="534" t="s">
        <v>1215</v>
      </c>
      <c r="T564" s="534" t="s">
        <v>1216</v>
      </c>
    </row>
    <row r="565" spans="1:20" ht="37.5">
      <c r="A565" s="15">
        <v>1</v>
      </c>
      <c r="B565" s="16">
        <v>1</v>
      </c>
      <c r="C565" s="68" t="s">
        <v>1267</v>
      </c>
      <c r="D565" s="16">
        <v>1976</v>
      </c>
      <c r="E565" s="16" t="s">
        <v>37</v>
      </c>
      <c r="F565" s="14"/>
      <c r="G565" s="16" t="s">
        <v>38</v>
      </c>
      <c r="H565" s="16">
        <v>3</v>
      </c>
      <c r="I565" s="21">
        <v>2278.88</v>
      </c>
      <c r="J565" s="21">
        <v>1296.3</v>
      </c>
      <c r="K565" s="69" t="s">
        <v>234</v>
      </c>
      <c r="L565" s="32">
        <f>I565*Q565</f>
        <v>3418320</v>
      </c>
      <c r="M565" s="32">
        <f>L565</f>
        <v>3418320</v>
      </c>
      <c r="N565" s="32">
        <f>I565*R565</f>
        <v>249537.36000000002</v>
      </c>
      <c r="O565" s="32">
        <f>L565+N565</f>
        <v>3667857.36</v>
      </c>
      <c r="P565" s="32">
        <f>O565</f>
        <v>3667857.36</v>
      </c>
      <c r="Q565" s="32">
        <v>1500</v>
      </c>
      <c r="R565" s="59">
        <v>109.5</v>
      </c>
      <c r="S565" s="14" t="s">
        <v>1215</v>
      </c>
      <c r="T565" s="14" t="s">
        <v>1216</v>
      </c>
    </row>
    <row r="566" spans="1:20">
      <c r="A566" s="531">
        <f>A642</f>
        <v>76</v>
      </c>
      <c r="B566" s="531">
        <f>B642</f>
        <v>39</v>
      </c>
      <c r="C566" s="532" t="s">
        <v>54</v>
      </c>
      <c r="D566" s="533"/>
      <c r="E566" s="533"/>
      <c r="F566" s="534"/>
      <c r="G566" s="533"/>
      <c r="H566" s="533"/>
      <c r="I566" s="536">
        <f>SUM(I567:I642)</f>
        <v>54682.060000000012</v>
      </c>
      <c r="J566" s="535"/>
      <c r="K566" s="543"/>
      <c r="L566" s="536">
        <f>SUM(L567:L642)</f>
        <v>11192496.614399999</v>
      </c>
      <c r="M566" s="536">
        <f>SUM(M567:M642)</f>
        <v>11192496.614399999</v>
      </c>
      <c r="N566" s="536">
        <f>SUM(N567:N642)</f>
        <v>817110.10620000015</v>
      </c>
      <c r="O566" s="536">
        <f>SUM(O567:O642)</f>
        <v>12009606.720600002</v>
      </c>
      <c r="P566" s="536">
        <f>SUM(P567:P642)</f>
        <v>12009606.720600002</v>
      </c>
      <c r="Q566" s="540"/>
      <c r="R566" s="539"/>
      <c r="S566" s="534" t="s">
        <v>1215</v>
      </c>
      <c r="T566" s="534" t="s">
        <v>1216</v>
      </c>
    </row>
    <row r="567" spans="1:20" ht="37.5">
      <c r="A567" s="15">
        <v>1</v>
      </c>
      <c r="B567" s="16">
        <v>1</v>
      </c>
      <c r="C567" s="68" t="s">
        <v>1331</v>
      </c>
      <c r="D567" s="16">
        <v>1967</v>
      </c>
      <c r="E567" s="16"/>
      <c r="F567" s="556" t="s">
        <v>1286</v>
      </c>
      <c r="G567" s="68" t="s">
        <v>1482</v>
      </c>
      <c r="H567" s="16">
        <v>2</v>
      </c>
      <c r="I567" s="32">
        <v>567</v>
      </c>
      <c r="J567" s="21">
        <v>388.9</v>
      </c>
      <c r="K567" s="69" t="s">
        <v>46</v>
      </c>
      <c r="L567" s="32">
        <f t="shared" ref="L567:L630" si="40">I567*Q567</f>
        <v>140752.08000000002</v>
      </c>
      <c r="M567" s="32">
        <f>L567</f>
        <v>140752.08000000002</v>
      </c>
      <c r="N567" s="32">
        <f t="shared" ref="N567:N630" si="41">I567*R567</f>
        <v>10274.040000000001</v>
      </c>
      <c r="O567" s="32">
        <f t="shared" ref="O567:O630" si="42">L567+N567</f>
        <v>151026.12000000002</v>
      </c>
      <c r="P567" s="32">
        <f>O567</f>
        <v>151026.12000000002</v>
      </c>
      <c r="Q567" s="32">
        <v>248.24</v>
      </c>
      <c r="R567" s="14">
        <v>18.12</v>
      </c>
      <c r="S567" s="14" t="s">
        <v>1215</v>
      </c>
      <c r="T567" s="14" t="s">
        <v>1216</v>
      </c>
    </row>
    <row r="568" spans="1:20" ht="37.5">
      <c r="A568" s="15">
        <v>2</v>
      </c>
      <c r="B568" s="16">
        <v>2</v>
      </c>
      <c r="C568" s="68" t="s">
        <v>1332</v>
      </c>
      <c r="D568" s="16">
        <v>1975</v>
      </c>
      <c r="E568" s="16"/>
      <c r="F568" s="556" t="s">
        <v>1297</v>
      </c>
      <c r="G568" s="16" t="s">
        <v>38</v>
      </c>
      <c r="H568" s="16">
        <v>2</v>
      </c>
      <c r="I568" s="32">
        <v>627</v>
      </c>
      <c r="J568" s="21">
        <v>388.7</v>
      </c>
      <c r="K568" s="69" t="s">
        <v>46</v>
      </c>
      <c r="L568" s="32">
        <f t="shared" si="40"/>
        <v>155646.48000000001</v>
      </c>
      <c r="M568" s="32">
        <f>L568</f>
        <v>155646.48000000001</v>
      </c>
      <c r="N568" s="32">
        <f t="shared" si="41"/>
        <v>11361.24</v>
      </c>
      <c r="O568" s="32">
        <f t="shared" si="42"/>
        <v>167007.72</v>
      </c>
      <c r="P568" s="32">
        <f>O568</f>
        <v>167007.72</v>
      </c>
      <c r="Q568" s="32">
        <v>248.24</v>
      </c>
      <c r="R568" s="14">
        <v>18.12</v>
      </c>
      <c r="S568" s="14" t="s">
        <v>1215</v>
      </c>
      <c r="T568" s="14" t="s">
        <v>1216</v>
      </c>
    </row>
    <row r="569" spans="1:20" ht="37.5">
      <c r="A569" s="15">
        <v>3</v>
      </c>
      <c r="B569" s="16">
        <v>3</v>
      </c>
      <c r="C569" s="68" t="s">
        <v>1333</v>
      </c>
      <c r="D569" s="16">
        <v>1970</v>
      </c>
      <c r="E569" s="16"/>
      <c r="F569" s="556" t="s">
        <v>1153</v>
      </c>
      <c r="G569" s="16" t="s">
        <v>38</v>
      </c>
      <c r="H569" s="16">
        <v>4</v>
      </c>
      <c r="I569" s="32">
        <v>3513.2</v>
      </c>
      <c r="J569" s="21">
        <v>1502.8</v>
      </c>
      <c r="K569" s="69" t="s">
        <v>46</v>
      </c>
      <c r="L569" s="32">
        <f t="shared" si="40"/>
        <v>639402.4</v>
      </c>
      <c r="M569" s="32">
        <f>L569</f>
        <v>639402.4</v>
      </c>
      <c r="N569" s="32">
        <f t="shared" si="41"/>
        <v>46690.427999999993</v>
      </c>
      <c r="O569" s="32">
        <f t="shared" si="42"/>
        <v>686092.82799999998</v>
      </c>
      <c r="P569" s="32">
        <f>O569</f>
        <v>686092.82799999998</v>
      </c>
      <c r="Q569" s="32">
        <v>182</v>
      </c>
      <c r="R569" s="14">
        <v>13.29</v>
      </c>
      <c r="S569" s="14" t="s">
        <v>1215</v>
      </c>
      <c r="T569" s="14" t="s">
        <v>1216</v>
      </c>
    </row>
    <row r="570" spans="1:20" ht="37.5">
      <c r="A570" s="15">
        <v>4</v>
      </c>
      <c r="B570" s="16">
        <v>4</v>
      </c>
      <c r="C570" s="68" t="s">
        <v>1334</v>
      </c>
      <c r="D570" s="16">
        <v>1962</v>
      </c>
      <c r="E570" s="16"/>
      <c r="F570" s="556" t="s">
        <v>1286</v>
      </c>
      <c r="G570" s="68" t="s">
        <v>1482</v>
      </c>
      <c r="H570" s="16">
        <v>2</v>
      </c>
      <c r="I570" s="32">
        <v>322.10000000000002</v>
      </c>
      <c r="J570" s="21">
        <v>221</v>
      </c>
      <c r="K570" s="69" t="s">
        <v>46</v>
      </c>
      <c r="L570" s="32">
        <f t="shared" si="40"/>
        <v>79958.104000000007</v>
      </c>
      <c r="M570" s="32">
        <f>L570</f>
        <v>79958.104000000007</v>
      </c>
      <c r="N570" s="32">
        <f t="shared" si="41"/>
        <v>5836.4520000000011</v>
      </c>
      <c r="O570" s="32">
        <f t="shared" si="42"/>
        <v>85794.556000000011</v>
      </c>
      <c r="P570" s="32">
        <f>O570</f>
        <v>85794.556000000011</v>
      </c>
      <c r="Q570" s="32">
        <v>248.24</v>
      </c>
      <c r="R570" s="14">
        <v>18.12</v>
      </c>
      <c r="S570" s="14" t="s">
        <v>1215</v>
      </c>
      <c r="T570" s="14" t="s">
        <v>1216</v>
      </c>
    </row>
    <row r="571" spans="1:20" ht="37.5">
      <c r="A571" s="15">
        <v>5</v>
      </c>
      <c r="B571" s="16">
        <v>5</v>
      </c>
      <c r="C571" s="68" t="s">
        <v>1335</v>
      </c>
      <c r="D571" s="16">
        <v>1962</v>
      </c>
      <c r="E571" s="16"/>
      <c r="F571" s="556" t="s">
        <v>1286</v>
      </c>
      <c r="G571" s="68" t="s">
        <v>1482</v>
      </c>
      <c r="H571" s="16">
        <v>2</v>
      </c>
      <c r="I571" s="32">
        <v>260</v>
      </c>
      <c r="J571" s="21">
        <v>179</v>
      </c>
      <c r="K571" s="69" t="s">
        <v>46</v>
      </c>
      <c r="L571" s="32">
        <f t="shared" si="40"/>
        <v>64542.400000000001</v>
      </c>
      <c r="M571" s="632">
        <f>L571+L572+L573+L574</f>
        <v>64542.400000000001</v>
      </c>
      <c r="N571" s="32">
        <f t="shared" si="41"/>
        <v>4711.2</v>
      </c>
      <c r="O571" s="32">
        <f t="shared" si="42"/>
        <v>69253.600000000006</v>
      </c>
      <c r="P571" s="632">
        <f>O571+O572+O573+O574</f>
        <v>69253.600000000006</v>
      </c>
      <c r="Q571" s="32">
        <v>248.24</v>
      </c>
      <c r="R571" s="14">
        <v>18.12</v>
      </c>
      <c r="S571" s="14" t="s">
        <v>1215</v>
      </c>
      <c r="T571" s="14" t="s">
        <v>1216</v>
      </c>
    </row>
    <row r="572" spans="1:20">
      <c r="A572" s="15">
        <v>6</v>
      </c>
      <c r="B572" s="16"/>
      <c r="C572" s="68"/>
      <c r="D572" s="16"/>
      <c r="E572" s="16"/>
      <c r="F572" s="16"/>
      <c r="G572" s="16"/>
      <c r="H572" s="16"/>
      <c r="I572" s="32"/>
      <c r="J572" s="21"/>
      <c r="K572" s="69" t="s">
        <v>234</v>
      </c>
      <c r="L572" s="32">
        <f t="shared" si="40"/>
        <v>0</v>
      </c>
      <c r="M572" s="634"/>
      <c r="N572" s="32">
        <f t="shared" si="41"/>
        <v>0</v>
      </c>
      <c r="O572" s="32">
        <f t="shared" si="42"/>
        <v>0</v>
      </c>
      <c r="P572" s="634"/>
      <c r="Q572" s="32">
        <v>1500</v>
      </c>
      <c r="R572" s="14">
        <v>109.5</v>
      </c>
      <c r="S572" s="14" t="s">
        <v>1215</v>
      </c>
      <c r="T572" s="14" t="s">
        <v>1216</v>
      </c>
    </row>
    <row r="573" spans="1:20" ht="37.5">
      <c r="A573" s="15">
        <v>7</v>
      </c>
      <c r="B573" s="16"/>
      <c r="C573" s="68"/>
      <c r="D573" s="16"/>
      <c r="E573" s="16"/>
      <c r="F573" s="16"/>
      <c r="G573" s="16"/>
      <c r="H573" s="16"/>
      <c r="I573" s="32"/>
      <c r="J573" s="21"/>
      <c r="K573" s="69" t="s">
        <v>49</v>
      </c>
      <c r="L573" s="32">
        <f t="shared" si="40"/>
        <v>0</v>
      </c>
      <c r="M573" s="634"/>
      <c r="N573" s="32">
        <f t="shared" si="41"/>
        <v>0</v>
      </c>
      <c r="O573" s="32">
        <f t="shared" si="42"/>
        <v>0</v>
      </c>
      <c r="P573" s="634"/>
      <c r="Q573" s="32">
        <v>464.16</v>
      </c>
      <c r="R573" s="14">
        <v>33.880000000000003</v>
      </c>
      <c r="S573" s="14" t="s">
        <v>1215</v>
      </c>
      <c r="T573" s="14" t="s">
        <v>1216</v>
      </c>
    </row>
    <row r="574" spans="1:20" ht="56.25">
      <c r="A574" s="15">
        <v>8</v>
      </c>
      <c r="B574" s="16"/>
      <c r="C574" s="68"/>
      <c r="D574" s="16"/>
      <c r="E574" s="16"/>
      <c r="F574" s="16"/>
      <c r="G574" s="16"/>
      <c r="H574" s="16"/>
      <c r="I574" s="32"/>
      <c r="J574" s="21"/>
      <c r="K574" s="69" t="s">
        <v>39</v>
      </c>
      <c r="L574" s="32">
        <f t="shared" si="40"/>
        <v>0</v>
      </c>
      <c r="M574" s="633"/>
      <c r="N574" s="32">
        <f t="shared" si="41"/>
        <v>0</v>
      </c>
      <c r="O574" s="32">
        <f t="shared" si="42"/>
        <v>0</v>
      </c>
      <c r="P574" s="633"/>
      <c r="Q574" s="32">
        <v>75.73</v>
      </c>
      <c r="R574" s="14">
        <v>14.86</v>
      </c>
      <c r="S574" s="14" t="s">
        <v>1215</v>
      </c>
      <c r="T574" s="14" t="s">
        <v>1216</v>
      </c>
    </row>
    <row r="575" spans="1:20" ht="37.5">
      <c r="A575" s="15">
        <v>9</v>
      </c>
      <c r="B575" s="16">
        <v>6</v>
      </c>
      <c r="C575" s="68" t="s">
        <v>1336</v>
      </c>
      <c r="D575" s="16">
        <v>1962</v>
      </c>
      <c r="E575" s="16"/>
      <c r="F575" s="556" t="s">
        <v>1286</v>
      </c>
      <c r="G575" s="68" t="s">
        <v>1482</v>
      </c>
      <c r="H575" s="16">
        <v>2</v>
      </c>
      <c r="I575" s="32">
        <v>472.5</v>
      </c>
      <c r="J575" s="21">
        <v>310.10000000000002</v>
      </c>
      <c r="K575" s="69" t="s">
        <v>46</v>
      </c>
      <c r="L575" s="32">
        <f t="shared" si="40"/>
        <v>117293.40000000001</v>
      </c>
      <c r="M575" s="632">
        <f>L575+L576+L577+L578+L579</f>
        <v>117293.40000000001</v>
      </c>
      <c r="N575" s="32">
        <f t="shared" si="41"/>
        <v>8561.7000000000007</v>
      </c>
      <c r="O575" s="32">
        <f t="shared" si="42"/>
        <v>125855.1</v>
      </c>
      <c r="P575" s="632">
        <f>O575+O576+O577+O578+O579</f>
        <v>125855.1</v>
      </c>
      <c r="Q575" s="32">
        <v>248.24</v>
      </c>
      <c r="R575" s="14">
        <v>18.12</v>
      </c>
      <c r="S575" s="14" t="s">
        <v>1215</v>
      </c>
      <c r="T575" s="14" t="s">
        <v>1216</v>
      </c>
    </row>
    <row r="576" spans="1:20">
      <c r="A576" s="15">
        <v>10</v>
      </c>
      <c r="B576" s="16"/>
      <c r="C576" s="68"/>
      <c r="D576" s="16"/>
      <c r="E576" s="16"/>
      <c r="F576" s="16"/>
      <c r="G576" s="16"/>
      <c r="H576" s="16"/>
      <c r="I576" s="32"/>
      <c r="J576" s="21"/>
      <c r="K576" s="69" t="s">
        <v>234</v>
      </c>
      <c r="L576" s="32">
        <f t="shared" si="40"/>
        <v>0</v>
      </c>
      <c r="M576" s="634"/>
      <c r="N576" s="32">
        <f t="shared" si="41"/>
        <v>0</v>
      </c>
      <c r="O576" s="32">
        <f t="shared" si="42"/>
        <v>0</v>
      </c>
      <c r="P576" s="634"/>
      <c r="Q576" s="32">
        <v>1500</v>
      </c>
      <c r="R576" s="14">
        <v>109.5</v>
      </c>
      <c r="S576" s="14" t="s">
        <v>1215</v>
      </c>
      <c r="T576" s="14" t="s">
        <v>1216</v>
      </c>
    </row>
    <row r="577" spans="1:20" ht="37.5">
      <c r="A577" s="15">
        <v>11</v>
      </c>
      <c r="B577" s="16"/>
      <c r="C577" s="68"/>
      <c r="D577" s="16"/>
      <c r="E577" s="16"/>
      <c r="F577" s="16"/>
      <c r="G577" s="16"/>
      <c r="H577" s="16"/>
      <c r="I577" s="32"/>
      <c r="J577" s="21"/>
      <c r="K577" s="69" t="s">
        <v>49</v>
      </c>
      <c r="L577" s="32">
        <f t="shared" si="40"/>
        <v>0</v>
      </c>
      <c r="M577" s="634"/>
      <c r="N577" s="32">
        <f t="shared" si="41"/>
        <v>0</v>
      </c>
      <c r="O577" s="32">
        <f t="shared" si="42"/>
        <v>0</v>
      </c>
      <c r="P577" s="634"/>
      <c r="Q577" s="32">
        <v>464.16</v>
      </c>
      <c r="R577" s="14">
        <v>33.880000000000003</v>
      </c>
      <c r="S577" s="14" t="s">
        <v>1215</v>
      </c>
      <c r="T577" s="14" t="s">
        <v>1216</v>
      </c>
    </row>
    <row r="578" spans="1:20" ht="56.25">
      <c r="A578" s="15">
        <v>12</v>
      </c>
      <c r="B578" s="16"/>
      <c r="C578" s="68"/>
      <c r="D578" s="16"/>
      <c r="E578" s="16"/>
      <c r="F578" s="16"/>
      <c r="G578" s="16"/>
      <c r="H578" s="16"/>
      <c r="I578" s="32"/>
      <c r="J578" s="21"/>
      <c r="K578" s="69" t="s">
        <v>39</v>
      </c>
      <c r="L578" s="32">
        <f t="shared" si="40"/>
        <v>0</v>
      </c>
      <c r="M578" s="634"/>
      <c r="N578" s="32">
        <f t="shared" si="41"/>
        <v>0</v>
      </c>
      <c r="O578" s="32">
        <f t="shared" si="42"/>
        <v>0</v>
      </c>
      <c r="P578" s="634"/>
      <c r="Q578" s="32">
        <v>75.73</v>
      </c>
      <c r="R578" s="14">
        <v>14.86</v>
      </c>
      <c r="S578" s="14" t="s">
        <v>1215</v>
      </c>
      <c r="T578" s="14" t="s">
        <v>1216</v>
      </c>
    </row>
    <row r="579" spans="1:20" ht="56.25">
      <c r="A579" s="15">
        <v>13</v>
      </c>
      <c r="B579" s="16"/>
      <c r="C579" s="68"/>
      <c r="D579" s="16"/>
      <c r="E579" s="16"/>
      <c r="F579" s="16"/>
      <c r="G579" s="16"/>
      <c r="H579" s="16"/>
      <c r="I579" s="32"/>
      <c r="J579" s="21"/>
      <c r="K579" s="35" t="s">
        <v>42</v>
      </c>
      <c r="L579" s="32">
        <f t="shared" si="40"/>
        <v>0</v>
      </c>
      <c r="M579" s="633"/>
      <c r="N579" s="32">
        <f t="shared" si="41"/>
        <v>0</v>
      </c>
      <c r="O579" s="32">
        <f t="shared" si="42"/>
        <v>0</v>
      </c>
      <c r="P579" s="633"/>
      <c r="Q579" s="32">
        <v>55.38</v>
      </c>
      <c r="R579" s="14">
        <v>4.04</v>
      </c>
      <c r="S579" s="14" t="s">
        <v>1215</v>
      </c>
      <c r="T579" s="14" t="s">
        <v>1216</v>
      </c>
    </row>
    <row r="580" spans="1:20" ht="37.5">
      <c r="A580" s="15">
        <v>14</v>
      </c>
      <c r="B580" s="16">
        <v>7</v>
      </c>
      <c r="C580" s="68" t="s">
        <v>1337</v>
      </c>
      <c r="D580" s="16">
        <v>1963</v>
      </c>
      <c r="E580" s="16"/>
      <c r="F580" s="556" t="s">
        <v>1286</v>
      </c>
      <c r="G580" s="68" t="s">
        <v>1482</v>
      </c>
      <c r="H580" s="16">
        <v>2</v>
      </c>
      <c r="I580" s="32">
        <v>282.2</v>
      </c>
      <c r="J580" s="21">
        <v>188.3</v>
      </c>
      <c r="K580" s="69" t="s">
        <v>46</v>
      </c>
      <c r="L580" s="32">
        <f t="shared" si="40"/>
        <v>70053.327999999994</v>
      </c>
      <c r="M580" s="632">
        <f>L580+L581+L582</f>
        <v>70053.327999999994</v>
      </c>
      <c r="N580" s="32">
        <f t="shared" si="41"/>
        <v>5113.4639999999999</v>
      </c>
      <c r="O580" s="32">
        <f t="shared" si="42"/>
        <v>75166.791999999987</v>
      </c>
      <c r="P580" s="632">
        <f>O580+O581+O582</f>
        <v>75166.791999999987</v>
      </c>
      <c r="Q580" s="32">
        <v>248.24</v>
      </c>
      <c r="R580" s="14">
        <v>18.12</v>
      </c>
      <c r="S580" s="14" t="s">
        <v>1215</v>
      </c>
      <c r="T580" s="14" t="s">
        <v>1216</v>
      </c>
    </row>
    <row r="581" spans="1:20" ht="37.5">
      <c r="A581" s="15">
        <v>15</v>
      </c>
      <c r="B581" s="16"/>
      <c r="C581" s="68"/>
      <c r="D581" s="16"/>
      <c r="E581" s="16"/>
      <c r="F581" s="16"/>
      <c r="G581" s="16"/>
      <c r="H581" s="16"/>
      <c r="I581" s="32"/>
      <c r="J581" s="21"/>
      <c r="K581" s="69" t="s">
        <v>49</v>
      </c>
      <c r="L581" s="32">
        <f t="shared" si="40"/>
        <v>0</v>
      </c>
      <c r="M581" s="634"/>
      <c r="N581" s="32">
        <f t="shared" si="41"/>
        <v>0</v>
      </c>
      <c r="O581" s="32">
        <f t="shared" si="42"/>
        <v>0</v>
      </c>
      <c r="P581" s="634"/>
      <c r="Q581" s="32">
        <v>464.16</v>
      </c>
      <c r="R581" s="14">
        <v>33.880000000000003</v>
      </c>
      <c r="S581" s="14" t="s">
        <v>1215</v>
      </c>
      <c r="T581" s="14" t="s">
        <v>1216</v>
      </c>
    </row>
    <row r="582" spans="1:20" ht="56.25">
      <c r="A582" s="15">
        <v>16</v>
      </c>
      <c r="B582" s="16"/>
      <c r="C582" s="68"/>
      <c r="D582" s="16"/>
      <c r="E582" s="16"/>
      <c r="F582" s="16"/>
      <c r="G582" s="16"/>
      <c r="H582" s="16"/>
      <c r="I582" s="32"/>
      <c r="J582" s="21"/>
      <c r="K582" s="69" t="s">
        <v>39</v>
      </c>
      <c r="L582" s="32">
        <f t="shared" si="40"/>
        <v>0</v>
      </c>
      <c r="M582" s="633"/>
      <c r="N582" s="32">
        <f t="shared" si="41"/>
        <v>0</v>
      </c>
      <c r="O582" s="32">
        <f t="shared" si="42"/>
        <v>0</v>
      </c>
      <c r="P582" s="633"/>
      <c r="Q582" s="32">
        <v>75.73</v>
      </c>
      <c r="R582" s="14">
        <v>14.86</v>
      </c>
      <c r="S582" s="14" t="s">
        <v>1215</v>
      </c>
      <c r="T582" s="14" t="s">
        <v>1216</v>
      </c>
    </row>
    <row r="583" spans="1:20" ht="37.5">
      <c r="A583" s="15">
        <v>17</v>
      </c>
      <c r="B583" s="16">
        <v>8</v>
      </c>
      <c r="C583" s="68" t="s">
        <v>1338</v>
      </c>
      <c r="D583" s="16">
        <v>1967</v>
      </c>
      <c r="E583" s="16"/>
      <c r="F583" s="556" t="s">
        <v>1286</v>
      </c>
      <c r="G583" s="68" t="s">
        <v>1482</v>
      </c>
      <c r="H583" s="16">
        <v>2</v>
      </c>
      <c r="I583" s="32">
        <v>489.6</v>
      </c>
      <c r="J583" s="21">
        <v>345.9</v>
      </c>
      <c r="K583" s="69" t="s">
        <v>46</v>
      </c>
      <c r="L583" s="32">
        <f t="shared" si="40"/>
        <v>121538.304</v>
      </c>
      <c r="M583" s="32">
        <f>L583</f>
        <v>121538.304</v>
      </c>
      <c r="N583" s="32">
        <f t="shared" si="41"/>
        <v>8871.5520000000015</v>
      </c>
      <c r="O583" s="32">
        <f t="shared" si="42"/>
        <v>130409.856</v>
      </c>
      <c r="P583" s="32">
        <f>O583</f>
        <v>130409.856</v>
      </c>
      <c r="Q583" s="32">
        <v>248.24</v>
      </c>
      <c r="R583" s="14">
        <v>18.12</v>
      </c>
      <c r="S583" s="14" t="s">
        <v>1215</v>
      </c>
      <c r="T583" s="14" t="s">
        <v>1216</v>
      </c>
    </row>
    <row r="584" spans="1:20" ht="37.5">
      <c r="A584" s="15">
        <v>18</v>
      </c>
      <c r="B584" s="16">
        <v>9</v>
      </c>
      <c r="C584" s="68" t="s">
        <v>1339</v>
      </c>
      <c r="D584" s="16">
        <v>1983</v>
      </c>
      <c r="E584" s="16"/>
      <c r="F584" s="556" t="s">
        <v>1153</v>
      </c>
      <c r="G584" s="16" t="s">
        <v>1240</v>
      </c>
      <c r="H584" s="16">
        <v>3</v>
      </c>
      <c r="I584" s="32">
        <v>909.4</v>
      </c>
      <c r="J584" s="21">
        <v>539.1</v>
      </c>
      <c r="K584" s="69" t="s">
        <v>46</v>
      </c>
      <c r="L584" s="32">
        <f t="shared" si="40"/>
        <v>165510.79999999999</v>
      </c>
      <c r="M584" s="32">
        <f>L584</f>
        <v>165510.79999999999</v>
      </c>
      <c r="N584" s="32">
        <f t="shared" si="41"/>
        <v>12085.925999999999</v>
      </c>
      <c r="O584" s="32">
        <f t="shared" si="42"/>
        <v>177596.726</v>
      </c>
      <c r="P584" s="32">
        <f>O584</f>
        <v>177596.726</v>
      </c>
      <c r="Q584" s="32">
        <v>182</v>
      </c>
      <c r="R584" s="14">
        <v>13.29</v>
      </c>
      <c r="S584" s="14" t="s">
        <v>1215</v>
      </c>
      <c r="T584" s="14" t="s">
        <v>1216</v>
      </c>
    </row>
    <row r="585" spans="1:20" ht="37.5">
      <c r="A585" s="15">
        <v>19</v>
      </c>
      <c r="B585" s="16">
        <v>10</v>
      </c>
      <c r="C585" s="68" t="s">
        <v>1340</v>
      </c>
      <c r="D585" s="16">
        <v>1982</v>
      </c>
      <c r="E585" s="16"/>
      <c r="F585" s="556" t="s">
        <v>1153</v>
      </c>
      <c r="G585" s="16" t="s">
        <v>1240</v>
      </c>
      <c r="H585" s="16">
        <v>3</v>
      </c>
      <c r="I585" s="32">
        <v>854.7</v>
      </c>
      <c r="J585" s="21">
        <v>515.29999999999995</v>
      </c>
      <c r="K585" s="69" t="s">
        <v>46</v>
      </c>
      <c r="L585" s="32">
        <f t="shared" si="40"/>
        <v>155555.4</v>
      </c>
      <c r="M585" s="32">
        <f>L585</f>
        <v>155555.4</v>
      </c>
      <c r="N585" s="32">
        <f t="shared" si="41"/>
        <v>11358.963</v>
      </c>
      <c r="O585" s="32">
        <f t="shared" si="42"/>
        <v>166914.36299999998</v>
      </c>
      <c r="P585" s="32">
        <f>O585</f>
        <v>166914.36299999998</v>
      </c>
      <c r="Q585" s="32">
        <v>182</v>
      </c>
      <c r="R585" s="14">
        <v>13.29</v>
      </c>
      <c r="S585" s="14" t="s">
        <v>1215</v>
      </c>
      <c r="T585" s="14" t="s">
        <v>1216</v>
      </c>
    </row>
    <row r="586" spans="1:20" ht="37.5">
      <c r="A586" s="15">
        <v>20</v>
      </c>
      <c r="B586" s="16">
        <v>11</v>
      </c>
      <c r="C586" s="68" t="s">
        <v>1333</v>
      </c>
      <c r="D586" s="16">
        <v>1964</v>
      </c>
      <c r="E586" s="16"/>
      <c r="F586" s="556" t="s">
        <v>1286</v>
      </c>
      <c r="G586" s="16" t="s">
        <v>1240</v>
      </c>
      <c r="H586" s="16">
        <v>2</v>
      </c>
      <c r="I586" s="32">
        <v>573.5</v>
      </c>
      <c r="J586" s="21">
        <v>476.9</v>
      </c>
      <c r="K586" s="69" t="s">
        <v>46</v>
      </c>
      <c r="L586" s="32">
        <f t="shared" si="40"/>
        <v>142365.64000000001</v>
      </c>
      <c r="M586" s="32">
        <f>L586</f>
        <v>142365.64000000001</v>
      </c>
      <c r="N586" s="32">
        <f t="shared" si="41"/>
        <v>10391.82</v>
      </c>
      <c r="O586" s="32">
        <f t="shared" si="42"/>
        <v>152757.46000000002</v>
      </c>
      <c r="P586" s="32">
        <f>O586</f>
        <v>152757.46000000002</v>
      </c>
      <c r="Q586" s="32">
        <v>248.24</v>
      </c>
      <c r="R586" s="14">
        <v>18.12</v>
      </c>
      <c r="S586" s="14" t="s">
        <v>1215</v>
      </c>
      <c r="T586" s="14" t="s">
        <v>1216</v>
      </c>
    </row>
    <row r="587" spans="1:20" ht="37.5">
      <c r="A587" s="15">
        <v>21</v>
      </c>
      <c r="B587" s="16">
        <v>12</v>
      </c>
      <c r="C587" s="68" t="s">
        <v>1334</v>
      </c>
      <c r="D587" s="16">
        <v>1962</v>
      </c>
      <c r="E587" s="16"/>
      <c r="F587" s="556" t="s">
        <v>1286</v>
      </c>
      <c r="G587" s="68" t="s">
        <v>1482</v>
      </c>
      <c r="H587" s="16">
        <v>2</v>
      </c>
      <c r="I587" s="32">
        <v>322.10000000000002</v>
      </c>
      <c r="J587" s="21">
        <v>221</v>
      </c>
      <c r="K587" s="69" t="s">
        <v>46</v>
      </c>
      <c r="L587" s="32">
        <f t="shared" si="40"/>
        <v>79958.104000000007</v>
      </c>
      <c r="M587" s="32">
        <f>L587</f>
        <v>79958.104000000007</v>
      </c>
      <c r="N587" s="32">
        <f t="shared" si="41"/>
        <v>5836.4520000000011</v>
      </c>
      <c r="O587" s="32">
        <f t="shared" si="42"/>
        <v>85794.556000000011</v>
      </c>
      <c r="P587" s="32">
        <f>O587</f>
        <v>85794.556000000011</v>
      </c>
      <c r="Q587" s="32">
        <v>248.24</v>
      </c>
      <c r="R587" s="14">
        <v>18.12</v>
      </c>
      <c r="S587" s="14" t="s">
        <v>1215</v>
      </c>
      <c r="T587" s="14" t="s">
        <v>1216</v>
      </c>
    </row>
    <row r="588" spans="1:20" ht="37.5">
      <c r="A588" s="15">
        <v>22</v>
      </c>
      <c r="B588" s="16">
        <v>13</v>
      </c>
      <c r="C588" s="68" t="s">
        <v>1341</v>
      </c>
      <c r="D588" s="16">
        <v>1956</v>
      </c>
      <c r="E588" s="16"/>
      <c r="F588" s="556" t="s">
        <v>1286</v>
      </c>
      <c r="G588" s="16" t="s">
        <v>67</v>
      </c>
      <c r="H588" s="16">
        <v>2</v>
      </c>
      <c r="I588" s="32">
        <v>839.8</v>
      </c>
      <c r="J588" s="21">
        <v>489.3</v>
      </c>
      <c r="K588" s="69" t="s">
        <v>234</v>
      </c>
      <c r="L588" s="32">
        <f t="shared" si="40"/>
        <v>208471.95199999999</v>
      </c>
      <c r="M588" s="632">
        <f>L588+L589+L590</f>
        <v>208471.95199999999</v>
      </c>
      <c r="N588" s="32">
        <f t="shared" si="41"/>
        <v>15217.175999999999</v>
      </c>
      <c r="O588" s="32">
        <f t="shared" si="42"/>
        <v>223689.128</v>
      </c>
      <c r="P588" s="632">
        <f>O588+O589+O590</f>
        <v>223689.128</v>
      </c>
      <c r="Q588" s="32">
        <v>248.24</v>
      </c>
      <c r="R588" s="14">
        <v>18.12</v>
      </c>
      <c r="S588" s="14" t="s">
        <v>1215</v>
      </c>
      <c r="T588" s="14" t="s">
        <v>1216</v>
      </c>
    </row>
    <row r="589" spans="1:20" ht="37.5">
      <c r="A589" s="15">
        <v>23</v>
      </c>
      <c r="B589" s="16"/>
      <c r="C589" s="68"/>
      <c r="D589" s="16"/>
      <c r="E589" s="16"/>
      <c r="F589" s="16"/>
      <c r="G589" s="16"/>
      <c r="H589" s="16"/>
      <c r="I589" s="32"/>
      <c r="J589" s="21"/>
      <c r="K589" s="69" t="s">
        <v>49</v>
      </c>
      <c r="L589" s="32">
        <f t="shared" si="40"/>
        <v>0</v>
      </c>
      <c r="M589" s="634"/>
      <c r="N589" s="32">
        <f t="shared" si="41"/>
        <v>0</v>
      </c>
      <c r="O589" s="32">
        <f t="shared" si="42"/>
        <v>0</v>
      </c>
      <c r="P589" s="634"/>
      <c r="Q589" s="32">
        <v>464.16</v>
      </c>
      <c r="R589" s="14">
        <v>33.880000000000003</v>
      </c>
      <c r="S589" s="14" t="s">
        <v>1215</v>
      </c>
      <c r="T589" s="14" t="s">
        <v>1216</v>
      </c>
    </row>
    <row r="590" spans="1:20" ht="56.25">
      <c r="A590" s="15">
        <v>24</v>
      </c>
      <c r="B590" s="16"/>
      <c r="C590" s="68"/>
      <c r="D590" s="16"/>
      <c r="E590" s="16"/>
      <c r="F590" s="16"/>
      <c r="G590" s="16"/>
      <c r="H590" s="16"/>
      <c r="I590" s="32"/>
      <c r="J590" s="21"/>
      <c r="K590" s="69" t="s">
        <v>39</v>
      </c>
      <c r="L590" s="32">
        <f t="shared" si="40"/>
        <v>0</v>
      </c>
      <c r="M590" s="633"/>
      <c r="N590" s="32">
        <f t="shared" si="41"/>
        <v>0</v>
      </c>
      <c r="O590" s="32">
        <f t="shared" si="42"/>
        <v>0</v>
      </c>
      <c r="P590" s="633"/>
      <c r="Q590" s="32">
        <v>75.73</v>
      </c>
      <c r="R590" s="14">
        <v>14.86</v>
      </c>
      <c r="S590" s="14" t="s">
        <v>1215</v>
      </c>
      <c r="T590" s="14" t="s">
        <v>1216</v>
      </c>
    </row>
    <row r="591" spans="1:20" ht="37.5">
      <c r="A591" s="15">
        <v>25</v>
      </c>
      <c r="B591" s="16">
        <v>14</v>
      </c>
      <c r="C591" s="68" t="s">
        <v>1342</v>
      </c>
      <c r="D591" s="16">
        <v>1952</v>
      </c>
      <c r="E591" s="16"/>
      <c r="F591" s="556" t="s">
        <v>1286</v>
      </c>
      <c r="G591" s="16" t="s">
        <v>67</v>
      </c>
      <c r="H591" s="16">
        <v>2</v>
      </c>
      <c r="I591" s="32">
        <v>846.5</v>
      </c>
      <c r="J591" s="21">
        <v>490</v>
      </c>
      <c r="K591" s="69" t="s">
        <v>46</v>
      </c>
      <c r="L591" s="32">
        <f t="shared" si="40"/>
        <v>210135.16</v>
      </c>
      <c r="M591" s="632">
        <f>L591+L592+L593+L594+L595</f>
        <v>210135.16</v>
      </c>
      <c r="N591" s="32">
        <f t="shared" si="41"/>
        <v>15338.580000000002</v>
      </c>
      <c r="O591" s="32">
        <f t="shared" si="42"/>
        <v>225473.74</v>
      </c>
      <c r="P591" s="632">
        <f>O591+O592+O593+O594+O595</f>
        <v>225473.74</v>
      </c>
      <c r="Q591" s="32">
        <v>248.24</v>
      </c>
      <c r="R591" s="14">
        <v>18.12</v>
      </c>
      <c r="S591" s="14" t="s">
        <v>1215</v>
      </c>
      <c r="T591" s="14" t="s">
        <v>1216</v>
      </c>
    </row>
    <row r="592" spans="1:20">
      <c r="A592" s="15">
        <v>26</v>
      </c>
      <c r="B592" s="16"/>
      <c r="C592" s="68"/>
      <c r="D592" s="16"/>
      <c r="E592" s="16"/>
      <c r="F592" s="16"/>
      <c r="G592" s="16"/>
      <c r="H592" s="16"/>
      <c r="I592" s="32"/>
      <c r="J592" s="21"/>
      <c r="K592" s="69" t="s">
        <v>234</v>
      </c>
      <c r="L592" s="32">
        <f t="shared" si="40"/>
        <v>0</v>
      </c>
      <c r="M592" s="634"/>
      <c r="N592" s="32">
        <f t="shared" si="41"/>
        <v>0</v>
      </c>
      <c r="O592" s="32">
        <f t="shared" si="42"/>
        <v>0</v>
      </c>
      <c r="P592" s="634"/>
      <c r="Q592" s="32">
        <v>1500</v>
      </c>
      <c r="R592" s="14">
        <v>109.5</v>
      </c>
      <c r="S592" s="14" t="s">
        <v>1215</v>
      </c>
      <c r="T592" s="14" t="s">
        <v>1216</v>
      </c>
    </row>
    <row r="593" spans="1:20" ht="37.5">
      <c r="A593" s="15">
        <v>27</v>
      </c>
      <c r="B593" s="16"/>
      <c r="C593" s="68"/>
      <c r="D593" s="16"/>
      <c r="E593" s="16"/>
      <c r="F593" s="16"/>
      <c r="G593" s="16"/>
      <c r="H593" s="16"/>
      <c r="I593" s="32"/>
      <c r="J593" s="21"/>
      <c r="K593" s="69" t="s">
        <v>49</v>
      </c>
      <c r="L593" s="32">
        <f t="shared" si="40"/>
        <v>0</v>
      </c>
      <c r="M593" s="634"/>
      <c r="N593" s="32">
        <f t="shared" si="41"/>
        <v>0</v>
      </c>
      <c r="O593" s="32">
        <f t="shared" si="42"/>
        <v>0</v>
      </c>
      <c r="P593" s="634"/>
      <c r="Q593" s="32">
        <v>464.16</v>
      </c>
      <c r="R593" s="14">
        <v>33.880000000000003</v>
      </c>
      <c r="S593" s="14" t="s">
        <v>1215</v>
      </c>
      <c r="T593" s="14" t="s">
        <v>1216</v>
      </c>
    </row>
    <row r="594" spans="1:20" ht="56.25">
      <c r="A594" s="15">
        <v>28</v>
      </c>
      <c r="B594" s="16"/>
      <c r="C594" s="68"/>
      <c r="D594" s="16"/>
      <c r="E594" s="16"/>
      <c r="F594" s="16"/>
      <c r="G594" s="16"/>
      <c r="H594" s="16"/>
      <c r="I594" s="32"/>
      <c r="J594" s="21"/>
      <c r="K594" s="69" t="s">
        <v>39</v>
      </c>
      <c r="L594" s="32">
        <f t="shared" si="40"/>
        <v>0</v>
      </c>
      <c r="M594" s="634"/>
      <c r="N594" s="32">
        <f t="shared" si="41"/>
        <v>0</v>
      </c>
      <c r="O594" s="32">
        <f t="shared" si="42"/>
        <v>0</v>
      </c>
      <c r="P594" s="634"/>
      <c r="Q594" s="32">
        <v>75.73</v>
      </c>
      <c r="R594" s="14">
        <v>14.86</v>
      </c>
      <c r="S594" s="14" t="s">
        <v>1215</v>
      </c>
      <c r="T594" s="14" t="s">
        <v>1216</v>
      </c>
    </row>
    <row r="595" spans="1:20" ht="56.25">
      <c r="A595" s="15">
        <v>29</v>
      </c>
      <c r="B595" s="16"/>
      <c r="C595" s="68"/>
      <c r="D595" s="16"/>
      <c r="E595" s="16"/>
      <c r="F595" s="16"/>
      <c r="G595" s="16"/>
      <c r="H595" s="16"/>
      <c r="I595" s="32"/>
      <c r="J595" s="21"/>
      <c r="K595" s="35" t="s">
        <v>42</v>
      </c>
      <c r="L595" s="32">
        <f t="shared" si="40"/>
        <v>0</v>
      </c>
      <c r="M595" s="633"/>
      <c r="N595" s="32">
        <f t="shared" si="41"/>
        <v>0</v>
      </c>
      <c r="O595" s="32">
        <f t="shared" si="42"/>
        <v>0</v>
      </c>
      <c r="P595" s="633"/>
      <c r="Q595" s="32">
        <v>55.38</v>
      </c>
      <c r="R595" s="14">
        <v>4.04</v>
      </c>
      <c r="S595" s="14" t="s">
        <v>1215</v>
      </c>
      <c r="T595" s="14" t="s">
        <v>1216</v>
      </c>
    </row>
    <row r="596" spans="1:20" ht="37.5">
      <c r="A596" s="15">
        <v>30</v>
      </c>
      <c r="B596" s="16">
        <v>15</v>
      </c>
      <c r="C596" s="68" t="s">
        <v>1343</v>
      </c>
      <c r="D596" s="16">
        <v>1953</v>
      </c>
      <c r="E596" s="16"/>
      <c r="F596" s="556" t="s">
        <v>1286</v>
      </c>
      <c r="G596" s="16" t="s">
        <v>67</v>
      </c>
      <c r="H596" s="16">
        <v>2</v>
      </c>
      <c r="I596" s="32">
        <v>827.7</v>
      </c>
      <c r="J596" s="21">
        <v>473.1</v>
      </c>
      <c r="K596" s="69" t="s">
        <v>46</v>
      </c>
      <c r="L596" s="32">
        <f t="shared" si="40"/>
        <v>205468.24800000002</v>
      </c>
      <c r="M596" s="632">
        <f>L596+L597+L598+L599+L600</f>
        <v>205468.24800000002</v>
      </c>
      <c r="N596" s="32">
        <f t="shared" si="41"/>
        <v>14997.924000000001</v>
      </c>
      <c r="O596" s="32">
        <f t="shared" si="42"/>
        <v>220466.17200000002</v>
      </c>
      <c r="P596" s="632">
        <f>O596+O597+O598+O599+O600</f>
        <v>220466.17200000002</v>
      </c>
      <c r="Q596" s="32">
        <v>248.24</v>
      </c>
      <c r="R596" s="14">
        <v>18.12</v>
      </c>
      <c r="S596" s="14" t="s">
        <v>1215</v>
      </c>
      <c r="T596" s="14" t="s">
        <v>1216</v>
      </c>
    </row>
    <row r="597" spans="1:20">
      <c r="A597" s="15">
        <v>31</v>
      </c>
      <c r="B597" s="16"/>
      <c r="C597" s="68"/>
      <c r="D597" s="16"/>
      <c r="E597" s="16"/>
      <c r="F597" s="16"/>
      <c r="G597" s="16"/>
      <c r="H597" s="16"/>
      <c r="I597" s="32"/>
      <c r="J597" s="21"/>
      <c r="K597" s="69" t="s">
        <v>234</v>
      </c>
      <c r="L597" s="32">
        <f t="shared" si="40"/>
        <v>0</v>
      </c>
      <c r="M597" s="634"/>
      <c r="N597" s="32">
        <f t="shared" si="41"/>
        <v>0</v>
      </c>
      <c r="O597" s="32">
        <f t="shared" si="42"/>
        <v>0</v>
      </c>
      <c r="P597" s="634"/>
      <c r="Q597" s="32">
        <v>1500</v>
      </c>
      <c r="R597" s="14">
        <v>109.5</v>
      </c>
      <c r="S597" s="14" t="s">
        <v>1215</v>
      </c>
      <c r="T597" s="14" t="s">
        <v>1216</v>
      </c>
    </row>
    <row r="598" spans="1:20" ht="37.5">
      <c r="A598" s="15">
        <v>32</v>
      </c>
      <c r="B598" s="16"/>
      <c r="C598" s="68"/>
      <c r="D598" s="16"/>
      <c r="E598" s="16"/>
      <c r="F598" s="16"/>
      <c r="G598" s="16"/>
      <c r="H598" s="16"/>
      <c r="I598" s="32"/>
      <c r="J598" s="21"/>
      <c r="K598" s="69" t="s">
        <v>49</v>
      </c>
      <c r="L598" s="32">
        <f t="shared" si="40"/>
        <v>0</v>
      </c>
      <c r="M598" s="634"/>
      <c r="N598" s="32">
        <f t="shared" si="41"/>
        <v>0</v>
      </c>
      <c r="O598" s="32">
        <f t="shared" si="42"/>
        <v>0</v>
      </c>
      <c r="P598" s="634"/>
      <c r="Q598" s="32">
        <v>464.16</v>
      </c>
      <c r="R598" s="14">
        <v>33.880000000000003</v>
      </c>
      <c r="S598" s="14" t="s">
        <v>1215</v>
      </c>
      <c r="T598" s="14" t="s">
        <v>1216</v>
      </c>
    </row>
    <row r="599" spans="1:20" ht="56.25">
      <c r="A599" s="15">
        <v>33</v>
      </c>
      <c r="B599" s="16"/>
      <c r="C599" s="68"/>
      <c r="D599" s="16"/>
      <c r="E599" s="16"/>
      <c r="F599" s="16"/>
      <c r="G599" s="16"/>
      <c r="H599" s="16"/>
      <c r="I599" s="32"/>
      <c r="J599" s="21"/>
      <c r="K599" s="69" t="s">
        <v>39</v>
      </c>
      <c r="L599" s="32">
        <f t="shared" si="40"/>
        <v>0</v>
      </c>
      <c r="M599" s="634"/>
      <c r="N599" s="32">
        <f t="shared" si="41"/>
        <v>0</v>
      </c>
      <c r="O599" s="32">
        <f t="shared" si="42"/>
        <v>0</v>
      </c>
      <c r="P599" s="634"/>
      <c r="Q599" s="32">
        <v>75.73</v>
      </c>
      <c r="R599" s="14">
        <v>14.86</v>
      </c>
      <c r="S599" s="14" t="s">
        <v>1215</v>
      </c>
      <c r="T599" s="14" t="s">
        <v>1216</v>
      </c>
    </row>
    <row r="600" spans="1:20" ht="56.25">
      <c r="A600" s="15">
        <v>34</v>
      </c>
      <c r="B600" s="16"/>
      <c r="C600" s="68"/>
      <c r="D600" s="16"/>
      <c r="E600" s="16"/>
      <c r="F600" s="16"/>
      <c r="G600" s="16"/>
      <c r="H600" s="16"/>
      <c r="I600" s="32"/>
      <c r="J600" s="21"/>
      <c r="K600" s="35" t="s">
        <v>42</v>
      </c>
      <c r="L600" s="32">
        <f t="shared" si="40"/>
        <v>0</v>
      </c>
      <c r="M600" s="633"/>
      <c r="N600" s="32">
        <f t="shared" si="41"/>
        <v>0</v>
      </c>
      <c r="O600" s="32">
        <f t="shared" si="42"/>
        <v>0</v>
      </c>
      <c r="P600" s="633"/>
      <c r="Q600" s="32">
        <v>55.38</v>
      </c>
      <c r="R600" s="14">
        <v>4.04</v>
      </c>
      <c r="S600" s="14" t="s">
        <v>1215</v>
      </c>
      <c r="T600" s="14" t="s">
        <v>1216</v>
      </c>
    </row>
    <row r="601" spans="1:20" ht="37.5">
      <c r="A601" s="15">
        <v>35</v>
      </c>
      <c r="B601" s="16">
        <v>16</v>
      </c>
      <c r="C601" s="68" t="s">
        <v>1344</v>
      </c>
      <c r="D601" s="16">
        <v>1957</v>
      </c>
      <c r="E601" s="16"/>
      <c r="F601" s="556" t="s">
        <v>1286</v>
      </c>
      <c r="G601" s="16" t="s">
        <v>67</v>
      </c>
      <c r="H601" s="16">
        <v>2</v>
      </c>
      <c r="I601" s="32">
        <v>879.99</v>
      </c>
      <c r="J601" s="21">
        <v>519</v>
      </c>
      <c r="K601" s="69" t="s">
        <v>46</v>
      </c>
      <c r="L601" s="32">
        <f t="shared" si="40"/>
        <v>218448.7176</v>
      </c>
      <c r="M601" s="632">
        <f>L601+L602+L603+L604+L605</f>
        <v>218448.7176</v>
      </c>
      <c r="N601" s="32">
        <f t="shared" si="41"/>
        <v>15945.418800000001</v>
      </c>
      <c r="O601" s="32">
        <f t="shared" si="42"/>
        <v>234394.13640000002</v>
      </c>
      <c r="P601" s="632">
        <f>O601+O602+O603+O604+O605</f>
        <v>234394.13640000002</v>
      </c>
      <c r="Q601" s="32">
        <v>248.24</v>
      </c>
      <c r="R601" s="14">
        <v>18.12</v>
      </c>
      <c r="S601" s="14" t="s">
        <v>1215</v>
      </c>
      <c r="T601" s="14" t="s">
        <v>1216</v>
      </c>
    </row>
    <row r="602" spans="1:20">
      <c r="A602" s="15">
        <v>36</v>
      </c>
      <c r="B602" s="16"/>
      <c r="C602" s="68"/>
      <c r="D602" s="16"/>
      <c r="E602" s="16"/>
      <c r="F602" s="16"/>
      <c r="G602" s="16"/>
      <c r="H602" s="16"/>
      <c r="I602" s="32"/>
      <c r="J602" s="21"/>
      <c r="K602" s="69" t="s">
        <v>234</v>
      </c>
      <c r="L602" s="32">
        <f t="shared" si="40"/>
        <v>0</v>
      </c>
      <c r="M602" s="634"/>
      <c r="N602" s="32">
        <f t="shared" si="41"/>
        <v>0</v>
      </c>
      <c r="O602" s="32">
        <f t="shared" si="42"/>
        <v>0</v>
      </c>
      <c r="P602" s="634"/>
      <c r="Q602" s="32">
        <v>1500</v>
      </c>
      <c r="R602" s="14">
        <v>109.5</v>
      </c>
      <c r="S602" s="14" t="s">
        <v>1215</v>
      </c>
      <c r="T602" s="14" t="s">
        <v>1216</v>
      </c>
    </row>
    <row r="603" spans="1:20" ht="37.5">
      <c r="A603" s="15">
        <v>37</v>
      </c>
      <c r="B603" s="16"/>
      <c r="C603" s="68"/>
      <c r="D603" s="16"/>
      <c r="E603" s="16"/>
      <c r="F603" s="16"/>
      <c r="G603" s="16"/>
      <c r="H603" s="16"/>
      <c r="I603" s="32"/>
      <c r="J603" s="21"/>
      <c r="K603" s="69" t="s">
        <v>49</v>
      </c>
      <c r="L603" s="32">
        <f t="shared" si="40"/>
        <v>0</v>
      </c>
      <c r="M603" s="634"/>
      <c r="N603" s="32">
        <f t="shared" si="41"/>
        <v>0</v>
      </c>
      <c r="O603" s="32">
        <f t="shared" si="42"/>
        <v>0</v>
      </c>
      <c r="P603" s="634"/>
      <c r="Q603" s="32">
        <v>464.16</v>
      </c>
      <c r="R603" s="14">
        <v>33.880000000000003</v>
      </c>
      <c r="S603" s="14" t="s">
        <v>1215</v>
      </c>
      <c r="T603" s="14" t="s">
        <v>1216</v>
      </c>
    </row>
    <row r="604" spans="1:20" ht="56.25">
      <c r="A604" s="15">
        <v>38</v>
      </c>
      <c r="B604" s="16"/>
      <c r="C604" s="68"/>
      <c r="D604" s="16"/>
      <c r="E604" s="16"/>
      <c r="F604" s="16"/>
      <c r="G604" s="16"/>
      <c r="H604" s="16"/>
      <c r="I604" s="32"/>
      <c r="J604" s="21"/>
      <c r="K604" s="69" t="s">
        <v>39</v>
      </c>
      <c r="L604" s="32">
        <f t="shared" si="40"/>
        <v>0</v>
      </c>
      <c r="M604" s="634"/>
      <c r="N604" s="32">
        <f t="shared" si="41"/>
        <v>0</v>
      </c>
      <c r="O604" s="32">
        <f t="shared" si="42"/>
        <v>0</v>
      </c>
      <c r="P604" s="634"/>
      <c r="Q604" s="32">
        <v>75.73</v>
      </c>
      <c r="R604" s="14">
        <v>14.86</v>
      </c>
      <c r="S604" s="14" t="s">
        <v>1215</v>
      </c>
      <c r="T604" s="14" t="s">
        <v>1216</v>
      </c>
    </row>
    <row r="605" spans="1:20" ht="56.25">
      <c r="A605" s="15">
        <v>39</v>
      </c>
      <c r="B605" s="16"/>
      <c r="C605" s="68"/>
      <c r="D605" s="16"/>
      <c r="E605" s="16"/>
      <c r="F605" s="16"/>
      <c r="G605" s="16"/>
      <c r="H605" s="16"/>
      <c r="I605" s="32"/>
      <c r="J605" s="21"/>
      <c r="K605" s="35" t="s">
        <v>42</v>
      </c>
      <c r="L605" s="32">
        <f t="shared" si="40"/>
        <v>0</v>
      </c>
      <c r="M605" s="633"/>
      <c r="N605" s="32">
        <f t="shared" si="41"/>
        <v>0</v>
      </c>
      <c r="O605" s="32">
        <f t="shared" si="42"/>
        <v>0</v>
      </c>
      <c r="P605" s="633"/>
      <c r="Q605" s="32">
        <v>55.38</v>
      </c>
      <c r="R605" s="14">
        <v>4.04</v>
      </c>
      <c r="S605" s="14" t="s">
        <v>1215</v>
      </c>
      <c r="T605" s="14" t="s">
        <v>1216</v>
      </c>
    </row>
    <row r="606" spans="1:20" ht="37.5">
      <c r="A606" s="15">
        <v>40</v>
      </c>
      <c r="B606" s="16">
        <v>17</v>
      </c>
      <c r="C606" s="68" t="s">
        <v>1345</v>
      </c>
      <c r="D606" s="16">
        <v>1957</v>
      </c>
      <c r="E606" s="16"/>
      <c r="F606" s="556" t="s">
        <v>1286</v>
      </c>
      <c r="G606" s="16" t="s">
        <v>67</v>
      </c>
      <c r="H606" s="16">
        <v>2</v>
      </c>
      <c r="I606" s="32">
        <v>941</v>
      </c>
      <c r="J606" s="21">
        <v>507.1</v>
      </c>
      <c r="K606" s="69" t="s">
        <v>46</v>
      </c>
      <c r="L606" s="32">
        <f t="shared" si="40"/>
        <v>233593.84</v>
      </c>
      <c r="M606" s="632">
        <f>L606+L607+L608+L609+L610</f>
        <v>233593.84</v>
      </c>
      <c r="N606" s="32">
        <f t="shared" si="41"/>
        <v>17050.920000000002</v>
      </c>
      <c r="O606" s="32">
        <f t="shared" si="42"/>
        <v>250644.76</v>
      </c>
      <c r="P606" s="632">
        <f>O606+O607+O608+O609+O610</f>
        <v>250644.76</v>
      </c>
      <c r="Q606" s="32">
        <v>248.24</v>
      </c>
      <c r="R606" s="14">
        <v>18.12</v>
      </c>
      <c r="S606" s="14" t="s">
        <v>1215</v>
      </c>
      <c r="T606" s="14" t="s">
        <v>1216</v>
      </c>
    </row>
    <row r="607" spans="1:20">
      <c r="A607" s="15">
        <v>41</v>
      </c>
      <c r="B607" s="16"/>
      <c r="C607" s="68"/>
      <c r="D607" s="16"/>
      <c r="E607" s="16"/>
      <c r="F607" s="16"/>
      <c r="G607" s="16"/>
      <c r="H607" s="16"/>
      <c r="I607" s="32"/>
      <c r="J607" s="21"/>
      <c r="K607" s="69" t="s">
        <v>234</v>
      </c>
      <c r="L607" s="32">
        <f t="shared" si="40"/>
        <v>0</v>
      </c>
      <c r="M607" s="634"/>
      <c r="N607" s="32">
        <f t="shared" si="41"/>
        <v>0</v>
      </c>
      <c r="O607" s="32">
        <f t="shared" si="42"/>
        <v>0</v>
      </c>
      <c r="P607" s="634"/>
      <c r="Q607" s="32">
        <v>1500</v>
      </c>
      <c r="R607" s="14">
        <v>109.5</v>
      </c>
      <c r="S607" s="14" t="s">
        <v>1215</v>
      </c>
      <c r="T607" s="14" t="s">
        <v>1216</v>
      </c>
    </row>
    <row r="608" spans="1:20" ht="37.5">
      <c r="A608" s="15">
        <v>42</v>
      </c>
      <c r="B608" s="16"/>
      <c r="C608" s="68"/>
      <c r="D608" s="16"/>
      <c r="E608" s="16"/>
      <c r="F608" s="16"/>
      <c r="G608" s="16"/>
      <c r="H608" s="16"/>
      <c r="I608" s="32"/>
      <c r="J608" s="21"/>
      <c r="K608" s="69" t="s">
        <v>49</v>
      </c>
      <c r="L608" s="32">
        <f t="shared" si="40"/>
        <v>0</v>
      </c>
      <c r="M608" s="634"/>
      <c r="N608" s="32">
        <f t="shared" si="41"/>
        <v>0</v>
      </c>
      <c r="O608" s="32">
        <f t="shared" si="42"/>
        <v>0</v>
      </c>
      <c r="P608" s="634"/>
      <c r="Q608" s="32">
        <v>464.16</v>
      </c>
      <c r="R608" s="14">
        <v>33.880000000000003</v>
      </c>
      <c r="S608" s="14" t="s">
        <v>1215</v>
      </c>
      <c r="T608" s="14" t="s">
        <v>1216</v>
      </c>
    </row>
    <row r="609" spans="1:20" ht="56.25">
      <c r="A609" s="15">
        <v>43</v>
      </c>
      <c r="B609" s="16"/>
      <c r="C609" s="68"/>
      <c r="D609" s="16"/>
      <c r="E609" s="16"/>
      <c r="F609" s="16"/>
      <c r="G609" s="16"/>
      <c r="H609" s="16"/>
      <c r="I609" s="32"/>
      <c r="J609" s="21"/>
      <c r="K609" s="69" t="s">
        <v>39</v>
      </c>
      <c r="L609" s="32">
        <f t="shared" si="40"/>
        <v>0</v>
      </c>
      <c r="M609" s="634"/>
      <c r="N609" s="32">
        <f t="shared" si="41"/>
        <v>0</v>
      </c>
      <c r="O609" s="32">
        <f t="shared" si="42"/>
        <v>0</v>
      </c>
      <c r="P609" s="634"/>
      <c r="Q609" s="32">
        <v>75.73</v>
      </c>
      <c r="R609" s="14">
        <v>14.86</v>
      </c>
      <c r="S609" s="14" t="s">
        <v>1215</v>
      </c>
      <c r="T609" s="14" t="s">
        <v>1216</v>
      </c>
    </row>
    <row r="610" spans="1:20" ht="56.25">
      <c r="A610" s="15">
        <v>44</v>
      </c>
      <c r="B610" s="16"/>
      <c r="C610" s="68"/>
      <c r="D610" s="16"/>
      <c r="E610" s="16"/>
      <c r="F610" s="16"/>
      <c r="G610" s="16"/>
      <c r="H610" s="16"/>
      <c r="I610" s="32"/>
      <c r="J610" s="21"/>
      <c r="K610" s="35" t="s">
        <v>42</v>
      </c>
      <c r="L610" s="32">
        <f t="shared" si="40"/>
        <v>0</v>
      </c>
      <c r="M610" s="633"/>
      <c r="N610" s="32">
        <f t="shared" si="41"/>
        <v>0</v>
      </c>
      <c r="O610" s="32">
        <f t="shared" si="42"/>
        <v>0</v>
      </c>
      <c r="P610" s="633"/>
      <c r="Q610" s="32">
        <v>55.38</v>
      </c>
      <c r="R610" s="14">
        <v>4.04</v>
      </c>
      <c r="S610" s="14" t="s">
        <v>1215</v>
      </c>
      <c r="T610" s="14" t="s">
        <v>1216</v>
      </c>
    </row>
    <row r="611" spans="1:20" ht="37.5">
      <c r="A611" s="15">
        <v>45</v>
      </c>
      <c r="B611" s="16">
        <v>18</v>
      </c>
      <c r="C611" s="68" t="s">
        <v>1346</v>
      </c>
      <c r="D611" s="16">
        <v>1964</v>
      </c>
      <c r="E611" s="16"/>
      <c r="F611" s="556" t="s">
        <v>1286</v>
      </c>
      <c r="G611" s="68" t="s">
        <v>1482</v>
      </c>
      <c r="H611" s="16">
        <v>2</v>
      </c>
      <c r="I611" s="32">
        <v>892.25</v>
      </c>
      <c r="J611" s="21">
        <v>461</v>
      </c>
      <c r="K611" s="69" t="s">
        <v>46</v>
      </c>
      <c r="L611" s="32">
        <f t="shared" si="40"/>
        <v>221492.14</v>
      </c>
      <c r="M611" s="632">
        <f>L611+L612+L613+L614+L615</f>
        <v>221492.14</v>
      </c>
      <c r="N611" s="32">
        <f t="shared" si="41"/>
        <v>16167.570000000002</v>
      </c>
      <c r="O611" s="32">
        <f t="shared" si="42"/>
        <v>237659.71000000002</v>
      </c>
      <c r="P611" s="632">
        <f>O611+O612+O613+O614+O615</f>
        <v>237659.71000000002</v>
      </c>
      <c r="Q611" s="32">
        <v>248.24</v>
      </c>
      <c r="R611" s="14">
        <v>18.12</v>
      </c>
      <c r="S611" s="14" t="s">
        <v>1215</v>
      </c>
      <c r="T611" s="14" t="s">
        <v>1216</v>
      </c>
    </row>
    <row r="612" spans="1:20">
      <c r="A612" s="15">
        <v>46</v>
      </c>
      <c r="B612" s="16"/>
      <c r="C612" s="68"/>
      <c r="D612" s="16"/>
      <c r="E612" s="16"/>
      <c r="F612" s="16"/>
      <c r="G612" s="16"/>
      <c r="H612" s="16"/>
      <c r="I612" s="32"/>
      <c r="J612" s="21"/>
      <c r="K612" s="69" t="s">
        <v>234</v>
      </c>
      <c r="L612" s="32">
        <f t="shared" si="40"/>
        <v>0</v>
      </c>
      <c r="M612" s="634"/>
      <c r="N612" s="32">
        <f t="shared" si="41"/>
        <v>0</v>
      </c>
      <c r="O612" s="32">
        <f t="shared" si="42"/>
        <v>0</v>
      </c>
      <c r="P612" s="634"/>
      <c r="Q612" s="32">
        <v>1500</v>
      </c>
      <c r="R612" s="14">
        <v>109.5</v>
      </c>
      <c r="S612" s="14" t="s">
        <v>1215</v>
      </c>
      <c r="T612" s="14" t="s">
        <v>1216</v>
      </c>
    </row>
    <row r="613" spans="1:20" ht="37.5">
      <c r="A613" s="15">
        <v>47</v>
      </c>
      <c r="B613" s="16"/>
      <c r="C613" s="68"/>
      <c r="D613" s="16"/>
      <c r="E613" s="16"/>
      <c r="F613" s="16"/>
      <c r="G613" s="16"/>
      <c r="H613" s="16"/>
      <c r="I613" s="32"/>
      <c r="J613" s="21"/>
      <c r="K613" s="69" t="s">
        <v>49</v>
      </c>
      <c r="L613" s="32">
        <f t="shared" si="40"/>
        <v>0</v>
      </c>
      <c r="M613" s="634"/>
      <c r="N613" s="32">
        <f t="shared" si="41"/>
        <v>0</v>
      </c>
      <c r="O613" s="32">
        <f t="shared" si="42"/>
        <v>0</v>
      </c>
      <c r="P613" s="634"/>
      <c r="Q613" s="32">
        <v>464.16</v>
      </c>
      <c r="R613" s="14">
        <v>33.880000000000003</v>
      </c>
      <c r="S613" s="14" t="s">
        <v>1215</v>
      </c>
      <c r="T613" s="14" t="s">
        <v>1216</v>
      </c>
    </row>
    <row r="614" spans="1:20" ht="56.25">
      <c r="A614" s="15">
        <v>48</v>
      </c>
      <c r="B614" s="16"/>
      <c r="C614" s="68"/>
      <c r="D614" s="16"/>
      <c r="E614" s="16"/>
      <c r="F614" s="16"/>
      <c r="G614" s="16"/>
      <c r="H614" s="16"/>
      <c r="I614" s="32"/>
      <c r="J614" s="21"/>
      <c r="K614" s="69" t="s">
        <v>39</v>
      </c>
      <c r="L614" s="32">
        <f t="shared" si="40"/>
        <v>0</v>
      </c>
      <c r="M614" s="634"/>
      <c r="N614" s="32">
        <f t="shared" si="41"/>
        <v>0</v>
      </c>
      <c r="O614" s="32">
        <f t="shared" si="42"/>
        <v>0</v>
      </c>
      <c r="P614" s="634"/>
      <c r="Q614" s="32">
        <v>75.73</v>
      </c>
      <c r="R614" s="14">
        <v>14.86</v>
      </c>
      <c r="S614" s="14" t="s">
        <v>1215</v>
      </c>
      <c r="T614" s="14" t="s">
        <v>1216</v>
      </c>
    </row>
    <row r="615" spans="1:20" ht="56.25">
      <c r="A615" s="15">
        <v>49</v>
      </c>
      <c r="B615" s="16"/>
      <c r="C615" s="68"/>
      <c r="D615" s="16"/>
      <c r="E615" s="16"/>
      <c r="F615" s="16"/>
      <c r="G615" s="16"/>
      <c r="H615" s="16"/>
      <c r="I615" s="32"/>
      <c r="J615" s="21"/>
      <c r="K615" s="35" t="s">
        <v>42</v>
      </c>
      <c r="L615" s="32">
        <f t="shared" si="40"/>
        <v>0</v>
      </c>
      <c r="M615" s="633"/>
      <c r="N615" s="32">
        <f t="shared" si="41"/>
        <v>0</v>
      </c>
      <c r="O615" s="32">
        <f t="shared" si="42"/>
        <v>0</v>
      </c>
      <c r="P615" s="633"/>
      <c r="Q615" s="32">
        <v>55.38</v>
      </c>
      <c r="R615" s="14">
        <v>4.04</v>
      </c>
      <c r="S615" s="14" t="s">
        <v>1215</v>
      </c>
      <c r="T615" s="14" t="s">
        <v>1216</v>
      </c>
    </row>
    <row r="616" spans="1:20" ht="37.5">
      <c r="A616" s="15">
        <v>50</v>
      </c>
      <c r="B616" s="16">
        <v>19</v>
      </c>
      <c r="C616" s="68" t="s">
        <v>1347</v>
      </c>
      <c r="D616" s="16">
        <v>1965</v>
      </c>
      <c r="E616" s="16"/>
      <c r="F616" s="556" t="s">
        <v>1286</v>
      </c>
      <c r="G616" s="68" t="s">
        <v>1482</v>
      </c>
      <c r="H616" s="16">
        <v>2</v>
      </c>
      <c r="I616" s="32">
        <v>842.4</v>
      </c>
      <c r="J616" s="21">
        <v>449.2</v>
      </c>
      <c r="K616" s="69" t="s">
        <v>46</v>
      </c>
      <c r="L616" s="32">
        <f t="shared" si="40"/>
        <v>209117.37599999999</v>
      </c>
      <c r="M616" s="632">
        <f>L616+L617+L618+L619+L620</f>
        <v>209117.37599999999</v>
      </c>
      <c r="N616" s="32">
        <f t="shared" si="41"/>
        <v>15264.288</v>
      </c>
      <c r="O616" s="32">
        <f t="shared" si="42"/>
        <v>224381.66399999999</v>
      </c>
      <c r="P616" s="632">
        <f>O616+O617+O618+O619+O620</f>
        <v>224381.66399999999</v>
      </c>
      <c r="Q616" s="32">
        <v>248.24</v>
      </c>
      <c r="R616" s="14">
        <v>18.12</v>
      </c>
      <c r="S616" s="14" t="s">
        <v>1215</v>
      </c>
      <c r="T616" s="14" t="s">
        <v>1216</v>
      </c>
    </row>
    <row r="617" spans="1:20">
      <c r="A617" s="15">
        <v>51</v>
      </c>
      <c r="B617" s="16"/>
      <c r="C617" s="68"/>
      <c r="D617" s="16"/>
      <c r="E617" s="16"/>
      <c r="F617" s="16"/>
      <c r="G617" s="16"/>
      <c r="H617" s="16"/>
      <c r="I617" s="32"/>
      <c r="J617" s="21"/>
      <c r="K617" s="69" t="s">
        <v>234</v>
      </c>
      <c r="L617" s="32">
        <f t="shared" si="40"/>
        <v>0</v>
      </c>
      <c r="M617" s="634"/>
      <c r="N617" s="32">
        <f t="shared" si="41"/>
        <v>0</v>
      </c>
      <c r="O617" s="32">
        <f t="shared" si="42"/>
        <v>0</v>
      </c>
      <c r="P617" s="634"/>
      <c r="Q617" s="32">
        <v>1500</v>
      </c>
      <c r="R617" s="14">
        <v>109.5</v>
      </c>
      <c r="S617" s="14" t="s">
        <v>1215</v>
      </c>
      <c r="T617" s="14" t="s">
        <v>1216</v>
      </c>
    </row>
    <row r="618" spans="1:20" ht="37.5">
      <c r="A618" s="15">
        <v>52</v>
      </c>
      <c r="B618" s="16"/>
      <c r="C618" s="68"/>
      <c r="D618" s="16"/>
      <c r="E618" s="16"/>
      <c r="F618" s="16"/>
      <c r="G618" s="16"/>
      <c r="H618" s="16"/>
      <c r="I618" s="32"/>
      <c r="J618" s="21"/>
      <c r="K618" s="69" t="s">
        <v>49</v>
      </c>
      <c r="L618" s="32">
        <f t="shared" si="40"/>
        <v>0</v>
      </c>
      <c r="M618" s="634"/>
      <c r="N618" s="32">
        <f t="shared" si="41"/>
        <v>0</v>
      </c>
      <c r="O618" s="32">
        <f t="shared" si="42"/>
        <v>0</v>
      </c>
      <c r="P618" s="634"/>
      <c r="Q618" s="32">
        <v>464.16</v>
      </c>
      <c r="R618" s="14">
        <v>33.880000000000003</v>
      </c>
      <c r="S618" s="14" t="s">
        <v>1215</v>
      </c>
      <c r="T618" s="14" t="s">
        <v>1216</v>
      </c>
    </row>
    <row r="619" spans="1:20" ht="56.25">
      <c r="A619" s="15">
        <v>53</v>
      </c>
      <c r="B619" s="16"/>
      <c r="C619" s="68"/>
      <c r="D619" s="16"/>
      <c r="E619" s="16"/>
      <c r="F619" s="16"/>
      <c r="G619" s="16"/>
      <c r="H619" s="16"/>
      <c r="I619" s="32"/>
      <c r="J619" s="21"/>
      <c r="K619" s="69" t="s">
        <v>39</v>
      </c>
      <c r="L619" s="32">
        <f t="shared" si="40"/>
        <v>0</v>
      </c>
      <c r="M619" s="634"/>
      <c r="N619" s="32">
        <f t="shared" si="41"/>
        <v>0</v>
      </c>
      <c r="O619" s="32">
        <f t="shared" si="42"/>
        <v>0</v>
      </c>
      <c r="P619" s="634"/>
      <c r="Q619" s="32">
        <v>75.73</v>
      </c>
      <c r="R619" s="14">
        <v>14.86</v>
      </c>
      <c r="S619" s="14" t="s">
        <v>1215</v>
      </c>
      <c r="T619" s="14" t="s">
        <v>1216</v>
      </c>
    </row>
    <row r="620" spans="1:20" ht="56.25">
      <c r="A620" s="15">
        <v>54</v>
      </c>
      <c r="B620" s="16"/>
      <c r="C620" s="68"/>
      <c r="D620" s="16"/>
      <c r="E620" s="16"/>
      <c r="F620" s="16"/>
      <c r="G620" s="16"/>
      <c r="H620" s="16"/>
      <c r="I620" s="32"/>
      <c r="J620" s="21"/>
      <c r="K620" s="35" t="s">
        <v>42</v>
      </c>
      <c r="L620" s="32">
        <f t="shared" si="40"/>
        <v>0</v>
      </c>
      <c r="M620" s="633"/>
      <c r="N620" s="32">
        <f t="shared" si="41"/>
        <v>0</v>
      </c>
      <c r="O620" s="32">
        <f t="shared" si="42"/>
        <v>0</v>
      </c>
      <c r="P620" s="633"/>
      <c r="Q620" s="32">
        <v>55.38</v>
      </c>
      <c r="R620" s="14">
        <v>4.04</v>
      </c>
      <c r="S620" s="14" t="s">
        <v>1215</v>
      </c>
      <c r="T620" s="14" t="s">
        <v>1216</v>
      </c>
    </row>
    <row r="621" spans="1:20" ht="37.5">
      <c r="A621" s="15">
        <v>55</v>
      </c>
      <c r="B621" s="16">
        <v>20</v>
      </c>
      <c r="C621" s="68" t="s">
        <v>1348</v>
      </c>
      <c r="D621" s="16">
        <v>1976</v>
      </c>
      <c r="E621" s="16"/>
      <c r="F621" s="556" t="s">
        <v>1153</v>
      </c>
      <c r="G621" s="16" t="s">
        <v>1240</v>
      </c>
      <c r="H621" s="16">
        <v>5</v>
      </c>
      <c r="I621" s="32">
        <v>3441.8</v>
      </c>
      <c r="J621" s="21">
        <v>2007.7</v>
      </c>
      <c r="K621" s="69" t="s">
        <v>46</v>
      </c>
      <c r="L621" s="32">
        <f t="shared" si="40"/>
        <v>626407.6</v>
      </c>
      <c r="M621" s="32">
        <f t="shared" ref="M621:M642" si="43">L621</f>
        <v>626407.6</v>
      </c>
      <c r="N621" s="32">
        <f t="shared" si="41"/>
        <v>45741.521999999997</v>
      </c>
      <c r="O621" s="32">
        <f t="shared" si="42"/>
        <v>672149.12199999997</v>
      </c>
      <c r="P621" s="32">
        <f t="shared" ref="P621:P642" si="44">O621</f>
        <v>672149.12199999997</v>
      </c>
      <c r="Q621" s="32">
        <v>182</v>
      </c>
      <c r="R621" s="14">
        <v>13.29</v>
      </c>
      <c r="S621" s="14" t="s">
        <v>1215</v>
      </c>
      <c r="T621" s="14" t="s">
        <v>1216</v>
      </c>
    </row>
    <row r="622" spans="1:20" ht="37.5">
      <c r="A622" s="15">
        <v>56</v>
      </c>
      <c r="B622" s="16">
        <v>21</v>
      </c>
      <c r="C622" s="68" t="s">
        <v>1349</v>
      </c>
      <c r="D622" s="16">
        <v>1982</v>
      </c>
      <c r="E622" s="16"/>
      <c r="F622" s="556" t="s">
        <v>1153</v>
      </c>
      <c r="G622" s="16" t="s">
        <v>1240</v>
      </c>
      <c r="H622" s="16">
        <v>5</v>
      </c>
      <c r="I622" s="32">
        <v>3717.9</v>
      </c>
      <c r="J622" s="21">
        <v>2228.9</v>
      </c>
      <c r="K622" s="69" t="s">
        <v>46</v>
      </c>
      <c r="L622" s="32">
        <f t="shared" si="40"/>
        <v>676657.8</v>
      </c>
      <c r="M622" s="32">
        <f t="shared" si="43"/>
        <v>676657.8</v>
      </c>
      <c r="N622" s="32">
        <f t="shared" si="41"/>
        <v>49410.890999999996</v>
      </c>
      <c r="O622" s="32">
        <f t="shared" si="42"/>
        <v>726068.69099999999</v>
      </c>
      <c r="P622" s="32">
        <f t="shared" si="44"/>
        <v>726068.69099999999</v>
      </c>
      <c r="Q622" s="32">
        <v>182</v>
      </c>
      <c r="R622" s="14">
        <v>13.29</v>
      </c>
      <c r="S622" s="14" t="s">
        <v>1215</v>
      </c>
      <c r="T622" s="14" t="s">
        <v>1216</v>
      </c>
    </row>
    <row r="623" spans="1:20" ht="37.5">
      <c r="A623" s="15">
        <v>57</v>
      </c>
      <c r="B623" s="16">
        <v>22</v>
      </c>
      <c r="C623" s="68" t="s">
        <v>1350</v>
      </c>
      <c r="D623" s="16">
        <v>1983</v>
      </c>
      <c r="E623" s="16"/>
      <c r="F623" s="556" t="s">
        <v>1153</v>
      </c>
      <c r="G623" s="16" t="s">
        <v>1240</v>
      </c>
      <c r="H623" s="16">
        <v>5</v>
      </c>
      <c r="I623" s="32">
        <v>3768.3</v>
      </c>
      <c r="J623" s="21">
        <v>2221.1</v>
      </c>
      <c r="K623" s="69" t="s">
        <v>46</v>
      </c>
      <c r="L623" s="32">
        <f t="shared" si="40"/>
        <v>685830.6</v>
      </c>
      <c r="M623" s="32">
        <f t="shared" si="43"/>
        <v>685830.6</v>
      </c>
      <c r="N623" s="32">
        <f t="shared" si="41"/>
        <v>50080.707000000002</v>
      </c>
      <c r="O623" s="32">
        <f t="shared" si="42"/>
        <v>735911.30700000003</v>
      </c>
      <c r="P623" s="32">
        <f t="shared" si="44"/>
        <v>735911.30700000003</v>
      </c>
      <c r="Q623" s="32">
        <v>182</v>
      </c>
      <c r="R623" s="14">
        <v>13.29</v>
      </c>
      <c r="S623" s="14" t="s">
        <v>1215</v>
      </c>
      <c r="T623" s="14" t="s">
        <v>1216</v>
      </c>
    </row>
    <row r="624" spans="1:20" ht="37.5">
      <c r="A624" s="15">
        <v>58</v>
      </c>
      <c r="B624" s="16">
        <v>23</v>
      </c>
      <c r="C624" s="68" t="s">
        <v>1351</v>
      </c>
      <c r="D624" s="16">
        <v>1986</v>
      </c>
      <c r="E624" s="16"/>
      <c r="F624" s="556" t="s">
        <v>1153</v>
      </c>
      <c r="G624" s="16" t="s">
        <v>1240</v>
      </c>
      <c r="H624" s="16">
        <v>5</v>
      </c>
      <c r="I624" s="32">
        <v>1579.6</v>
      </c>
      <c r="J624" s="21">
        <v>986.4</v>
      </c>
      <c r="K624" s="69" t="s">
        <v>46</v>
      </c>
      <c r="L624" s="32">
        <f t="shared" si="40"/>
        <v>287487.2</v>
      </c>
      <c r="M624" s="32">
        <f t="shared" si="43"/>
        <v>287487.2</v>
      </c>
      <c r="N624" s="32">
        <f t="shared" si="41"/>
        <v>20992.883999999998</v>
      </c>
      <c r="O624" s="32">
        <f t="shared" si="42"/>
        <v>308480.08400000003</v>
      </c>
      <c r="P624" s="32">
        <f t="shared" si="44"/>
        <v>308480.08400000003</v>
      </c>
      <c r="Q624" s="32">
        <v>182</v>
      </c>
      <c r="R624" s="14">
        <v>13.29</v>
      </c>
      <c r="S624" s="14" t="s">
        <v>1215</v>
      </c>
      <c r="T624" s="14" t="s">
        <v>1216</v>
      </c>
    </row>
    <row r="625" spans="1:20" ht="37.5">
      <c r="A625" s="15">
        <v>59</v>
      </c>
      <c r="B625" s="16">
        <v>24</v>
      </c>
      <c r="C625" s="68" t="s">
        <v>1352</v>
      </c>
      <c r="D625" s="16">
        <v>1986</v>
      </c>
      <c r="E625" s="16"/>
      <c r="F625" s="556" t="s">
        <v>1153</v>
      </c>
      <c r="G625" s="16" t="s">
        <v>1240</v>
      </c>
      <c r="H625" s="16">
        <v>5</v>
      </c>
      <c r="I625" s="32">
        <v>3815.5</v>
      </c>
      <c r="J625" s="21">
        <v>2289.3000000000002</v>
      </c>
      <c r="K625" s="69" t="s">
        <v>46</v>
      </c>
      <c r="L625" s="32">
        <f t="shared" si="40"/>
        <v>694421</v>
      </c>
      <c r="M625" s="32">
        <f t="shared" si="43"/>
        <v>694421</v>
      </c>
      <c r="N625" s="32">
        <f t="shared" si="41"/>
        <v>50707.994999999995</v>
      </c>
      <c r="O625" s="32">
        <f t="shared" si="42"/>
        <v>745128.995</v>
      </c>
      <c r="P625" s="32">
        <f t="shared" si="44"/>
        <v>745128.995</v>
      </c>
      <c r="Q625" s="32">
        <v>182</v>
      </c>
      <c r="R625" s="14">
        <v>13.29</v>
      </c>
      <c r="S625" s="14" t="s">
        <v>1215</v>
      </c>
      <c r="T625" s="14" t="s">
        <v>1216</v>
      </c>
    </row>
    <row r="626" spans="1:20" ht="37.5">
      <c r="A626" s="15">
        <v>60</v>
      </c>
      <c r="B626" s="16">
        <v>25</v>
      </c>
      <c r="C626" s="68" t="s">
        <v>1353</v>
      </c>
      <c r="D626" s="16">
        <v>1988</v>
      </c>
      <c r="E626" s="16"/>
      <c r="F626" s="556" t="s">
        <v>1153</v>
      </c>
      <c r="G626" s="16" t="s">
        <v>1240</v>
      </c>
      <c r="H626" s="16">
        <v>5</v>
      </c>
      <c r="I626" s="32">
        <v>2190.5</v>
      </c>
      <c r="J626" s="21">
        <v>915.2</v>
      </c>
      <c r="K626" s="69" t="s">
        <v>46</v>
      </c>
      <c r="L626" s="32">
        <f t="shared" si="40"/>
        <v>398671</v>
      </c>
      <c r="M626" s="32">
        <f t="shared" si="43"/>
        <v>398671</v>
      </c>
      <c r="N626" s="32">
        <f t="shared" si="41"/>
        <v>29111.744999999999</v>
      </c>
      <c r="O626" s="32">
        <f t="shared" si="42"/>
        <v>427782.745</v>
      </c>
      <c r="P626" s="32">
        <f t="shared" si="44"/>
        <v>427782.745</v>
      </c>
      <c r="Q626" s="32">
        <v>182</v>
      </c>
      <c r="R626" s="14">
        <v>13.29</v>
      </c>
      <c r="S626" s="14" t="s">
        <v>1215</v>
      </c>
      <c r="T626" s="14" t="s">
        <v>1216</v>
      </c>
    </row>
    <row r="627" spans="1:20" ht="37.5">
      <c r="A627" s="15">
        <v>61</v>
      </c>
      <c r="B627" s="16">
        <v>27</v>
      </c>
      <c r="C627" s="68" t="s">
        <v>1354</v>
      </c>
      <c r="D627" s="16">
        <v>1976</v>
      </c>
      <c r="E627" s="16"/>
      <c r="F627" s="556" t="s">
        <v>1153</v>
      </c>
      <c r="G627" s="16" t="s">
        <v>1240</v>
      </c>
      <c r="H627" s="16">
        <v>3</v>
      </c>
      <c r="I627" s="32">
        <v>1799.8</v>
      </c>
      <c r="J627" s="21">
        <v>1103.3</v>
      </c>
      <c r="K627" s="69" t="s">
        <v>46</v>
      </c>
      <c r="L627" s="32">
        <f t="shared" si="40"/>
        <v>327563.59999999998</v>
      </c>
      <c r="M627" s="32">
        <f t="shared" si="43"/>
        <v>327563.59999999998</v>
      </c>
      <c r="N627" s="32">
        <f t="shared" si="41"/>
        <v>23919.341999999997</v>
      </c>
      <c r="O627" s="32">
        <f t="shared" si="42"/>
        <v>351482.94199999998</v>
      </c>
      <c r="P627" s="32">
        <f t="shared" si="44"/>
        <v>351482.94199999998</v>
      </c>
      <c r="Q627" s="32">
        <v>182</v>
      </c>
      <c r="R627" s="14">
        <v>13.29</v>
      </c>
      <c r="S627" s="14" t="s">
        <v>1215</v>
      </c>
      <c r="T627" s="14" t="s">
        <v>1216</v>
      </c>
    </row>
    <row r="628" spans="1:20" ht="37.5">
      <c r="A628" s="15">
        <v>62</v>
      </c>
      <c r="B628" s="16">
        <v>28</v>
      </c>
      <c r="C628" s="68" t="s">
        <v>1355</v>
      </c>
      <c r="D628" s="16">
        <v>1981</v>
      </c>
      <c r="E628" s="16"/>
      <c r="F628" s="556" t="s">
        <v>1297</v>
      </c>
      <c r="G628" s="16" t="s">
        <v>1240</v>
      </c>
      <c r="H628" s="16">
        <v>2</v>
      </c>
      <c r="I628" s="32">
        <v>1402.9</v>
      </c>
      <c r="J628" s="21">
        <v>760.6</v>
      </c>
      <c r="K628" s="69" t="s">
        <v>46</v>
      </c>
      <c r="L628" s="32">
        <f t="shared" si="40"/>
        <v>348255.89600000001</v>
      </c>
      <c r="M628" s="32">
        <f t="shared" si="43"/>
        <v>348255.89600000001</v>
      </c>
      <c r="N628" s="32">
        <f t="shared" si="41"/>
        <v>25420.548000000003</v>
      </c>
      <c r="O628" s="32">
        <f t="shared" si="42"/>
        <v>373676.44400000002</v>
      </c>
      <c r="P628" s="32">
        <f t="shared" si="44"/>
        <v>373676.44400000002</v>
      </c>
      <c r="Q628" s="32">
        <v>248.24</v>
      </c>
      <c r="R628" s="14">
        <v>18.12</v>
      </c>
      <c r="S628" s="14" t="s">
        <v>1215</v>
      </c>
      <c r="T628" s="14" t="s">
        <v>1216</v>
      </c>
    </row>
    <row r="629" spans="1:20" ht="37.5">
      <c r="A629" s="15">
        <v>63</v>
      </c>
      <c r="B629" s="16">
        <v>29</v>
      </c>
      <c r="C629" s="68" t="s">
        <v>1356</v>
      </c>
      <c r="D629" s="16">
        <v>1981</v>
      </c>
      <c r="E629" s="16"/>
      <c r="F629" s="556" t="s">
        <v>1297</v>
      </c>
      <c r="G629" s="16" t="s">
        <v>1240</v>
      </c>
      <c r="H629" s="16">
        <v>2</v>
      </c>
      <c r="I629" s="32">
        <v>1930.9</v>
      </c>
      <c r="J629" s="21">
        <v>840.5</v>
      </c>
      <c r="K629" s="69" t="s">
        <v>46</v>
      </c>
      <c r="L629" s="32">
        <f t="shared" si="40"/>
        <v>479326.61600000004</v>
      </c>
      <c r="M629" s="32">
        <f t="shared" si="43"/>
        <v>479326.61600000004</v>
      </c>
      <c r="N629" s="32">
        <f t="shared" si="41"/>
        <v>34987.908000000003</v>
      </c>
      <c r="O629" s="32">
        <f t="shared" si="42"/>
        <v>514314.52400000003</v>
      </c>
      <c r="P629" s="32">
        <f t="shared" si="44"/>
        <v>514314.52400000003</v>
      </c>
      <c r="Q629" s="32">
        <v>248.24</v>
      </c>
      <c r="R629" s="14">
        <v>18.12</v>
      </c>
      <c r="S629" s="14" t="s">
        <v>1215</v>
      </c>
      <c r="T629" s="14" t="s">
        <v>1216</v>
      </c>
    </row>
    <row r="630" spans="1:20" ht="37.5">
      <c r="A630" s="15">
        <v>64</v>
      </c>
      <c r="B630" s="16">
        <v>30</v>
      </c>
      <c r="C630" s="68" t="s">
        <v>1357</v>
      </c>
      <c r="D630" s="16">
        <v>1979</v>
      </c>
      <c r="E630" s="16"/>
      <c r="F630" s="556" t="s">
        <v>1153</v>
      </c>
      <c r="G630" s="16" t="s">
        <v>87</v>
      </c>
      <c r="H630" s="16">
        <v>3</v>
      </c>
      <c r="I630" s="32">
        <v>1799.8</v>
      </c>
      <c r="J630" s="21">
        <v>1246</v>
      </c>
      <c r="K630" s="69" t="s">
        <v>46</v>
      </c>
      <c r="L630" s="32">
        <f t="shared" si="40"/>
        <v>276665.25599999999</v>
      </c>
      <c r="M630" s="32">
        <f t="shared" si="43"/>
        <v>276665.25599999999</v>
      </c>
      <c r="N630" s="32">
        <f t="shared" si="41"/>
        <v>20193.756000000001</v>
      </c>
      <c r="O630" s="32">
        <f t="shared" si="42"/>
        <v>296859.01199999999</v>
      </c>
      <c r="P630" s="32">
        <f t="shared" si="44"/>
        <v>296859.01199999999</v>
      </c>
      <c r="Q630" s="32">
        <v>153.72</v>
      </c>
      <c r="R630" s="14">
        <v>11.22</v>
      </c>
      <c r="S630" s="14" t="s">
        <v>1215</v>
      </c>
      <c r="T630" s="14" t="s">
        <v>1216</v>
      </c>
    </row>
    <row r="631" spans="1:20" ht="37.5">
      <c r="A631" s="15">
        <v>65</v>
      </c>
      <c r="B631" s="16">
        <v>31</v>
      </c>
      <c r="C631" s="68" t="s">
        <v>1358</v>
      </c>
      <c r="D631" s="16">
        <v>1978</v>
      </c>
      <c r="E631" s="16"/>
      <c r="F631" s="556" t="s">
        <v>1153</v>
      </c>
      <c r="G631" s="16" t="s">
        <v>87</v>
      </c>
      <c r="H631" s="16">
        <v>3</v>
      </c>
      <c r="I631" s="32">
        <v>1791.8</v>
      </c>
      <c r="J631" s="21">
        <v>1252.4000000000001</v>
      </c>
      <c r="K631" s="69" t="s">
        <v>46</v>
      </c>
      <c r="L631" s="32">
        <f t="shared" ref="L631:L642" si="45">I631*Q631</f>
        <v>275435.49599999998</v>
      </c>
      <c r="M631" s="32">
        <f t="shared" si="43"/>
        <v>275435.49599999998</v>
      </c>
      <c r="N631" s="32">
        <f t="shared" ref="N631:N642" si="46">I631*R631</f>
        <v>20103.995999999999</v>
      </c>
      <c r="O631" s="32">
        <f t="shared" ref="O631:O642" si="47">L631+N631</f>
        <v>295539.49199999997</v>
      </c>
      <c r="P631" s="32">
        <f t="shared" si="44"/>
        <v>295539.49199999997</v>
      </c>
      <c r="Q631" s="32">
        <v>153.72</v>
      </c>
      <c r="R631" s="14">
        <v>11.22</v>
      </c>
      <c r="S631" s="14" t="s">
        <v>1215</v>
      </c>
      <c r="T631" s="14" t="s">
        <v>1216</v>
      </c>
    </row>
    <row r="632" spans="1:20" ht="37.5">
      <c r="A632" s="15">
        <v>66</v>
      </c>
      <c r="B632" s="16">
        <v>32</v>
      </c>
      <c r="C632" s="68" t="s">
        <v>1359</v>
      </c>
      <c r="D632" s="16">
        <v>1978</v>
      </c>
      <c r="E632" s="16"/>
      <c r="F632" s="556" t="s">
        <v>1153</v>
      </c>
      <c r="G632" s="16" t="s">
        <v>87</v>
      </c>
      <c r="H632" s="16">
        <v>3</v>
      </c>
      <c r="I632" s="32">
        <v>1836.5</v>
      </c>
      <c r="J632" s="21">
        <v>1252</v>
      </c>
      <c r="K632" s="69" t="s">
        <v>46</v>
      </c>
      <c r="L632" s="32">
        <f t="shared" si="45"/>
        <v>282306.77999999997</v>
      </c>
      <c r="M632" s="32">
        <f t="shared" si="43"/>
        <v>282306.77999999997</v>
      </c>
      <c r="N632" s="32">
        <f t="shared" si="46"/>
        <v>20605.530000000002</v>
      </c>
      <c r="O632" s="32">
        <f t="shared" si="47"/>
        <v>302912.31</v>
      </c>
      <c r="P632" s="32">
        <f t="shared" si="44"/>
        <v>302912.31</v>
      </c>
      <c r="Q632" s="32">
        <v>153.72</v>
      </c>
      <c r="R632" s="14">
        <v>11.22</v>
      </c>
      <c r="S632" s="14" t="s">
        <v>1215</v>
      </c>
      <c r="T632" s="14" t="s">
        <v>1216</v>
      </c>
    </row>
    <row r="633" spans="1:20" ht="37.5">
      <c r="A633" s="15">
        <v>67</v>
      </c>
      <c r="B633" s="16">
        <v>33</v>
      </c>
      <c r="C633" s="68" t="s">
        <v>1360</v>
      </c>
      <c r="D633" s="16">
        <v>1980</v>
      </c>
      <c r="E633" s="16"/>
      <c r="F633" s="556" t="s">
        <v>1153</v>
      </c>
      <c r="G633" s="16" t="s">
        <v>87</v>
      </c>
      <c r="H633" s="16">
        <v>3</v>
      </c>
      <c r="I633" s="32">
        <v>1836.5</v>
      </c>
      <c r="J633" s="21">
        <v>1252</v>
      </c>
      <c r="K633" s="69" t="s">
        <v>46</v>
      </c>
      <c r="L633" s="32">
        <f t="shared" si="45"/>
        <v>282306.77999999997</v>
      </c>
      <c r="M633" s="32">
        <f t="shared" si="43"/>
        <v>282306.77999999997</v>
      </c>
      <c r="N633" s="32">
        <f t="shared" si="46"/>
        <v>20605.530000000002</v>
      </c>
      <c r="O633" s="32">
        <f t="shared" si="47"/>
        <v>302912.31</v>
      </c>
      <c r="P633" s="32">
        <f t="shared" si="44"/>
        <v>302912.31</v>
      </c>
      <c r="Q633" s="32">
        <v>153.72</v>
      </c>
      <c r="R633" s="14">
        <v>11.22</v>
      </c>
      <c r="S633" s="14" t="s">
        <v>1215</v>
      </c>
      <c r="T633" s="14" t="s">
        <v>1216</v>
      </c>
    </row>
    <row r="634" spans="1:20" ht="37.5">
      <c r="A634" s="15">
        <v>68</v>
      </c>
      <c r="B634" s="16">
        <v>34</v>
      </c>
      <c r="C634" s="68" t="s">
        <v>1361</v>
      </c>
      <c r="D634" s="16">
        <v>1978</v>
      </c>
      <c r="E634" s="16"/>
      <c r="F634" s="556" t="s">
        <v>1286</v>
      </c>
      <c r="G634" s="16" t="s">
        <v>1240</v>
      </c>
      <c r="H634" s="16">
        <v>2</v>
      </c>
      <c r="I634" s="32">
        <v>1045</v>
      </c>
      <c r="J634" s="21">
        <v>575.29999999999995</v>
      </c>
      <c r="K634" s="69" t="s">
        <v>46</v>
      </c>
      <c r="L634" s="32">
        <f t="shared" si="45"/>
        <v>259410.80000000002</v>
      </c>
      <c r="M634" s="32">
        <f t="shared" si="43"/>
        <v>259410.80000000002</v>
      </c>
      <c r="N634" s="32">
        <f t="shared" si="46"/>
        <v>18935.400000000001</v>
      </c>
      <c r="O634" s="32">
        <f t="shared" si="47"/>
        <v>278346.2</v>
      </c>
      <c r="P634" s="32">
        <f t="shared" si="44"/>
        <v>278346.2</v>
      </c>
      <c r="Q634" s="32">
        <v>248.24</v>
      </c>
      <c r="R634" s="14">
        <v>18.12</v>
      </c>
      <c r="S634" s="14" t="s">
        <v>1215</v>
      </c>
      <c r="T634" s="14" t="s">
        <v>1216</v>
      </c>
    </row>
    <row r="635" spans="1:20" ht="37.5">
      <c r="A635" s="15">
        <v>69</v>
      </c>
      <c r="B635" s="16">
        <v>35</v>
      </c>
      <c r="C635" s="68" t="s">
        <v>1329</v>
      </c>
      <c r="D635" s="16">
        <v>1979</v>
      </c>
      <c r="E635" s="16"/>
      <c r="F635" s="556" t="s">
        <v>1297</v>
      </c>
      <c r="G635" s="16" t="s">
        <v>1240</v>
      </c>
      <c r="H635" s="16">
        <v>2</v>
      </c>
      <c r="I635" s="32">
        <v>946.32</v>
      </c>
      <c r="J635" s="21">
        <v>588.1</v>
      </c>
      <c r="K635" s="69" t="s">
        <v>46</v>
      </c>
      <c r="L635" s="32">
        <f t="shared" si="45"/>
        <v>234914.47680000003</v>
      </c>
      <c r="M635" s="632">
        <f>L635+L636+L637+L638</f>
        <v>234914.47680000003</v>
      </c>
      <c r="N635" s="32">
        <f t="shared" si="46"/>
        <v>17147.3184</v>
      </c>
      <c r="O635" s="32">
        <f t="shared" si="47"/>
        <v>252061.79520000002</v>
      </c>
      <c r="P635" s="632">
        <f>O635+O636+O637+O638</f>
        <v>252061.79520000002</v>
      </c>
      <c r="Q635" s="32">
        <v>248.24</v>
      </c>
      <c r="R635" s="14">
        <v>18.12</v>
      </c>
      <c r="S635" s="14" t="s">
        <v>1215</v>
      </c>
      <c r="T635" s="14" t="s">
        <v>1216</v>
      </c>
    </row>
    <row r="636" spans="1:20" ht="37.5">
      <c r="A636" s="15">
        <v>70</v>
      </c>
      <c r="B636" s="16"/>
      <c r="C636" s="68"/>
      <c r="D636" s="16"/>
      <c r="E636" s="16"/>
      <c r="F636" s="556"/>
      <c r="G636" s="16"/>
      <c r="H636" s="16"/>
      <c r="I636" s="32"/>
      <c r="J636" s="21"/>
      <c r="K636" s="69" t="s">
        <v>49</v>
      </c>
      <c r="L636" s="32">
        <f t="shared" si="45"/>
        <v>0</v>
      </c>
      <c r="M636" s="634"/>
      <c r="N636" s="32">
        <f t="shared" si="46"/>
        <v>0</v>
      </c>
      <c r="O636" s="32">
        <f t="shared" si="47"/>
        <v>0</v>
      </c>
      <c r="P636" s="634"/>
      <c r="Q636" s="32">
        <v>464.16</v>
      </c>
      <c r="R636" s="14">
        <v>33.880000000000003</v>
      </c>
      <c r="S636" s="14" t="s">
        <v>1215</v>
      </c>
      <c r="T636" s="14" t="s">
        <v>1216</v>
      </c>
    </row>
    <row r="637" spans="1:20" ht="56.25">
      <c r="A637" s="15">
        <v>71</v>
      </c>
      <c r="B637" s="16"/>
      <c r="C637" s="68"/>
      <c r="D637" s="16"/>
      <c r="E637" s="16"/>
      <c r="F637" s="556"/>
      <c r="G637" s="16"/>
      <c r="H637" s="16"/>
      <c r="I637" s="32"/>
      <c r="J637" s="21"/>
      <c r="K637" s="69" t="s">
        <v>39</v>
      </c>
      <c r="L637" s="32">
        <f t="shared" si="45"/>
        <v>0</v>
      </c>
      <c r="M637" s="634"/>
      <c r="N637" s="32">
        <f t="shared" si="46"/>
        <v>0</v>
      </c>
      <c r="O637" s="32">
        <f t="shared" si="47"/>
        <v>0</v>
      </c>
      <c r="P637" s="634"/>
      <c r="Q637" s="32">
        <v>75.73</v>
      </c>
      <c r="R637" s="14">
        <v>14.86</v>
      </c>
      <c r="S637" s="14" t="s">
        <v>1215</v>
      </c>
      <c r="T637" s="14" t="s">
        <v>1216</v>
      </c>
    </row>
    <row r="638" spans="1:20" ht="56.25">
      <c r="A638" s="15">
        <v>72</v>
      </c>
      <c r="B638" s="16"/>
      <c r="C638" s="68"/>
      <c r="D638" s="16"/>
      <c r="E638" s="16"/>
      <c r="F638" s="556"/>
      <c r="G638" s="16"/>
      <c r="H638" s="16"/>
      <c r="I638" s="32"/>
      <c r="J638" s="21"/>
      <c r="K638" s="35" t="s">
        <v>42</v>
      </c>
      <c r="L638" s="32">
        <f t="shared" si="45"/>
        <v>0</v>
      </c>
      <c r="M638" s="633"/>
      <c r="N638" s="32">
        <f t="shared" si="46"/>
        <v>0</v>
      </c>
      <c r="O638" s="32">
        <f t="shared" si="47"/>
        <v>0</v>
      </c>
      <c r="P638" s="633"/>
      <c r="Q638" s="32">
        <v>55.38</v>
      </c>
      <c r="R638" s="14">
        <v>4.04</v>
      </c>
      <c r="S638" s="14" t="s">
        <v>1215</v>
      </c>
      <c r="T638" s="14" t="s">
        <v>1216</v>
      </c>
    </row>
    <row r="639" spans="1:20" ht="37.5">
      <c r="A639" s="15">
        <v>73</v>
      </c>
      <c r="B639" s="16">
        <v>36</v>
      </c>
      <c r="C639" s="68" t="s">
        <v>1362</v>
      </c>
      <c r="D639" s="16">
        <v>1985</v>
      </c>
      <c r="E639" s="16"/>
      <c r="F639" s="556" t="s">
        <v>1297</v>
      </c>
      <c r="G639" s="16" t="s">
        <v>1240</v>
      </c>
      <c r="H639" s="16">
        <v>2</v>
      </c>
      <c r="I639" s="32">
        <v>2152</v>
      </c>
      <c r="J639" s="21">
        <v>861.2</v>
      </c>
      <c r="K639" s="69" t="s">
        <v>46</v>
      </c>
      <c r="L639" s="32">
        <f t="shared" si="45"/>
        <v>534212.48</v>
      </c>
      <c r="M639" s="32">
        <f t="shared" si="43"/>
        <v>534212.48</v>
      </c>
      <c r="N639" s="32">
        <f t="shared" si="46"/>
        <v>38994.240000000005</v>
      </c>
      <c r="O639" s="32">
        <f t="shared" si="47"/>
        <v>573206.72</v>
      </c>
      <c r="P639" s="32">
        <f t="shared" si="44"/>
        <v>573206.72</v>
      </c>
      <c r="Q639" s="32">
        <v>248.24</v>
      </c>
      <c r="R639" s="14">
        <v>18.12</v>
      </c>
      <c r="S639" s="14" t="s">
        <v>1215</v>
      </c>
      <c r="T639" s="14" t="s">
        <v>1216</v>
      </c>
    </row>
    <row r="640" spans="1:20" ht="37.5">
      <c r="A640" s="15">
        <v>74</v>
      </c>
      <c r="B640" s="16">
        <v>37</v>
      </c>
      <c r="C640" s="68" t="s">
        <v>1363</v>
      </c>
      <c r="D640" s="16">
        <v>1986</v>
      </c>
      <c r="E640" s="16"/>
      <c r="F640" s="556" t="s">
        <v>1297</v>
      </c>
      <c r="G640" s="16" t="s">
        <v>1240</v>
      </c>
      <c r="H640" s="16">
        <v>2</v>
      </c>
      <c r="I640" s="32">
        <v>848</v>
      </c>
      <c r="J640" s="21">
        <v>322.7</v>
      </c>
      <c r="K640" s="69" t="s">
        <v>46</v>
      </c>
      <c r="L640" s="32">
        <f t="shared" si="45"/>
        <v>210507.52000000002</v>
      </c>
      <c r="M640" s="32">
        <f t="shared" si="43"/>
        <v>210507.52000000002</v>
      </c>
      <c r="N640" s="32">
        <f t="shared" si="46"/>
        <v>15365.76</v>
      </c>
      <c r="O640" s="32">
        <f t="shared" si="47"/>
        <v>225873.28000000003</v>
      </c>
      <c r="P640" s="32">
        <f t="shared" si="44"/>
        <v>225873.28000000003</v>
      </c>
      <c r="Q640" s="32">
        <v>248.24</v>
      </c>
      <c r="R640" s="14">
        <v>18.12</v>
      </c>
      <c r="S640" s="14" t="s">
        <v>1215</v>
      </c>
      <c r="T640" s="14" t="s">
        <v>1216</v>
      </c>
    </row>
    <row r="641" spans="1:20" ht="37.5">
      <c r="A641" s="15">
        <v>75</v>
      </c>
      <c r="B641" s="16">
        <v>38</v>
      </c>
      <c r="C641" s="68" t="s">
        <v>1364</v>
      </c>
      <c r="D641" s="16">
        <v>1986</v>
      </c>
      <c r="E641" s="16"/>
      <c r="F641" s="556" t="s">
        <v>1297</v>
      </c>
      <c r="G641" s="16" t="s">
        <v>1240</v>
      </c>
      <c r="H641" s="16">
        <v>2</v>
      </c>
      <c r="I641" s="32">
        <v>1308</v>
      </c>
      <c r="J641" s="21">
        <v>470.8</v>
      </c>
      <c r="K641" s="69" t="s">
        <v>46</v>
      </c>
      <c r="L641" s="32">
        <f t="shared" si="45"/>
        <v>324697.92</v>
      </c>
      <c r="M641" s="32">
        <f t="shared" si="43"/>
        <v>324697.92</v>
      </c>
      <c r="N641" s="32">
        <f t="shared" si="46"/>
        <v>23700.960000000003</v>
      </c>
      <c r="O641" s="32">
        <f t="shared" si="47"/>
        <v>348398.88</v>
      </c>
      <c r="P641" s="32">
        <f t="shared" si="44"/>
        <v>348398.88</v>
      </c>
      <c r="Q641" s="32">
        <v>248.24</v>
      </c>
      <c r="R641" s="14">
        <v>18.12</v>
      </c>
      <c r="S641" s="14" t="s">
        <v>1215</v>
      </c>
      <c r="T641" s="14" t="s">
        <v>1216</v>
      </c>
    </row>
    <row r="642" spans="1:20" ht="37.5">
      <c r="A642" s="15">
        <v>76</v>
      </c>
      <c r="B642" s="16">
        <v>39</v>
      </c>
      <c r="C642" s="68" t="s">
        <v>1365</v>
      </c>
      <c r="D642" s="16">
        <v>1989</v>
      </c>
      <c r="E642" s="16"/>
      <c r="F642" s="556" t="s">
        <v>1297</v>
      </c>
      <c r="G642" s="16" t="s">
        <v>1240</v>
      </c>
      <c r="H642" s="16">
        <v>2</v>
      </c>
      <c r="I642" s="32">
        <v>2208</v>
      </c>
      <c r="J642" s="21">
        <v>747</v>
      </c>
      <c r="K642" s="69" t="s">
        <v>46</v>
      </c>
      <c r="L642" s="32">
        <f t="shared" si="45"/>
        <v>548113.92000000004</v>
      </c>
      <c r="M642" s="32">
        <f t="shared" si="43"/>
        <v>548113.92000000004</v>
      </c>
      <c r="N642" s="32">
        <f t="shared" si="46"/>
        <v>40008.959999999999</v>
      </c>
      <c r="O642" s="32">
        <f t="shared" si="47"/>
        <v>588122.88</v>
      </c>
      <c r="P642" s="32">
        <f t="shared" si="44"/>
        <v>588122.88</v>
      </c>
      <c r="Q642" s="32">
        <v>248.24</v>
      </c>
      <c r="R642" s="14">
        <v>18.12</v>
      </c>
      <c r="S642" s="14" t="s">
        <v>1215</v>
      </c>
      <c r="T642" s="14" t="s">
        <v>1216</v>
      </c>
    </row>
    <row r="643" spans="1:20">
      <c r="A643" s="531">
        <f>A649</f>
        <v>6</v>
      </c>
      <c r="B643" s="563">
        <f>B649</f>
        <v>6</v>
      </c>
      <c r="C643" s="532" t="s">
        <v>72</v>
      </c>
      <c r="D643" s="533"/>
      <c r="E643" s="533"/>
      <c r="F643" s="534"/>
      <c r="G643" s="533"/>
      <c r="H643" s="533"/>
      <c r="I643" s="536">
        <f>SUM(I644:I649)</f>
        <v>45778.48</v>
      </c>
      <c r="J643" s="535"/>
      <c r="K643" s="537"/>
      <c r="L643" s="536">
        <f>SUM(L644:L649)</f>
        <v>7324556.7999999998</v>
      </c>
      <c r="M643" s="536">
        <f>SUM(M644:M649)</f>
        <v>7324556.7999999998</v>
      </c>
      <c r="N643" s="536">
        <f>SUM(N644:N649)</f>
        <v>534692.64639999997</v>
      </c>
      <c r="O643" s="536">
        <f>SUM(O644:O649)</f>
        <v>7859249.4463999998</v>
      </c>
      <c r="P643" s="536">
        <f>SUM(P644:P649)</f>
        <v>7859249.4463999998</v>
      </c>
      <c r="Q643" s="536"/>
      <c r="R643" s="539"/>
      <c r="S643" s="534" t="s">
        <v>1215</v>
      </c>
      <c r="T643" s="534" t="s">
        <v>1216</v>
      </c>
    </row>
    <row r="644" spans="1:20" ht="37.5">
      <c r="A644" s="15">
        <v>1</v>
      </c>
      <c r="B644" s="15">
        <v>1</v>
      </c>
      <c r="C644" s="266" t="s">
        <v>1437</v>
      </c>
      <c r="D644" s="16">
        <v>1985</v>
      </c>
      <c r="E644" s="16" t="s">
        <v>37</v>
      </c>
      <c r="F644" s="21"/>
      <c r="G644" s="16" t="s">
        <v>38</v>
      </c>
      <c r="H644" s="16">
        <v>5</v>
      </c>
      <c r="I644" s="21">
        <v>4615.3999999999996</v>
      </c>
      <c r="J644" s="21">
        <v>3063.7</v>
      </c>
      <c r="K644" s="69" t="s">
        <v>46</v>
      </c>
      <c r="L644" s="21">
        <f t="shared" ref="L644:L649" si="48">I644*Q644</f>
        <v>738464</v>
      </c>
      <c r="M644" s="32">
        <f t="shared" ref="M644:M649" si="49">L644</f>
        <v>738464</v>
      </c>
      <c r="N644" s="32">
        <f t="shared" ref="N644:N649" si="50">I644*R644</f>
        <v>53907.871999999996</v>
      </c>
      <c r="O644" s="32">
        <f t="shared" ref="O644:O649" si="51">L644+N644</f>
        <v>792371.87199999997</v>
      </c>
      <c r="P644" s="32">
        <f t="shared" ref="P644:P649" si="52">O644</f>
        <v>792371.87199999997</v>
      </c>
      <c r="Q644" s="32">
        <v>160</v>
      </c>
      <c r="R644" s="59">
        <v>11.68</v>
      </c>
      <c r="S644" s="14"/>
      <c r="T644" s="14"/>
    </row>
    <row r="645" spans="1:20" ht="37.5">
      <c r="A645" s="15">
        <v>2</v>
      </c>
      <c r="B645" s="15">
        <v>2</v>
      </c>
      <c r="C645" s="266" t="s">
        <v>1438</v>
      </c>
      <c r="D645" s="16">
        <v>1992</v>
      </c>
      <c r="E645" s="16" t="s">
        <v>37</v>
      </c>
      <c r="F645" s="21" t="s">
        <v>306</v>
      </c>
      <c r="G645" s="16" t="s">
        <v>38</v>
      </c>
      <c r="H645" s="16">
        <v>5</v>
      </c>
      <c r="I645" s="21">
        <v>6084.5</v>
      </c>
      <c r="J645" s="21">
        <v>4145</v>
      </c>
      <c r="K645" s="69" t="s">
        <v>46</v>
      </c>
      <c r="L645" s="21">
        <f t="shared" si="48"/>
        <v>973520</v>
      </c>
      <c r="M645" s="32">
        <f t="shared" si="49"/>
        <v>973520</v>
      </c>
      <c r="N645" s="32">
        <f t="shared" si="50"/>
        <v>71066.959999999992</v>
      </c>
      <c r="O645" s="32">
        <f t="shared" si="51"/>
        <v>1044586.96</v>
      </c>
      <c r="P645" s="32">
        <f t="shared" si="52"/>
        <v>1044586.96</v>
      </c>
      <c r="Q645" s="32">
        <v>160</v>
      </c>
      <c r="R645" s="59">
        <v>11.68</v>
      </c>
      <c r="S645" s="14"/>
      <c r="T645" s="14"/>
    </row>
    <row r="646" spans="1:20" ht="37.5">
      <c r="A646" s="15">
        <v>3</v>
      </c>
      <c r="B646" s="15">
        <v>3</v>
      </c>
      <c r="C646" s="266" t="s">
        <v>1439</v>
      </c>
      <c r="D646" s="16">
        <v>1988</v>
      </c>
      <c r="E646" s="16" t="s">
        <v>37</v>
      </c>
      <c r="F646" s="21" t="s">
        <v>306</v>
      </c>
      <c r="G646" s="16" t="s">
        <v>38</v>
      </c>
      <c r="H646" s="16">
        <v>5</v>
      </c>
      <c r="I646" s="21">
        <v>4863.3</v>
      </c>
      <c r="J646" s="21">
        <v>3280.9</v>
      </c>
      <c r="K646" s="69" t="s">
        <v>46</v>
      </c>
      <c r="L646" s="21">
        <f t="shared" si="48"/>
        <v>778128</v>
      </c>
      <c r="M646" s="32">
        <f t="shared" si="49"/>
        <v>778128</v>
      </c>
      <c r="N646" s="32">
        <f t="shared" si="50"/>
        <v>56803.343999999997</v>
      </c>
      <c r="O646" s="32">
        <f t="shared" si="51"/>
        <v>834931.34400000004</v>
      </c>
      <c r="P646" s="32">
        <f t="shared" si="52"/>
        <v>834931.34400000004</v>
      </c>
      <c r="Q646" s="32">
        <v>160</v>
      </c>
      <c r="R646" s="59">
        <v>11.68</v>
      </c>
      <c r="S646" s="14"/>
      <c r="T646" s="14"/>
    </row>
    <row r="647" spans="1:20" ht="37.5">
      <c r="A647" s="15">
        <v>4</v>
      </c>
      <c r="B647" s="15">
        <v>4</v>
      </c>
      <c r="C647" s="266" t="s">
        <v>1440</v>
      </c>
      <c r="D647" s="16">
        <v>1992</v>
      </c>
      <c r="E647" s="16" t="s">
        <v>37</v>
      </c>
      <c r="F647" s="21" t="s">
        <v>306</v>
      </c>
      <c r="G647" s="16" t="s">
        <v>38</v>
      </c>
      <c r="H647" s="16">
        <v>5</v>
      </c>
      <c r="I647" s="21">
        <v>16691.2</v>
      </c>
      <c r="J647" s="21">
        <v>11269.5</v>
      </c>
      <c r="K647" s="69" t="s">
        <v>46</v>
      </c>
      <c r="L647" s="21">
        <f>I647*Q647</f>
        <v>2670592</v>
      </c>
      <c r="M647" s="32">
        <f>L647</f>
        <v>2670592</v>
      </c>
      <c r="N647" s="32">
        <f>I647*R647</f>
        <v>194953.21600000001</v>
      </c>
      <c r="O647" s="32">
        <f>L647+N647</f>
        <v>2865545.216</v>
      </c>
      <c r="P647" s="32">
        <f>O647</f>
        <v>2865545.216</v>
      </c>
      <c r="Q647" s="32">
        <v>160</v>
      </c>
      <c r="R647" s="59">
        <v>11.68</v>
      </c>
      <c r="S647" s="14"/>
      <c r="T647" s="14"/>
    </row>
    <row r="648" spans="1:20" ht="37.5">
      <c r="A648" s="15">
        <v>5</v>
      </c>
      <c r="B648" s="15">
        <v>5</v>
      </c>
      <c r="C648" s="266" t="s">
        <v>1441</v>
      </c>
      <c r="D648" s="16">
        <v>1992</v>
      </c>
      <c r="E648" s="16" t="s">
        <v>37</v>
      </c>
      <c r="F648" s="21" t="s">
        <v>306</v>
      </c>
      <c r="G648" s="16" t="s">
        <v>38</v>
      </c>
      <c r="H648" s="16">
        <v>5</v>
      </c>
      <c r="I648" s="21">
        <v>8519.98</v>
      </c>
      <c r="J648" s="21">
        <v>5792.18</v>
      </c>
      <c r="K648" s="69" t="s">
        <v>46</v>
      </c>
      <c r="L648" s="21">
        <f t="shared" si="48"/>
        <v>1363196.7999999998</v>
      </c>
      <c r="M648" s="32">
        <f t="shared" si="49"/>
        <v>1363196.7999999998</v>
      </c>
      <c r="N648" s="32">
        <f t="shared" si="50"/>
        <v>99513.366399999999</v>
      </c>
      <c r="O648" s="32">
        <f t="shared" si="51"/>
        <v>1462710.1663999998</v>
      </c>
      <c r="P648" s="32">
        <f t="shared" si="52"/>
        <v>1462710.1663999998</v>
      </c>
      <c r="Q648" s="32">
        <v>160</v>
      </c>
      <c r="R648" s="59">
        <v>11.68</v>
      </c>
      <c r="S648" s="14"/>
      <c r="T648" s="14"/>
    </row>
    <row r="649" spans="1:20" ht="37.5">
      <c r="A649" s="15">
        <v>6</v>
      </c>
      <c r="B649" s="15">
        <v>6</v>
      </c>
      <c r="C649" s="266" t="s">
        <v>1442</v>
      </c>
      <c r="D649" s="16">
        <v>1986</v>
      </c>
      <c r="E649" s="16" t="s">
        <v>37</v>
      </c>
      <c r="F649" s="21" t="s">
        <v>306</v>
      </c>
      <c r="G649" s="16" t="s">
        <v>38</v>
      </c>
      <c r="H649" s="16">
        <v>5</v>
      </c>
      <c r="I649" s="21">
        <v>5004.1000000000004</v>
      </c>
      <c r="J649" s="21">
        <v>3344.3</v>
      </c>
      <c r="K649" s="69" t="s">
        <v>46</v>
      </c>
      <c r="L649" s="21">
        <f t="shared" si="48"/>
        <v>800656</v>
      </c>
      <c r="M649" s="32">
        <f t="shared" si="49"/>
        <v>800656</v>
      </c>
      <c r="N649" s="32">
        <f t="shared" si="50"/>
        <v>58447.888000000006</v>
      </c>
      <c r="O649" s="32">
        <f t="shared" si="51"/>
        <v>859103.88800000004</v>
      </c>
      <c r="P649" s="32">
        <f t="shared" si="52"/>
        <v>859103.88800000004</v>
      </c>
      <c r="Q649" s="32">
        <v>160</v>
      </c>
      <c r="R649" s="59">
        <v>11.68</v>
      </c>
      <c r="S649" s="14"/>
      <c r="T649" s="14"/>
    </row>
    <row r="650" spans="1:20">
      <c r="A650" s="531">
        <f>A652</f>
        <v>2</v>
      </c>
      <c r="B650" s="531">
        <f>B652</f>
        <v>2</v>
      </c>
      <c r="C650" s="532" t="s">
        <v>78</v>
      </c>
      <c r="D650" s="533"/>
      <c r="E650" s="533"/>
      <c r="F650" s="534"/>
      <c r="G650" s="533"/>
      <c r="H650" s="533"/>
      <c r="I650" s="536">
        <f>SUM(I651:I652)</f>
        <v>7598</v>
      </c>
      <c r="J650" s="535"/>
      <c r="K650" s="537"/>
      <c r="L650" s="536">
        <f>SUM(L651:L652)</f>
        <v>3240926.9</v>
      </c>
      <c r="M650" s="536">
        <f>SUM(M651:M652)</f>
        <v>3240926.9</v>
      </c>
      <c r="N650" s="536">
        <f>SUM(N651:N652)</f>
        <v>236601.71999999997</v>
      </c>
      <c r="O650" s="536">
        <f>SUM(O651:O652)</f>
        <v>3477528.62</v>
      </c>
      <c r="P650" s="536">
        <f>SUM(P651:P652)</f>
        <v>3477528.62</v>
      </c>
      <c r="Q650" s="536"/>
      <c r="R650" s="539"/>
      <c r="S650" s="534" t="s">
        <v>1215</v>
      </c>
      <c r="T650" s="534" t="s">
        <v>1216</v>
      </c>
    </row>
    <row r="651" spans="1:20" ht="37.5">
      <c r="A651" s="15">
        <v>1</v>
      </c>
      <c r="B651" s="16">
        <v>1</v>
      </c>
      <c r="C651" s="68" t="s">
        <v>316</v>
      </c>
      <c r="D651" s="16"/>
      <c r="E651" s="16" t="s">
        <v>37</v>
      </c>
      <c r="F651" s="14"/>
      <c r="G651" s="16" t="s">
        <v>38</v>
      </c>
      <c r="H651" s="16">
        <v>3</v>
      </c>
      <c r="I651" s="21">
        <v>2721.6</v>
      </c>
      <c r="J651" s="21">
        <v>1597.2</v>
      </c>
      <c r="K651" s="69" t="s">
        <v>479</v>
      </c>
      <c r="L651" s="32">
        <f>I651*Q651</f>
        <v>1160898.48</v>
      </c>
      <c r="M651" s="32">
        <f>L651</f>
        <v>1160898.48</v>
      </c>
      <c r="N651" s="32">
        <f>I651*R651</f>
        <v>84750.623999999996</v>
      </c>
      <c r="O651" s="32">
        <f>L651+N651</f>
        <v>1245649.1040000001</v>
      </c>
      <c r="P651" s="32">
        <f>O651</f>
        <v>1245649.1040000001</v>
      </c>
      <c r="Q651" s="32">
        <v>426.55</v>
      </c>
      <c r="R651" s="59">
        <v>31.14</v>
      </c>
      <c r="S651" s="14" t="s">
        <v>1215</v>
      </c>
      <c r="T651" s="14" t="s">
        <v>1216</v>
      </c>
    </row>
    <row r="652" spans="1:20" ht="37.5">
      <c r="A652" s="15">
        <v>2</v>
      </c>
      <c r="B652" s="15">
        <v>2</v>
      </c>
      <c r="C652" s="68" t="s">
        <v>731</v>
      </c>
      <c r="D652" s="16">
        <v>1999</v>
      </c>
      <c r="E652" s="16" t="s">
        <v>37</v>
      </c>
      <c r="F652" s="14" t="s">
        <v>280</v>
      </c>
      <c r="G652" s="16" t="s">
        <v>38</v>
      </c>
      <c r="H652" s="16">
        <v>4</v>
      </c>
      <c r="I652" s="21">
        <v>4876.3999999999996</v>
      </c>
      <c r="J652" s="21">
        <v>2627.4</v>
      </c>
      <c r="K652" s="69" t="s">
        <v>479</v>
      </c>
      <c r="L652" s="32">
        <f>I652*Q652</f>
        <v>2080028.42</v>
      </c>
      <c r="M652" s="32">
        <f>L652</f>
        <v>2080028.42</v>
      </c>
      <c r="N652" s="32">
        <f>I652*R652</f>
        <v>151851.09599999999</v>
      </c>
      <c r="O652" s="32">
        <f>L652+N652</f>
        <v>2231879.5159999998</v>
      </c>
      <c r="P652" s="32">
        <f>O652</f>
        <v>2231879.5159999998</v>
      </c>
      <c r="Q652" s="32">
        <v>426.55</v>
      </c>
      <c r="R652" s="59">
        <v>31.14</v>
      </c>
      <c r="S652" s="14" t="s">
        <v>1215</v>
      </c>
      <c r="T652" s="14" t="s">
        <v>1216</v>
      </c>
    </row>
    <row r="653" spans="1:20">
      <c r="A653" s="531">
        <f>A665</f>
        <v>12</v>
      </c>
      <c r="B653" s="531">
        <f>B665</f>
        <v>7</v>
      </c>
      <c r="C653" s="532" t="s">
        <v>80</v>
      </c>
      <c r="D653" s="533"/>
      <c r="E653" s="533"/>
      <c r="F653" s="534"/>
      <c r="G653" s="533"/>
      <c r="H653" s="533"/>
      <c r="I653" s="536">
        <f>SUM(I654:I665)</f>
        <v>9887.4</v>
      </c>
      <c r="J653" s="535"/>
      <c r="K653" s="537"/>
      <c r="L653" s="536">
        <f>SUM(L654:L665)</f>
        <v>665985.88</v>
      </c>
      <c r="M653" s="536">
        <f>SUM(M654:M665)</f>
        <v>665985.88</v>
      </c>
      <c r="N653" s="536">
        <f>SUM(N654:N665)</f>
        <v>19692.8</v>
      </c>
      <c r="O653" s="536">
        <f>SUM(O654:O665)</f>
        <v>685678.68</v>
      </c>
      <c r="P653" s="536">
        <f>SUM(P654:P665)</f>
        <v>685678.68</v>
      </c>
      <c r="Q653" s="536"/>
      <c r="R653" s="539"/>
      <c r="S653" s="534" t="s">
        <v>1215</v>
      </c>
      <c r="T653" s="534" t="s">
        <v>1216</v>
      </c>
    </row>
    <row r="654" spans="1:20" ht="37.5">
      <c r="A654" s="15">
        <v>1</v>
      </c>
      <c r="B654" s="16">
        <v>1</v>
      </c>
      <c r="C654" s="68" t="s">
        <v>1247</v>
      </c>
      <c r="D654" s="16">
        <v>1962</v>
      </c>
      <c r="E654" s="16" t="s">
        <v>37</v>
      </c>
      <c r="F654" s="14"/>
      <c r="G654" s="16" t="s">
        <v>38</v>
      </c>
      <c r="H654" s="16">
        <v>2</v>
      </c>
      <c r="I654" s="21">
        <v>615.4</v>
      </c>
      <c r="J654" s="21">
        <v>372.3</v>
      </c>
      <c r="K654" s="69" t="s">
        <v>46</v>
      </c>
      <c r="L654" s="32">
        <f>I654*Q654</f>
        <v>0</v>
      </c>
      <c r="M654" s="632">
        <f>L654+L655+L656+L657+L658+L659</f>
        <v>665985.88</v>
      </c>
      <c r="N654" s="32">
        <f>I654*R654</f>
        <v>0</v>
      </c>
      <c r="O654" s="32">
        <f t="shared" ref="O654:O660" si="53">L654+N654</f>
        <v>0</v>
      </c>
      <c r="P654" s="632">
        <f>O654+O655+O656+O657+O658+O659</f>
        <v>685678.68</v>
      </c>
      <c r="Q654" s="32"/>
      <c r="R654" s="59"/>
      <c r="S654" s="14" t="s">
        <v>1215</v>
      </c>
      <c r="T654" s="14" t="s">
        <v>1216</v>
      </c>
    </row>
    <row r="655" spans="1:20">
      <c r="A655" s="15">
        <v>2</v>
      </c>
      <c r="B655" s="16"/>
      <c r="C655" s="68"/>
      <c r="D655" s="16"/>
      <c r="E655" s="16"/>
      <c r="F655" s="14"/>
      <c r="G655" s="16"/>
      <c r="H655" s="16"/>
      <c r="I655" s="21"/>
      <c r="J655" s="21"/>
      <c r="K655" s="69" t="s">
        <v>234</v>
      </c>
      <c r="L655" s="32">
        <f>I654*Q655</f>
        <v>0</v>
      </c>
      <c r="M655" s="634"/>
      <c r="N655" s="32">
        <f>I655*R655</f>
        <v>0</v>
      </c>
      <c r="O655" s="32">
        <f>L655+N655</f>
        <v>0</v>
      </c>
      <c r="P655" s="634"/>
      <c r="Q655" s="32"/>
      <c r="R655" s="59"/>
      <c r="S655" s="14"/>
      <c r="T655" s="14"/>
    </row>
    <row r="656" spans="1:20" ht="37.5">
      <c r="A656" s="15">
        <v>3</v>
      </c>
      <c r="B656" s="16"/>
      <c r="C656" s="68"/>
      <c r="D656" s="16"/>
      <c r="E656" s="16"/>
      <c r="F656" s="14"/>
      <c r="G656" s="16"/>
      <c r="H656" s="16"/>
      <c r="I656" s="21"/>
      <c r="J656" s="21"/>
      <c r="K656" s="69" t="s">
        <v>49</v>
      </c>
      <c r="L656" s="32">
        <f>I654*Q656</f>
        <v>0</v>
      </c>
      <c r="M656" s="634"/>
      <c r="N656" s="32">
        <f>I656*R656</f>
        <v>0</v>
      </c>
      <c r="O656" s="32">
        <f>L656+N656</f>
        <v>0</v>
      </c>
      <c r="P656" s="634"/>
      <c r="Q656" s="32"/>
      <c r="R656" s="59"/>
      <c r="S656" s="14"/>
      <c r="T656" s="14"/>
    </row>
    <row r="657" spans="1:20" ht="56.25">
      <c r="A657" s="15">
        <v>4</v>
      </c>
      <c r="B657" s="16"/>
      <c r="C657" s="68"/>
      <c r="D657" s="16"/>
      <c r="E657" s="16"/>
      <c r="F657" s="14"/>
      <c r="G657" s="16"/>
      <c r="H657" s="16"/>
      <c r="I657" s="21"/>
      <c r="J657" s="21"/>
      <c r="K657" s="69" t="s">
        <v>39</v>
      </c>
      <c r="L657" s="32">
        <f>I654*Q657</f>
        <v>0</v>
      </c>
      <c r="M657" s="634"/>
      <c r="N657" s="32">
        <f>I657*R657</f>
        <v>0</v>
      </c>
      <c r="O657" s="32">
        <f>L657+N657</f>
        <v>0</v>
      </c>
      <c r="P657" s="634"/>
      <c r="Q657" s="32"/>
      <c r="R657" s="59"/>
      <c r="S657" s="14"/>
      <c r="T657" s="14"/>
    </row>
    <row r="658" spans="1:20" ht="56.25">
      <c r="A658" s="15">
        <v>5</v>
      </c>
      <c r="B658" s="16"/>
      <c r="C658" s="68"/>
      <c r="D658" s="16"/>
      <c r="E658" s="16"/>
      <c r="F658" s="14"/>
      <c r="G658" s="16"/>
      <c r="H658" s="16"/>
      <c r="I658" s="21"/>
      <c r="J658" s="21"/>
      <c r="K658" s="35" t="s">
        <v>42</v>
      </c>
      <c r="L658" s="32">
        <f>I654*Q658</f>
        <v>0</v>
      </c>
      <c r="M658" s="634"/>
      <c r="N658" s="32">
        <f>I650*R658</f>
        <v>0</v>
      </c>
      <c r="O658" s="32">
        <f>L658+N658</f>
        <v>0</v>
      </c>
      <c r="P658" s="634"/>
      <c r="Q658" s="32"/>
      <c r="R658" s="59"/>
      <c r="S658" s="14"/>
      <c r="T658" s="14"/>
    </row>
    <row r="659" spans="1:20">
      <c r="A659" s="15">
        <v>6</v>
      </c>
      <c r="B659" s="16"/>
      <c r="C659" s="68"/>
      <c r="D659" s="16"/>
      <c r="E659" s="16"/>
      <c r="F659" s="14"/>
      <c r="G659" s="16"/>
      <c r="H659" s="16"/>
      <c r="I659" s="21"/>
      <c r="J659" s="21"/>
      <c r="K659" s="69" t="s">
        <v>234</v>
      </c>
      <c r="L659" s="32">
        <f>I654*Q659</f>
        <v>665985.88</v>
      </c>
      <c r="M659" s="633"/>
      <c r="N659" s="32">
        <f>I654*R659</f>
        <v>19692.8</v>
      </c>
      <c r="O659" s="32">
        <f t="shared" si="53"/>
        <v>685678.68</v>
      </c>
      <c r="P659" s="633"/>
      <c r="Q659" s="32">
        <v>1082.2</v>
      </c>
      <c r="R659" s="59">
        <v>32</v>
      </c>
      <c r="S659" s="14" t="s">
        <v>1215</v>
      </c>
      <c r="T659" s="14" t="s">
        <v>1216</v>
      </c>
    </row>
    <row r="660" spans="1:20" s="67" customFormat="1" ht="37.5">
      <c r="A660" s="15">
        <v>7</v>
      </c>
      <c r="B660" s="16">
        <v>2</v>
      </c>
      <c r="C660" s="68" t="s">
        <v>1248</v>
      </c>
      <c r="D660" s="16">
        <v>1971</v>
      </c>
      <c r="E660" s="16" t="s">
        <v>37</v>
      </c>
      <c r="F660" s="14"/>
      <c r="G660" s="16" t="s">
        <v>38</v>
      </c>
      <c r="H660" s="16">
        <v>4</v>
      </c>
      <c r="I660" s="21">
        <v>1928</v>
      </c>
      <c r="J660" s="21">
        <v>1245.4000000000001</v>
      </c>
      <c r="K660" s="69" t="s">
        <v>46</v>
      </c>
      <c r="L660" s="32">
        <f t="shared" ref="L660:L665" si="54">I660*Q660</f>
        <v>0</v>
      </c>
      <c r="M660" s="229">
        <f t="shared" ref="M660:M665" si="55">L660</f>
        <v>0</v>
      </c>
      <c r="N660" s="32">
        <f t="shared" ref="N660:N665" si="56">I660*R660</f>
        <v>0</v>
      </c>
      <c r="O660" s="32">
        <f t="shared" si="53"/>
        <v>0</v>
      </c>
      <c r="P660" s="229">
        <f t="shared" ref="P660:P665" si="57">O660</f>
        <v>0</v>
      </c>
      <c r="Q660" s="32"/>
      <c r="R660" s="59"/>
      <c r="S660" s="14" t="s">
        <v>1215</v>
      </c>
      <c r="T660" s="14" t="s">
        <v>1216</v>
      </c>
    </row>
    <row r="661" spans="1:20" ht="37.5">
      <c r="A661" s="15">
        <v>8</v>
      </c>
      <c r="B661" s="16">
        <v>3</v>
      </c>
      <c r="C661" s="68" t="s">
        <v>1249</v>
      </c>
      <c r="D661" s="16">
        <v>1986</v>
      </c>
      <c r="E661" s="16" t="s">
        <v>37</v>
      </c>
      <c r="F661" s="14"/>
      <c r="G661" s="16" t="s">
        <v>38</v>
      </c>
      <c r="H661" s="16">
        <v>4</v>
      </c>
      <c r="I661" s="21">
        <v>2819.9</v>
      </c>
      <c r="J661" s="21">
        <v>1805.1</v>
      </c>
      <c r="K661" s="69" t="s">
        <v>46</v>
      </c>
      <c r="L661" s="32">
        <f t="shared" si="54"/>
        <v>0</v>
      </c>
      <c r="M661" s="229">
        <f t="shared" si="55"/>
        <v>0</v>
      </c>
      <c r="N661" s="32">
        <f t="shared" si="56"/>
        <v>0</v>
      </c>
      <c r="O661" s="32">
        <f>L661+N661</f>
        <v>0</v>
      </c>
      <c r="P661" s="229">
        <f t="shared" si="57"/>
        <v>0</v>
      </c>
      <c r="Q661" s="32"/>
      <c r="R661" s="59"/>
      <c r="S661" s="14" t="s">
        <v>1215</v>
      </c>
      <c r="T661" s="14" t="s">
        <v>1216</v>
      </c>
    </row>
    <row r="662" spans="1:20" ht="37.5">
      <c r="A662" s="15">
        <v>9</v>
      </c>
      <c r="B662" s="16">
        <v>4</v>
      </c>
      <c r="C662" s="68" t="s">
        <v>1250</v>
      </c>
      <c r="D662" s="16">
        <v>1980</v>
      </c>
      <c r="E662" s="16" t="s">
        <v>37</v>
      </c>
      <c r="F662" s="14"/>
      <c r="G662" s="16" t="s">
        <v>38</v>
      </c>
      <c r="H662" s="16">
        <v>4</v>
      </c>
      <c r="I662" s="21">
        <v>2257.6999999999998</v>
      </c>
      <c r="J662" s="21">
        <v>1483.8</v>
      </c>
      <c r="K662" s="69" t="s">
        <v>46</v>
      </c>
      <c r="L662" s="32">
        <f t="shared" si="54"/>
        <v>0</v>
      </c>
      <c r="M662" s="229">
        <f t="shared" si="55"/>
        <v>0</v>
      </c>
      <c r="N662" s="32">
        <f t="shared" si="56"/>
        <v>0</v>
      </c>
      <c r="O662" s="32">
        <f>L662+N662</f>
        <v>0</v>
      </c>
      <c r="P662" s="229">
        <f t="shared" si="57"/>
        <v>0</v>
      </c>
      <c r="Q662" s="32"/>
      <c r="R662" s="59"/>
      <c r="S662" s="14" t="s">
        <v>1215</v>
      </c>
      <c r="T662" s="14" t="s">
        <v>1216</v>
      </c>
    </row>
    <row r="663" spans="1:20" ht="37.5">
      <c r="A663" s="15">
        <v>10</v>
      </c>
      <c r="B663" s="16">
        <v>5</v>
      </c>
      <c r="C663" s="68" t="s">
        <v>759</v>
      </c>
      <c r="D663" s="16">
        <v>1991</v>
      </c>
      <c r="E663" s="16" t="s">
        <v>37</v>
      </c>
      <c r="F663" s="14"/>
      <c r="G663" s="16" t="s">
        <v>38</v>
      </c>
      <c r="H663" s="16">
        <v>3</v>
      </c>
      <c r="I663" s="21">
        <v>1032.5</v>
      </c>
      <c r="J663" s="21">
        <v>632.20000000000005</v>
      </c>
      <c r="K663" s="69" t="s">
        <v>46</v>
      </c>
      <c r="L663" s="32">
        <f t="shared" si="54"/>
        <v>0</v>
      </c>
      <c r="M663" s="229">
        <f t="shared" si="55"/>
        <v>0</v>
      </c>
      <c r="N663" s="32">
        <f t="shared" si="56"/>
        <v>0</v>
      </c>
      <c r="O663" s="32">
        <f>L663+N663</f>
        <v>0</v>
      </c>
      <c r="P663" s="229">
        <f t="shared" si="57"/>
        <v>0</v>
      </c>
      <c r="Q663" s="32"/>
      <c r="R663" s="59"/>
      <c r="S663" s="14"/>
      <c r="T663" s="14"/>
    </row>
    <row r="664" spans="1:20" ht="39.75" customHeight="1">
      <c r="A664" s="15">
        <v>11</v>
      </c>
      <c r="B664" s="16">
        <v>6</v>
      </c>
      <c r="C664" s="68" t="s">
        <v>1251</v>
      </c>
      <c r="D664" s="16">
        <v>1989</v>
      </c>
      <c r="E664" s="16" t="s">
        <v>37</v>
      </c>
      <c r="F664" s="14"/>
      <c r="G664" s="16" t="s">
        <v>38</v>
      </c>
      <c r="H664" s="16">
        <v>2</v>
      </c>
      <c r="I664" s="21">
        <v>888.9</v>
      </c>
      <c r="J664" s="21">
        <v>480.3</v>
      </c>
      <c r="K664" s="69" t="s">
        <v>46</v>
      </c>
      <c r="L664" s="32">
        <f t="shared" si="54"/>
        <v>0</v>
      </c>
      <c r="M664" s="229">
        <f t="shared" si="55"/>
        <v>0</v>
      </c>
      <c r="N664" s="32">
        <f t="shared" si="56"/>
        <v>0</v>
      </c>
      <c r="O664" s="32">
        <f>L664+N664</f>
        <v>0</v>
      </c>
      <c r="P664" s="229">
        <f t="shared" si="57"/>
        <v>0</v>
      </c>
      <c r="Q664" s="32"/>
      <c r="R664" s="59"/>
      <c r="S664" s="14"/>
      <c r="T664" s="14"/>
    </row>
    <row r="665" spans="1:20" ht="37.5">
      <c r="A665" s="15">
        <v>12</v>
      </c>
      <c r="B665" s="16">
        <v>7</v>
      </c>
      <c r="C665" s="68" t="s">
        <v>1252</v>
      </c>
      <c r="D665" s="16">
        <v>1968</v>
      </c>
      <c r="E665" s="16" t="s">
        <v>37</v>
      </c>
      <c r="F665" s="14"/>
      <c r="G665" s="16" t="s">
        <v>67</v>
      </c>
      <c r="H665" s="16">
        <v>2</v>
      </c>
      <c r="I665" s="21">
        <v>345</v>
      </c>
      <c r="J665" s="21">
        <v>215</v>
      </c>
      <c r="K665" s="69" t="s">
        <v>46</v>
      </c>
      <c r="L665" s="32">
        <f t="shared" si="54"/>
        <v>0</v>
      </c>
      <c r="M665" s="229">
        <f t="shared" si="55"/>
        <v>0</v>
      </c>
      <c r="N665" s="32">
        <f t="shared" si="56"/>
        <v>0</v>
      </c>
      <c r="O665" s="32">
        <f>L665+N665</f>
        <v>0</v>
      </c>
      <c r="P665" s="229">
        <f t="shared" si="57"/>
        <v>0</v>
      </c>
      <c r="Q665" s="32"/>
      <c r="R665" s="59"/>
      <c r="S665" s="14"/>
      <c r="T665" s="14"/>
    </row>
    <row r="666" spans="1:20">
      <c r="A666" s="531">
        <f>A679</f>
        <v>13</v>
      </c>
      <c r="B666" s="533">
        <f>B677</f>
        <v>6</v>
      </c>
      <c r="C666" s="532" t="s">
        <v>111</v>
      </c>
      <c r="D666" s="533"/>
      <c r="E666" s="533"/>
      <c r="F666" s="534"/>
      <c r="G666" s="542"/>
      <c r="H666" s="542"/>
      <c r="I666" s="536">
        <f>SUM(I667:I679)</f>
        <v>7317</v>
      </c>
      <c r="J666" s="535"/>
      <c r="K666" s="537"/>
      <c r="L666" s="536">
        <f>SUM(L667:L679)</f>
        <v>0</v>
      </c>
      <c r="M666" s="536">
        <f>SUM(M667:M679)</f>
        <v>0</v>
      </c>
      <c r="N666" s="536">
        <f>SUM(N667:N679)</f>
        <v>0</v>
      </c>
      <c r="O666" s="536">
        <f>SUM(O667:O679)</f>
        <v>0</v>
      </c>
      <c r="P666" s="536">
        <f>SUM(P667:P679)</f>
        <v>0</v>
      </c>
      <c r="Q666" s="536"/>
      <c r="R666" s="539"/>
      <c r="S666" s="534" t="s">
        <v>1215</v>
      </c>
      <c r="T666" s="534" t="s">
        <v>1216</v>
      </c>
    </row>
    <row r="667" spans="1:20" ht="37.5">
      <c r="A667" s="15">
        <v>1</v>
      </c>
      <c r="B667" s="16">
        <v>1</v>
      </c>
      <c r="C667" s="68" t="s">
        <v>358</v>
      </c>
      <c r="D667" s="16">
        <v>1970</v>
      </c>
      <c r="E667" s="16" t="s">
        <v>37</v>
      </c>
      <c r="F667" s="14"/>
      <c r="G667" s="16" t="s">
        <v>38</v>
      </c>
      <c r="H667" s="16">
        <v>3</v>
      </c>
      <c r="I667" s="21">
        <v>738.1</v>
      </c>
      <c r="J667" s="21">
        <v>502.1</v>
      </c>
      <c r="K667" s="69" t="s">
        <v>234</v>
      </c>
      <c r="L667" s="32">
        <f>I667*Q667</f>
        <v>0</v>
      </c>
      <c r="M667" s="32">
        <f>L667</f>
        <v>0</v>
      </c>
      <c r="N667" s="32">
        <f>I667*R667</f>
        <v>0</v>
      </c>
      <c r="O667" s="32">
        <f t="shared" ref="O667:O679" si="58">L667+N667</f>
        <v>0</v>
      </c>
      <c r="P667" s="32">
        <f>O667</f>
        <v>0</v>
      </c>
      <c r="Q667" s="59"/>
      <c r="R667" s="59"/>
      <c r="S667" s="14" t="s">
        <v>1215</v>
      </c>
      <c r="T667" s="14" t="s">
        <v>1216</v>
      </c>
    </row>
    <row r="668" spans="1:20" ht="37.5">
      <c r="A668" s="15">
        <v>2</v>
      </c>
      <c r="B668" s="16"/>
      <c r="C668" s="68" t="s">
        <v>805</v>
      </c>
      <c r="D668" s="16">
        <v>1975</v>
      </c>
      <c r="E668" s="16" t="s">
        <v>37</v>
      </c>
      <c r="F668" s="14"/>
      <c r="G668" s="16" t="s">
        <v>87</v>
      </c>
      <c r="H668" s="16">
        <v>3</v>
      </c>
      <c r="I668" s="21">
        <v>1207.0999999999999</v>
      </c>
      <c r="J668" s="21">
        <v>635.29999999999995</v>
      </c>
      <c r="K668" s="69" t="s">
        <v>234</v>
      </c>
      <c r="L668" s="32">
        <f>I668*Q668</f>
        <v>0</v>
      </c>
      <c r="M668" s="32">
        <f>L668</f>
        <v>0</v>
      </c>
      <c r="N668" s="32">
        <f>I668*R668</f>
        <v>0</v>
      </c>
      <c r="O668" s="32">
        <f>L668+N668</f>
        <v>0</v>
      </c>
      <c r="P668" s="32">
        <f>O668</f>
        <v>0</v>
      </c>
      <c r="Q668" s="59"/>
      <c r="R668" s="59"/>
      <c r="S668" s="14" t="s">
        <v>1215</v>
      </c>
      <c r="T668" s="14" t="s">
        <v>1216</v>
      </c>
    </row>
    <row r="669" spans="1:20" ht="37.5">
      <c r="A669" s="15">
        <v>3</v>
      </c>
      <c r="B669" s="16">
        <v>2</v>
      </c>
      <c r="C669" s="68" t="s">
        <v>806</v>
      </c>
      <c r="D669" s="16">
        <v>1970</v>
      </c>
      <c r="E669" s="16" t="s">
        <v>37</v>
      </c>
      <c r="F669" s="14"/>
      <c r="G669" s="16" t="s">
        <v>38</v>
      </c>
      <c r="H669" s="16">
        <v>3</v>
      </c>
      <c r="I669" s="21">
        <v>324.39999999999998</v>
      </c>
      <c r="J669" s="21">
        <v>214</v>
      </c>
      <c r="K669" s="69" t="s">
        <v>234</v>
      </c>
      <c r="L669" s="32">
        <f>I669*Q669</f>
        <v>0</v>
      </c>
      <c r="M669" s="32">
        <f>L669</f>
        <v>0</v>
      </c>
      <c r="N669" s="32">
        <f>I669*R669</f>
        <v>0</v>
      </c>
      <c r="O669" s="32">
        <f>L669+N669</f>
        <v>0</v>
      </c>
      <c r="P669" s="32">
        <f>O669</f>
        <v>0</v>
      </c>
      <c r="Q669" s="59"/>
      <c r="R669" s="59"/>
      <c r="S669" s="14" t="s">
        <v>1215</v>
      </c>
      <c r="T669" s="14" t="s">
        <v>1216</v>
      </c>
    </row>
    <row r="670" spans="1:20" ht="37.5">
      <c r="A670" s="15">
        <v>4</v>
      </c>
      <c r="B670" s="16">
        <v>3</v>
      </c>
      <c r="C670" s="68" t="s">
        <v>804</v>
      </c>
      <c r="D670" s="16">
        <v>1980</v>
      </c>
      <c r="E670" s="16" t="s">
        <v>37</v>
      </c>
      <c r="F670" s="14"/>
      <c r="G670" s="16" t="s">
        <v>38</v>
      </c>
      <c r="H670" s="16">
        <v>3</v>
      </c>
      <c r="I670" s="21">
        <v>1243</v>
      </c>
      <c r="J670" s="21">
        <v>728.5</v>
      </c>
      <c r="K670" s="69" t="s">
        <v>49</v>
      </c>
      <c r="L670" s="32">
        <f>I670*Q670</f>
        <v>0</v>
      </c>
      <c r="M670" s="229">
        <f>L670</f>
        <v>0</v>
      </c>
      <c r="N670" s="32">
        <f>I670*R670</f>
        <v>0</v>
      </c>
      <c r="O670" s="32">
        <f t="shared" si="58"/>
        <v>0</v>
      </c>
      <c r="P670" s="229">
        <f>O670</f>
        <v>0</v>
      </c>
      <c r="Q670" s="32"/>
      <c r="R670" s="59"/>
      <c r="S670" s="14" t="s">
        <v>1215</v>
      </c>
      <c r="T670" s="14" t="s">
        <v>1216</v>
      </c>
    </row>
    <row r="671" spans="1:20" ht="37.5">
      <c r="A671" s="15">
        <v>5</v>
      </c>
      <c r="B671" s="16">
        <v>4</v>
      </c>
      <c r="C671" s="68" t="s">
        <v>1264</v>
      </c>
      <c r="D671" s="16">
        <v>1974</v>
      </c>
      <c r="E671" s="16" t="s">
        <v>37</v>
      </c>
      <c r="F671" s="21"/>
      <c r="G671" s="16" t="s">
        <v>38</v>
      </c>
      <c r="H671" s="16">
        <v>2</v>
      </c>
      <c r="I671" s="21">
        <v>1507.3</v>
      </c>
      <c r="J671" s="21">
        <v>882</v>
      </c>
      <c r="K671" s="69" t="s">
        <v>49</v>
      </c>
      <c r="L671" s="21">
        <f>I671*Q671</f>
        <v>0</v>
      </c>
      <c r="M671" s="632">
        <f>L671+L672+L673</f>
        <v>0</v>
      </c>
      <c r="N671" s="32">
        <f>I671*R671</f>
        <v>0</v>
      </c>
      <c r="O671" s="32">
        <f t="shared" si="58"/>
        <v>0</v>
      </c>
      <c r="P671" s="632">
        <f>O671+O672+O673</f>
        <v>0</v>
      </c>
      <c r="Q671" s="32"/>
      <c r="R671" s="59"/>
      <c r="S671" s="14" t="s">
        <v>1215</v>
      </c>
      <c r="T671" s="14" t="s">
        <v>1216</v>
      </c>
    </row>
    <row r="672" spans="1:20" ht="56.25">
      <c r="A672" s="15">
        <v>6</v>
      </c>
      <c r="B672" s="16"/>
      <c r="C672" s="68"/>
      <c r="D672" s="16"/>
      <c r="E672" s="16"/>
      <c r="F672" s="21"/>
      <c r="G672" s="16"/>
      <c r="H672" s="16"/>
      <c r="I672" s="21"/>
      <c r="J672" s="21"/>
      <c r="K672" s="69" t="s">
        <v>39</v>
      </c>
      <c r="L672" s="21">
        <f>I671*Q672</f>
        <v>0</v>
      </c>
      <c r="M672" s="634"/>
      <c r="N672" s="32">
        <f>I671*R672</f>
        <v>0</v>
      </c>
      <c r="O672" s="32">
        <f t="shared" si="58"/>
        <v>0</v>
      </c>
      <c r="P672" s="634"/>
      <c r="Q672" s="32"/>
      <c r="R672" s="59"/>
      <c r="S672" s="14" t="s">
        <v>1215</v>
      </c>
      <c r="T672" s="14" t="s">
        <v>1216</v>
      </c>
    </row>
    <row r="673" spans="1:20" ht="56.25">
      <c r="A673" s="15">
        <v>7</v>
      </c>
      <c r="B673" s="16"/>
      <c r="C673" s="68"/>
      <c r="D673" s="16"/>
      <c r="E673" s="16"/>
      <c r="F673" s="21"/>
      <c r="G673" s="16"/>
      <c r="H673" s="16"/>
      <c r="I673" s="21"/>
      <c r="J673" s="21"/>
      <c r="K673" s="35" t="s">
        <v>42</v>
      </c>
      <c r="L673" s="21">
        <f>I671*Q673</f>
        <v>0</v>
      </c>
      <c r="M673" s="633"/>
      <c r="N673" s="32">
        <f>I671*R673</f>
        <v>0</v>
      </c>
      <c r="O673" s="32">
        <f t="shared" si="58"/>
        <v>0</v>
      </c>
      <c r="P673" s="633"/>
      <c r="Q673" s="32"/>
      <c r="R673" s="59"/>
      <c r="S673" s="14" t="s">
        <v>1215</v>
      </c>
      <c r="T673" s="14" t="s">
        <v>1216</v>
      </c>
    </row>
    <row r="674" spans="1:20" ht="37.5">
      <c r="A674" s="15">
        <v>8</v>
      </c>
      <c r="B674" s="16">
        <v>5</v>
      </c>
      <c r="C674" s="68" t="s">
        <v>1265</v>
      </c>
      <c r="D674" s="16">
        <v>1974</v>
      </c>
      <c r="E674" s="16" t="s">
        <v>37</v>
      </c>
      <c r="F674" s="21"/>
      <c r="G674" s="16" t="s">
        <v>38</v>
      </c>
      <c r="H674" s="16">
        <v>2</v>
      </c>
      <c r="I674" s="21">
        <v>810</v>
      </c>
      <c r="J674" s="21">
        <v>331.4</v>
      </c>
      <c r="K674" s="69" t="s">
        <v>49</v>
      </c>
      <c r="L674" s="21">
        <f>I674*Q674</f>
        <v>0</v>
      </c>
      <c r="M674" s="632">
        <f>L674+L675+L676</f>
        <v>0</v>
      </c>
      <c r="N674" s="32">
        <f>I674*R674</f>
        <v>0</v>
      </c>
      <c r="O674" s="32">
        <f t="shared" si="58"/>
        <v>0</v>
      </c>
      <c r="P674" s="632">
        <f>O674+O675+O676</f>
        <v>0</v>
      </c>
      <c r="Q674" s="32"/>
      <c r="R674" s="59"/>
      <c r="S674" s="14" t="s">
        <v>1215</v>
      </c>
      <c r="T674" s="14" t="s">
        <v>1216</v>
      </c>
    </row>
    <row r="675" spans="1:20" ht="56.25">
      <c r="A675" s="15">
        <v>9</v>
      </c>
      <c r="B675" s="16"/>
      <c r="C675" s="68"/>
      <c r="D675" s="16"/>
      <c r="E675" s="16"/>
      <c r="F675" s="21"/>
      <c r="G675" s="16"/>
      <c r="H675" s="16"/>
      <c r="I675" s="21"/>
      <c r="J675" s="21"/>
      <c r="K675" s="69" t="s">
        <v>39</v>
      </c>
      <c r="L675" s="21">
        <f>I674*Q675</f>
        <v>0</v>
      </c>
      <c r="M675" s="634"/>
      <c r="N675" s="32">
        <f>I674*R675</f>
        <v>0</v>
      </c>
      <c r="O675" s="32">
        <f t="shared" si="58"/>
        <v>0</v>
      </c>
      <c r="P675" s="634"/>
      <c r="Q675" s="32"/>
      <c r="R675" s="59"/>
      <c r="S675" s="14" t="s">
        <v>1215</v>
      </c>
      <c r="T675" s="14" t="s">
        <v>1216</v>
      </c>
    </row>
    <row r="676" spans="1:20" ht="56.25">
      <c r="A676" s="15">
        <v>10</v>
      </c>
      <c r="B676" s="16"/>
      <c r="C676" s="68"/>
      <c r="D676" s="16"/>
      <c r="E676" s="16"/>
      <c r="F676" s="21"/>
      <c r="G676" s="16"/>
      <c r="H676" s="16"/>
      <c r="I676" s="21"/>
      <c r="J676" s="21"/>
      <c r="K676" s="35" t="s">
        <v>42</v>
      </c>
      <c r="L676" s="21">
        <f>I674*Q676</f>
        <v>0</v>
      </c>
      <c r="M676" s="633"/>
      <c r="N676" s="32">
        <f>I674*R676</f>
        <v>0</v>
      </c>
      <c r="O676" s="32">
        <f t="shared" si="58"/>
        <v>0</v>
      </c>
      <c r="P676" s="633"/>
      <c r="Q676" s="32"/>
      <c r="R676" s="59"/>
      <c r="S676" s="14" t="s">
        <v>1215</v>
      </c>
      <c r="T676" s="14" t="s">
        <v>1216</v>
      </c>
    </row>
    <row r="677" spans="1:20" ht="37.5">
      <c r="A677" s="15">
        <v>11</v>
      </c>
      <c r="B677" s="16">
        <v>6</v>
      </c>
      <c r="C677" s="68" t="s">
        <v>1266</v>
      </c>
      <c r="D677" s="16">
        <v>1974</v>
      </c>
      <c r="E677" s="16" t="s">
        <v>37</v>
      </c>
      <c r="F677" s="21"/>
      <c r="G677" s="16" t="s">
        <v>38</v>
      </c>
      <c r="H677" s="16">
        <v>2</v>
      </c>
      <c r="I677" s="21">
        <v>1487.1</v>
      </c>
      <c r="J677" s="21">
        <v>866.2</v>
      </c>
      <c r="K677" s="69" t="s">
        <v>49</v>
      </c>
      <c r="L677" s="21">
        <f>I677*Q677</f>
        <v>0</v>
      </c>
      <c r="M677" s="632">
        <f>L677+L678+L679</f>
        <v>0</v>
      </c>
      <c r="N677" s="32">
        <f>I677*R677</f>
        <v>0</v>
      </c>
      <c r="O677" s="32">
        <f t="shared" si="58"/>
        <v>0</v>
      </c>
      <c r="P677" s="632">
        <f>O677+O678+O679</f>
        <v>0</v>
      </c>
      <c r="Q677" s="32"/>
      <c r="R677" s="59"/>
      <c r="S677" s="14" t="s">
        <v>1215</v>
      </c>
      <c r="T677" s="14" t="s">
        <v>1216</v>
      </c>
    </row>
    <row r="678" spans="1:20" ht="56.25">
      <c r="A678" s="15">
        <v>12</v>
      </c>
      <c r="B678" s="16"/>
      <c r="C678" s="68"/>
      <c r="D678" s="16"/>
      <c r="E678" s="16"/>
      <c r="F678" s="21"/>
      <c r="G678" s="16"/>
      <c r="H678" s="16"/>
      <c r="I678" s="21"/>
      <c r="J678" s="21"/>
      <c r="K678" s="69" t="s">
        <v>39</v>
      </c>
      <c r="L678" s="21">
        <f>I677*Q678</f>
        <v>0</v>
      </c>
      <c r="M678" s="634"/>
      <c r="N678" s="32">
        <f>I677*R678</f>
        <v>0</v>
      </c>
      <c r="O678" s="32">
        <f t="shared" si="58"/>
        <v>0</v>
      </c>
      <c r="P678" s="634"/>
      <c r="Q678" s="32"/>
      <c r="R678" s="59"/>
      <c r="S678" s="14" t="s">
        <v>1215</v>
      </c>
      <c r="T678" s="14" t="s">
        <v>1216</v>
      </c>
    </row>
    <row r="679" spans="1:20" s="67" customFormat="1" ht="56.25">
      <c r="A679" s="15">
        <v>13</v>
      </c>
      <c r="B679" s="16"/>
      <c r="C679" s="68"/>
      <c r="D679" s="16"/>
      <c r="E679" s="16"/>
      <c r="F679" s="21"/>
      <c r="G679" s="16"/>
      <c r="H679" s="16"/>
      <c r="I679" s="21"/>
      <c r="J679" s="21"/>
      <c r="K679" s="35" t="s">
        <v>42</v>
      </c>
      <c r="L679" s="21">
        <f>I677*Q679</f>
        <v>0</v>
      </c>
      <c r="M679" s="633"/>
      <c r="N679" s="32">
        <f>I677*R679</f>
        <v>0</v>
      </c>
      <c r="O679" s="32">
        <f t="shared" si="58"/>
        <v>0</v>
      </c>
      <c r="P679" s="633"/>
      <c r="Q679" s="32"/>
      <c r="R679" s="59"/>
      <c r="S679" s="14" t="s">
        <v>1215</v>
      </c>
      <c r="T679" s="14" t="s">
        <v>1216</v>
      </c>
    </row>
    <row r="680" spans="1:20" s="67" customFormat="1">
      <c r="A680" s="531"/>
      <c r="B680" s="533"/>
      <c r="C680" s="532" t="s">
        <v>113</v>
      </c>
      <c r="D680" s="533"/>
      <c r="E680" s="533"/>
      <c r="F680" s="534"/>
      <c r="G680" s="533"/>
      <c r="H680" s="533"/>
      <c r="I680" s="536"/>
      <c r="J680" s="535"/>
      <c r="K680" s="537"/>
      <c r="L680" s="536"/>
      <c r="M680" s="536"/>
      <c r="N680" s="536"/>
      <c r="O680" s="536"/>
      <c r="P680" s="536"/>
      <c r="Q680" s="536"/>
      <c r="R680" s="539"/>
      <c r="S680" s="534" t="s">
        <v>1215</v>
      </c>
      <c r="T680" s="534" t="s">
        <v>1216</v>
      </c>
    </row>
    <row r="681" spans="1:20">
      <c r="A681" s="531"/>
      <c r="B681" s="533"/>
      <c r="C681" s="532" t="s">
        <v>115</v>
      </c>
      <c r="D681" s="533"/>
      <c r="E681" s="542"/>
      <c r="F681" s="534"/>
      <c r="G681" s="542"/>
      <c r="H681" s="542"/>
      <c r="I681" s="536"/>
      <c r="J681" s="535"/>
      <c r="K681" s="537"/>
      <c r="L681" s="536"/>
      <c r="M681" s="536"/>
      <c r="N681" s="536"/>
      <c r="O681" s="536"/>
      <c r="P681" s="536"/>
      <c r="Q681" s="536"/>
      <c r="R681" s="539"/>
      <c r="S681" s="534" t="s">
        <v>1215</v>
      </c>
      <c r="T681" s="534" t="s">
        <v>1216</v>
      </c>
    </row>
    <row r="682" spans="1:20">
      <c r="A682" s="531"/>
      <c r="B682" s="533"/>
      <c r="C682" s="532" t="s">
        <v>126</v>
      </c>
      <c r="D682" s="533"/>
      <c r="E682" s="542"/>
      <c r="F682" s="534"/>
      <c r="G682" s="533"/>
      <c r="H682" s="533"/>
      <c r="I682" s="536"/>
      <c r="J682" s="535"/>
      <c r="K682" s="543"/>
      <c r="L682" s="536"/>
      <c r="M682" s="536"/>
      <c r="N682" s="536"/>
      <c r="O682" s="536"/>
      <c r="P682" s="536"/>
      <c r="Q682" s="536"/>
      <c r="R682" s="539"/>
      <c r="S682" s="534" t="s">
        <v>1215</v>
      </c>
      <c r="T682" s="534" t="s">
        <v>1216</v>
      </c>
    </row>
    <row r="683" spans="1:20">
      <c r="A683" s="531"/>
      <c r="B683" s="533"/>
      <c r="C683" s="532" t="s">
        <v>130</v>
      </c>
      <c r="D683" s="533"/>
      <c r="E683" s="542"/>
      <c r="F683" s="534"/>
      <c r="G683" s="533"/>
      <c r="H683" s="533"/>
      <c r="I683" s="536"/>
      <c r="J683" s="535"/>
      <c r="K683" s="543"/>
      <c r="L683" s="536"/>
      <c r="M683" s="536"/>
      <c r="N683" s="536"/>
      <c r="O683" s="536"/>
      <c r="P683" s="536"/>
      <c r="Q683" s="536"/>
      <c r="R683" s="539"/>
      <c r="S683" s="534" t="s">
        <v>1215</v>
      </c>
      <c r="T683" s="534" t="s">
        <v>1216</v>
      </c>
    </row>
    <row r="684" spans="1:20">
      <c r="A684" s="531"/>
      <c r="B684" s="533"/>
      <c r="C684" s="532" t="s">
        <v>852</v>
      </c>
      <c r="D684" s="533"/>
      <c r="E684" s="542"/>
      <c r="F684" s="534"/>
      <c r="G684" s="542"/>
      <c r="H684" s="542"/>
      <c r="I684" s="536"/>
      <c r="J684" s="544"/>
      <c r="K684" s="543"/>
      <c r="L684" s="536"/>
      <c r="M684" s="536"/>
      <c r="N684" s="536"/>
      <c r="O684" s="536"/>
      <c r="P684" s="536"/>
      <c r="Q684" s="536"/>
      <c r="R684" s="539"/>
      <c r="S684" s="534" t="s">
        <v>1215</v>
      </c>
      <c r="T684" s="534" t="s">
        <v>1216</v>
      </c>
    </row>
    <row r="685" spans="1:20">
      <c r="A685" s="531" t="str">
        <f>A716</f>
        <v>28</v>
      </c>
      <c r="B685" s="563">
        <f>B713</f>
        <v>10</v>
      </c>
      <c r="C685" s="532" t="s">
        <v>133</v>
      </c>
      <c r="D685" s="533"/>
      <c r="E685" s="542"/>
      <c r="F685" s="534"/>
      <c r="G685" s="542"/>
      <c r="H685" s="542"/>
      <c r="I685" s="536">
        <f>SUM(I686:I716)</f>
        <v>11197.360000000002</v>
      </c>
      <c r="J685" s="535"/>
      <c r="K685" s="543"/>
      <c r="L685" s="536">
        <f>SUM(L686:L716)</f>
        <v>0</v>
      </c>
      <c r="M685" s="536">
        <f>SUM(M686:M716)</f>
        <v>0</v>
      </c>
      <c r="N685" s="536">
        <f>SUM(N686:N716)</f>
        <v>0</v>
      </c>
      <c r="O685" s="536">
        <f>SUM(O686:O716)</f>
        <v>0</v>
      </c>
      <c r="P685" s="536">
        <f>SUM(P686:P716)</f>
        <v>0</v>
      </c>
      <c r="Q685" s="536"/>
      <c r="R685" s="539"/>
      <c r="S685" s="534" t="s">
        <v>1215</v>
      </c>
      <c r="T685" s="534" t="s">
        <v>1216</v>
      </c>
    </row>
    <row r="686" spans="1:20" ht="37.5">
      <c r="A686" s="15">
        <v>1</v>
      </c>
      <c r="B686" s="16">
        <v>1</v>
      </c>
      <c r="C686" s="35" t="s">
        <v>1377</v>
      </c>
      <c r="D686" s="35">
        <v>1966</v>
      </c>
      <c r="E686" s="16"/>
      <c r="F686" s="14"/>
      <c r="G686" s="559" t="s">
        <v>1378</v>
      </c>
      <c r="H686" s="35">
        <v>2</v>
      </c>
      <c r="I686" s="558">
        <v>861.53</v>
      </c>
      <c r="J686" s="558">
        <v>414</v>
      </c>
      <c r="K686" s="69" t="s">
        <v>46</v>
      </c>
      <c r="L686" s="39">
        <f t="shared" ref="L686:L716" si="59">I686*Q686</f>
        <v>0</v>
      </c>
      <c r="M686" s="632">
        <f>L686+L687+L688</f>
        <v>0</v>
      </c>
      <c r="N686" s="40">
        <f t="shared" ref="N686:N716" si="60">I686*R686</f>
        <v>0</v>
      </c>
      <c r="O686" s="40">
        <f t="shared" ref="O686:O716" si="61">L686+N686</f>
        <v>0</v>
      </c>
      <c r="P686" s="632">
        <f>O686+O687+O688</f>
        <v>0</v>
      </c>
      <c r="Q686" s="40"/>
      <c r="R686" s="413"/>
      <c r="S686" s="14" t="s">
        <v>1215</v>
      </c>
      <c r="T686" s="14" t="s">
        <v>1216</v>
      </c>
    </row>
    <row r="687" spans="1:20" ht="37.5">
      <c r="A687" s="15">
        <v>2</v>
      </c>
      <c r="B687" s="16"/>
      <c r="C687" s="35"/>
      <c r="D687" s="35"/>
      <c r="E687" s="16"/>
      <c r="F687" s="14"/>
      <c r="G687" s="558"/>
      <c r="H687" s="35"/>
      <c r="I687" s="558"/>
      <c r="J687" s="558"/>
      <c r="K687" s="69" t="s">
        <v>49</v>
      </c>
      <c r="L687" s="39">
        <f t="shared" si="59"/>
        <v>0</v>
      </c>
      <c r="M687" s="634"/>
      <c r="N687" s="40">
        <f t="shared" si="60"/>
        <v>0</v>
      </c>
      <c r="O687" s="40">
        <f t="shared" si="61"/>
        <v>0</v>
      </c>
      <c r="P687" s="634"/>
      <c r="Q687" s="40"/>
      <c r="R687" s="413"/>
      <c r="S687" s="14" t="s">
        <v>1215</v>
      </c>
      <c r="T687" s="14" t="s">
        <v>1216</v>
      </c>
    </row>
    <row r="688" spans="1:20">
      <c r="A688" s="15">
        <v>3</v>
      </c>
      <c r="B688" s="16"/>
      <c r="C688" s="35"/>
      <c r="D688" s="35"/>
      <c r="E688" s="16"/>
      <c r="F688" s="14"/>
      <c r="G688" s="558"/>
      <c r="H688" s="35"/>
      <c r="I688" s="558"/>
      <c r="J688" s="558"/>
      <c r="K688" s="35" t="s">
        <v>234</v>
      </c>
      <c r="L688" s="39">
        <f t="shared" si="59"/>
        <v>0</v>
      </c>
      <c r="M688" s="633"/>
      <c r="N688" s="40">
        <f t="shared" si="60"/>
        <v>0</v>
      </c>
      <c r="O688" s="40">
        <f t="shared" si="61"/>
        <v>0</v>
      </c>
      <c r="P688" s="633"/>
      <c r="Q688" s="40"/>
      <c r="R688" s="413"/>
      <c r="S688" s="14" t="s">
        <v>1215</v>
      </c>
      <c r="T688" s="14" t="s">
        <v>1216</v>
      </c>
    </row>
    <row r="689" spans="1:20" ht="37.5">
      <c r="A689" s="15">
        <v>4</v>
      </c>
      <c r="B689" s="16">
        <v>2</v>
      </c>
      <c r="C689" s="35" t="s">
        <v>1379</v>
      </c>
      <c r="D689" s="35">
        <v>1970</v>
      </c>
      <c r="E689" s="16"/>
      <c r="F689" s="14"/>
      <c r="G689" s="558" t="s">
        <v>38</v>
      </c>
      <c r="H689" s="35">
        <v>2</v>
      </c>
      <c r="I689" s="558">
        <v>674.64</v>
      </c>
      <c r="J689" s="558">
        <v>374.8</v>
      </c>
      <c r="K689" s="69" t="s">
        <v>46</v>
      </c>
      <c r="L689" s="39">
        <f t="shared" si="59"/>
        <v>0</v>
      </c>
      <c r="M689" s="632">
        <f>L689+L690+L691</f>
        <v>0</v>
      </c>
      <c r="N689" s="40">
        <f t="shared" si="60"/>
        <v>0</v>
      </c>
      <c r="O689" s="40">
        <f t="shared" si="61"/>
        <v>0</v>
      </c>
      <c r="P689" s="632">
        <f>O689+O690+O691</f>
        <v>0</v>
      </c>
      <c r="Q689" s="40"/>
      <c r="R689" s="413"/>
      <c r="S689" s="14" t="s">
        <v>1215</v>
      </c>
      <c r="T689" s="14" t="s">
        <v>1216</v>
      </c>
    </row>
    <row r="690" spans="1:20" ht="37.5">
      <c r="A690" s="15">
        <v>5</v>
      </c>
      <c r="B690" s="16"/>
      <c r="C690" s="35"/>
      <c r="D690" s="35"/>
      <c r="E690" s="16"/>
      <c r="F690" s="14"/>
      <c r="G690" s="558"/>
      <c r="H690" s="35"/>
      <c r="I690" s="558"/>
      <c r="J690" s="558"/>
      <c r="K690" s="69" t="s">
        <v>49</v>
      </c>
      <c r="L690" s="39">
        <f t="shared" si="59"/>
        <v>0</v>
      </c>
      <c r="M690" s="634"/>
      <c r="N690" s="40">
        <f t="shared" si="60"/>
        <v>0</v>
      </c>
      <c r="O690" s="40">
        <f t="shared" si="61"/>
        <v>0</v>
      </c>
      <c r="P690" s="634"/>
      <c r="Q690" s="40"/>
      <c r="R690" s="413"/>
      <c r="S690" s="14" t="s">
        <v>1215</v>
      </c>
      <c r="T690" s="14" t="s">
        <v>1216</v>
      </c>
    </row>
    <row r="691" spans="1:20">
      <c r="A691" s="15">
        <v>6</v>
      </c>
      <c r="B691" s="16"/>
      <c r="C691" s="35"/>
      <c r="D691" s="35"/>
      <c r="E691" s="16"/>
      <c r="F691" s="14"/>
      <c r="G691" s="558"/>
      <c r="H691" s="35"/>
      <c r="I691" s="558"/>
      <c r="J691" s="558"/>
      <c r="K691" s="35" t="s">
        <v>234</v>
      </c>
      <c r="L691" s="39">
        <f t="shared" si="59"/>
        <v>0</v>
      </c>
      <c r="M691" s="633"/>
      <c r="N691" s="40">
        <f t="shared" si="60"/>
        <v>0</v>
      </c>
      <c r="O691" s="40">
        <f t="shared" si="61"/>
        <v>0</v>
      </c>
      <c r="P691" s="633"/>
      <c r="Q691" s="40"/>
      <c r="R691" s="413"/>
      <c r="S691" s="14" t="s">
        <v>1215</v>
      </c>
      <c r="T691" s="14" t="s">
        <v>1216</v>
      </c>
    </row>
    <row r="692" spans="1:20" ht="37.5">
      <c r="A692" s="15">
        <v>7</v>
      </c>
      <c r="B692" s="16">
        <v>3</v>
      </c>
      <c r="C692" s="35" t="s">
        <v>1380</v>
      </c>
      <c r="D692" s="35">
        <v>1963</v>
      </c>
      <c r="E692" s="16"/>
      <c r="F692" s="14"/>
      <c r="G692" s="558" t="s">
        <v>38</v>
      </c>
      <c r="H692" s="35">
        <v>2</v>
      </c>
      <c r="I692" s="558">
        <v>1560</v>
      </c>
      <c r="J692" s="558">
        <v>714.5</v>
      </c>
      <c r="K692" s="69" t="s">
        <v>49</v>
      </c>
      <c r="L692" s="39">
        <f t="shared" si="59"/>
        <v>0</v>
      </c>
      <c r="M692" s="632">
        <f>L692+L693</f>
        <v>0</v>
      </c>
      <c r="N692" s="40">
        <f t="shared" si="60"/>
        <v>0</v>
      </c>
      <c r="O692" s="40">
        <f t="shared" si="61"/>
        <v>0</v>
      </c>
      <c r="P692" s="632">
        <f>O692+O693</f>
        <v>0</v>
      </c>
      <c r="Q692" s="40"/>
      <c r="R692" s="413"/>
      <c r="S692" s="14" t="s">
        <v>1215</v>
      </c>
      <c r="T692" s="14" t="s">
        <v>1216</v>
      </c>
    </row>
    <row r="693" spans="1:20" ht="56.25">
      <c r="A693" s="15">
        <v>8</v>
      </c>
      <c r="B693" s="16"/>
      <c r="C693" s="35"/>
      <c r="D693" s="35"/>
      <c r="E693" s="16"/>
      <c r="F693" s="14"/>
      <c r="G693" s="558"/>
      <c r="H693" s="35"/>
      <c r="I693" s="558"/>
      <c r="J693" s="558"/>
      <c r="K693" s="35" t="s">
        <v>42</v>
      </c>
      <c r="L693" s="39">
        <f t="shared" si="59"/>
        <v>0</v>
      </c>
      <c r="M693" s="633"/>
      <c r="N693" s="40">
        <f t="shared" si="60"/>
        <v>0</v>
      </c>
      <c r="O693" s="40">
        <f t="shared" si="61"/>
        <v>0</v>
      </c>
      <c r="P693" s="633"/>
      <c r="Q693" s="40"/>
      <c r="R693" s="413"/>
      <c r="S693" s="14" t="s">
        <v>1215</v>
      </c>
      <c r="T693" s="14" t="s">
        <v>1216</v>
      </c>
    </row>
    <row r="694" spans="1:20" ht="37.5">
      <c r="A694" s="15">
        <v>9</v>
      </c>
      <c r="B694" s="16">
        <v>4</v>
      </c>
      <c r="C694" s="35" t="s">
        <v>1381</v>
      </c>
      <c r="D694" s="35">
        <v>1973</v>
      </c>
      <c r="E694" s="16"/>
      <c r="F694" s="14"/>
      <c r="G694" s="16" t="s">
        <v>87</v>
      </c>
      <c r="H694" s="35">
        <v>2</v>
      </c>
      <c r="I694" s="558">
        <v>1181.6300000000001</v>
      </c>
      <c r="J694" s="558">
        <v>630.20000000000005</v>
      </c>
      <c r="K694" s="69" t="s">
        <v>46</v>
      </c>
      <c r="L694" s="39">
        <f t="shared" si="59"/>
        <v>0</v>
      </c>
      <c r="M694" s="632">
        <f>L694+L695+L696</f>
        <v>0</v>
      </c>
      <c r="N694" s="40">
        <f t="shared" si="60"/>
        <v>0</v>
      </c>
      <c r="O694" s="40">
        <f t="shared" si="61"/>
        <v>0</v>
      </c>
      <c r="P694" s="632">
        <f>O694+O695+O696</f>
        <v>0</v>
      </c>
      <c r="Q694" s="40"/>
      <c r="R694" s="413"/>
      <c r="S694" s="14" t="s">
        <v>1215</v>
      </c>
      <c r="T694" s="14" t="s">
        <v>1216</v>
      </c>
    </row>
    <row r="695" spans="1:20" ht="37.5">
      <c r="A695" s="15">
        <v>10</v>
      </c>
      <c r="B695" s="16"/>
      <c r="C695" s="35"/>
      <c r="D695" s="35"/>
      <c r="E695" s="16"/>
      <c r="F695" s="14"/>
      <c r="G695" s="558"/>
      <c r="H695" s="35"/>
      <c r="I695" s="558"/>
      <c r="J695" s="558"/>
      <c r="K695" s="69" t="s">
        <v>49</v>
      </c>
      <c r="L695" s="39">
        <f t="shared" si="59"/>
        <v>0</v>
      </c>
      <c r="M695" s="634"/>
      <c r="N695" s="40">
        <f t="shared" si="60"/>
        <v>0</v>
      </c>
      <c r="O695" s="40">
        <f t="shared" si="61"/>
        <v>0</v>
      </c>
      <c r="P695" s="634"/>
      <c r="Q695" s="40"/>
      <c r="R695" s="413"/>
      <c r="S695" s="14" t="s">
        <v>1215</v>
      </c>
      <c r="T695" s="14" t="s">
        <v>1216</v>
      </c>
    </row>
    <row r="696" spans="1:20">
      <c r="A696" s="15">
        <v>11</v>
      </c>
      <c r="B696" s="16"/>
      <c r="C696" s="35"/>
      <c r="D696" s="35"/>
      <c r="E696" s="16"/>
      <c r="F696" s="14"/>
      <c r="G696" s="558"/>
      <c r="H696" s="35"/>
      <c r="I696" s="558"/>
      <c r="J696" s="558"/>
      <c r="K696" s="35" t="s">
        <v>234</v>
      </c>
      <c r="L696" s="39">
        <f t="shared" si="59"/>
        <v>0</v>
      </c>
      <c r="M696" s="633"/>
      <c r="N696" s="40">
        <f t="shared" si="60"/>
        <v>0</v>
      </c>
      <c r="O696" s="40">
        <f t="shared" si="61"/>
        <v>0</v>
      </c>
      <c r="P696" s="633"/>
      <c r="Q696" s="40"/>
      <c r="R696" s="413"/>
      <c r="S696" s="14" t="s">
        <v>1215</v>
      </c>
      <c r="T696" s="14" t="s">
        <v>1216</v>
      </c>
    </row>
    <row r="697" spans="1:20" ht="56.25">
      <c r="A697" s="15">
        <v>12</v>
      </c>
      <c r="B697" s="16">
        <v>5</v>
      </c>
      <c r="C697" s="35" t="s">
        <v>1382</v>
      </c>
      <c r="D697" s="35">
        <v>1974</v>
      </c>
      <c r="E697" s="16"/>
      <c r="F697" s="14"/>
      <c r="G697" s="558" t="s">
        <v>38</v>
      </c>
      <c r="H697" s="35">
        <v>2</v>
      </c>
      <c r="I697" s="558">
        <v>1202.9000000000001</v>
      </c>
      <c r="J697" s="558">
        <v>717.5</v>
      </c>
      <c r="K697" s="35" t="s">
        <v>42</v>
      </c>
      <c r="L697" s="39">
        <f t="shared" si="59"/>
        <v>0</v>
      </c>
      <c r="M697" s="632">
        <f>L697+L698</f>
        <v>0</v>
      </c>
      <c r="N697" s="40">
        <f t="shared" si="60"/>
        <v>0</v>
      </c>
      <c r="O697" s="40">
        <f t="shared" si="61"/>
        <v>0</v>
      </c>
      <c r="P697" s="632">
        <f>O697+O698</f>
        <v>0</v>
      </c>
      <c r="Q697" s="40"/>
      <c r="R697" s="413"/>
      <c r="S697" s="14" t="s">
        <v>1215</v>
      </c>
      <c r="T697" s="14" t="s">
        <v>1216</v>
      </c>
    </row>
    <row r="698" spans="1:20">
      <c r="A698" s="15">
        <v>13</v>
      </c>
      <c r="B698" s="16"/>
      <c r="C698" s="35"/>
      <c r="D698" s="35"/>
      <c r="E698" s="16"/>
      <c r="F698" s="14"/>
      <c r="G698" s="558"/>
      <c r="H698" s="35"/>
      <c r="I698" s="558"/>
      <c r="J698" s="558"/>
      <c r="K698" s="35" t="s">
        <v>234</v>
      </c>
      <c r="L698" s="39">
        <f t="shared" si="59"/>
        <v>0</v>
      </c>
      <c r="M698" s="633"/>
      <c r="N698" s="40">
        <f t="shared" si="60"/>
        <v>0</v>
      </c>
      <c r="O698" s="40">
        <f t="shared" si="61"/>
        <v>0</v>
      </c>
      <c r="P698" s="633"/>
      <c r="Q698" s="40"/>
      <c r="R698" s="413"/>
      <c r="S698" s="14" t="s">
        <v>1215</v>
      </c>
      <c r="T698" s="14" t="s">
        <v>1216</v>
      </c>
    </row>
    <row r="699" spans="1:20" ht="37.5">
      <c r="A699" s="15">
        <v>14</v>
      </c>
      <c r="B699" s="16">
        <v>6</v>
      </c>
      <c r="C699" s="35" t="s">
        <v>1383</v>
      </c>
      <c r="D699" s="35">
        <v>1974</v>
      </c>
      <c r="E699" s="16"/>
      <c r="F699" s="14"/>
      <c r="G699" s="559" t="s">
        <v>1378</v>
      </c>
      <c r="H699" s="35">
        <v>2</v>
      </c>
      <c r="I699" s="558">
        <v>2064</v>
      </c>
      <c r="J699" s="558">
        <v>722.7</v>
      </c>
      <c r="K699" s="69" t="s">
        <v>46</v>
      </c>
      <c r="L699" s="39">
        <f t="shared" si="59"/>
        <v>0</v>
      </c>
      <c r="M699" s="632">
        <f>L699+L700+L701</f>
        <v>0</v>
      </c>
      <c r="N699" s="40">
        <f t="shared" si="60"/>
        <v>0</v>
      </c>
      <c r="O699" s="40">
        <f t="shared" si="61"/>
        <v>0</v>
      </c>
      <c r="P699" s="632">
        <f>O699+O700+O701</f>
        <v>0</v>
      </c>
      <c r="Q699" s="40"/>
      <c r="R699" s="413"/>
      <c r="S699" s="14" t="s">
        <v>1215</v>
      </c>
      <c r="T699" s="14" t="s">
        <v>1216</v>
      </c>
    </row>
    <row r="700" spans="1:20" ht="37.5">
      <c r="A700" s="15">
        <v>15</v>
      </c>
      <c r="B700" s="16"/>
      <c r="C700" s="35"/>
      <c r="D700" s="35"/>
      <c r="E700" s="16"/>
      <c r="F700" s="14"/>
      <c r="G700" s="558"/>
      <c r="H700" s="35"/>
      <c r="I700" s="558"/>
      <c r="J700" s="558"/>
      <c r="K700" s="69" t="s">
        <v>49</v>
      </c>
      <c r="L700" s="39">
        <f t="shared" si="59"/>
        <v>0</v>
      </c>
      <c r="M700" s="634"/>
      <c r="N700" s="40">
        <f t="shared" si="60"/>
        <v>0</v>
      </c>
      <c r="O700" s="40">
        <f t="shared" si="61"/>
        <v>0</v>
      </c>
      <c r="P700" s="634"/>
      <c r="Q700" s="40"/>
      <c r="R700" s="413"/>
      <c r="S700" s="14" t="s">
        <v>1215</v>
      </c>
      <c r="T700" s="14" t="s">
        <v>1216</v>
      </c>
    </row>
    <row r="701" spans="1:20">
      <c r="A701" s="15">
        <v>16</v>
      </c>
      <c r="B701" s="16"/>
      <c r="C701" s="35"/>
      <c r="D701" s="35"/>
      <c r="E701" s="16"/>
      <c r="F701" s="14"/>
      <c r="G701" s="558"/>
      <c r="H701" s="35"/>
      <c r="I701" s="558"/>
      <c r="J701" s="558"/>
      <c r="K701" s="35" t="s">
        <v>234</v>
      </c>
      <c r="L701" s="39">
        <f t="shared" si="59"/>
        <v>0</v>
      </c>
      <c r="M701" s="633"/>
      <c r="N701" s="40">
        <f t="shared" si="60"/>
        <v>0</v>
      </c>
      <c r="O701" s="40">
        <f t="shared" si="61"/>
        <v>0</v>
      </c>
      <c r="P701" s="633"/>
      <c r="Q701" s="40"/>
      <c r="R701" s="413"/>
      <c r="S701" s="14" t="s">
        <v>1215</v>
      </c>
      <c r="T701" s="14" t="s">
        <v>1216</v>
      </c>
    </row>
    <row r="702" spans="1:20" ht="37.5">
      <c r="A702" s="15" t="s">
        <v>1392</v>
      </c>
      <c r="B702" s="15" t="s">
        <v>1395</v>
      </c>
      <c r="C702" s="35" t="s">
        <v>1384</v>
      </c>
      <c r="D702" s="35">
        <v>1972</v>
      </c>
      <c r="E702" s="35"/>
      <c r="F702" s="35"/>
      <c r="G702" s="16" t="s">
        <v>67</v>
      </c>
      <c r="H702" s="35">
        <v>2</v>
      </c>
      <c r="I702" s="558">
        <v>932.16</v>
      </c>
      <c r="J702" s="558">
        <v>492.3</v>
      </c>
      <c r="K702" s="69" t="s">
        <v>49</v>
      </c>
      <c r="L702" s="39">
        <f t="shared" si="59"/>
        <v>0</v>
      </c>
      <c r="M702" s="632">
        <f>L702+L703+L704</f>
        <v>0</v>
      </c>
      <c r="N702" s="40">
        <f t="shared" si="60"/>
        <v>0</v>
      </c>
      <c r="O702" s="40">
        <f t="shared" si="61"/>
        <v>0</v>
      </c>
      <c r="P702" s="632">
        <f>O702+O703+O704</f>
        <v>0</v>
      </c>
      <c r="Q702" s="40"/>
      <c r="R702" s="413"/>
      <c r="S702" s="14"/>
      <c r="T702" s="14"/>
    </row>
    <row r="703" spans="1:20" ht="56.25">
      <c r="A703" s="15" t="s">
        <v>1393</v>
      </c>
      <c r="B703" s="15"/>
      <c r="C703" s="35"/>
      <c r="D703" s="35"/>
      <c r="E703" s="35"/>
      <c r="F703" s="35"/>
      <c r="G703" s="35"/>
      <c r="H703" s="35"/>
      <c r="I703" s="558"/>
      <c r="J703" s="558"/>
      <c r="K703" s="69" t="s">
        <v>39</v>
      </c>
      <c r="L703" s="39">
        <f t="shared" si="59"/>
        <v>0</v>
      </c>
      <c r="M703" s="634"/>
      <c r="N703" s="40">
        <f t="shared" si="60"/>
        <v>0</v>
      </c>
      <c r="O703" s="40">
        <f t="shared" si="61"/>
        <v>0</v>
      </c>
      <c r="P703" s="634"/>
      <c r="Q703" s="40"/>
      <c r="R703" s="413"/>
      <c r="S703" s="14"/>
      <c r="T703" s="14"/>
    </row>
    <row r="704" spans="1:20">
      <c r="A704" s="15" t="s">
        <v>1394</v>
      </c>
      <c r="B704" s="15"/>
      <c r="C704" s="35"/>
      <c r="D704" s="35"/>
      <c r="E704" s="35"/>
      <c r="F704" s="35"/>
      <c r="G704" s="35"/>
      <c r="H704" s="35"/>
      <c r="I704" s="558"/>
      <c r="J704" s="558"/>
      <c r="K704" s="35" t="s">
        <v>234</v>
      </c>
      <c r="L704" s="39">
        <f t="shared" si="59"/>
        <v>0</v>
      </c>
      <c r="M704" s="633"/>
      <c r="N704" s="40">
        <f t="shared" si="60"/>
        <v>0</v>
      </c>
      <c r="O704" s="40">
        <f t="shared" si="61"/>
        <v>0</v>
      </c>
      <c r="P704" s="633"/>
      <c r="Q704" s="40"/>
      <c r="R704" s="413"/>
      <c r="S704" s="14"/>
      <c r="T704" s="14"/>
    </row>
    <row r="705" spans="1:20" ht="37.5">
      <c r="A705" s="15">
        <v>20</v>
      </c>
      <c r="B705" s="15">
        <v>8</v>
      </c>
      <c r="C705" s="35" t="s">
        <v>1403</v>
      </c>
      <c r="D705" s="35">
        <v>1977</v>
      </c>
      <c r="E705" s="35"/>
      <c r="F705" s="109"/>
      <c r="G705" s="16" t="s">
        <v>67</v>
      </c>
      <c r="H705" s="35">
        <v>2</v>
      </c>
      <c r="I705" s="558">
        <v>842.2</v>
      </c>
      <c r="J705" s="558">
        <v>475.3</v>
      </c>
      <c r="K705" s="69" t="s">
        <v>46</v>
      </c>
      <c r="L705" s="32">
        <f t="shared" si="59"/>
        <v>0</v>
      </c>
      <c r="M705" s="632">
        <f>L705+L706+L707+L708</f>
        <v>0</v>
      </c>
      <c r="N705" s="32">
        <f t="shared" si="60"/>
        <v>0</v>
      </c>
      <c r="O705" s="32">
        <f t="shared" si="61"/>
        <v>0</v>
      </c>
      <c r="P705" s="632">
        <f>O705+O706+O707+O708</f>
        <v>0</v>
      </c>
      <c r="Q705" s="40"/>
      <c r="R705" s="413"/>
      <c r="S705" s="14"/>
      <c r="T705" s="14"/>
    </row>
    <row r="706" spans="1:20" ht="37.5">
      <c r="A706" s="15" t="s">
        <v>1406</v>
      </c>
      <c r="B706" s="15"/>
      <c r="C706" s="35"/>
      <c r="D706" s="35"/>
      <c r="E706" s="35"/>
      <c r="F706" s="109"/>
      <c r="G706" s="35"/>
      <c r="H706" s="35"/>
      <c r="I706" s="558"/>
      <c r="J706" s="558"/>
      <c r="K706" s="69" t="s">
        <v>49</v>
      </c>
      <c r="L706" s="32">
        <f t="shared" si="59"/>
        <v>0</v>
      </c>
      <c r="M706" s="634"/>
      <c r="N706" s="32">
        <f t="shared" si="60"/>
        <v>0</v>
      </c>
      <c r="O706" s="32">
        <f t="shared" si="61"/>
        <v>0</v>
      </c>
      <c r="P706" s="634"/>
      <c r="Q706" s="40"/>
      <c r="R706" s="413"/>
      <c r="S706" s="14"/>
      <c r="T706" s="14"/>
    </row>
    <row r="707" spans="1:20" ht="56.25">
      <c r="A707" s="15" t="s">
        <v>1407</v>
      </c>
      <c r="B707" s="15"/>
      <c r="C707" s="35"/>
      <c r="D707" s="35"/>
      <c r="E707" s="35"/>
      <c r="F707" s="109"/>
      <c r="G707" s="35"/>
      <c r="H707" s="35"/>
      <c r="I707" s="558"/>
      <c r="J707" s="558"/>
      <c r="K707" s="69" t="s">
        <v>39</v>
      </c>
      <c r="L707" s="32">
        <f t="shared" si="59"/>
        <v>0</v>
      </c>
      <c r="M707" s="634"/>
      <c r="N707" s="32">
        <f t="shared" si="60"/>
        <v>0</v>
      </c>
      <c r="O707" s="32">
        <f t="shared" si="61"/>
        <v>0</v>
      </c>
      <c r="P707" s="634"/>
      <c r="Q707" s="40"/>
      <c r="R707" s="413"/>
      <c r="S707" s="14"/>
      <c r="T707" s="14"/>
    </row>
    <row r="708" spans="1:20">
      <c r="A708" s="15" t="s">
        <v>1408</v>
      </c>
      <c r="B708" s="15"/>
      <c r="C708" s="35"/>
      <c r="D708" s="35"/>
      <c r="E708" s="35"/>
      <c r="F708" s="109"/>
      <c r="G708" s="35"/>
      <c r="H708" s="35"/>
      <c r="I708" s="558"/>
      <c r="J708" s="558"/>
      <c r="K708" s="35" t="s">
        <v>234</v>
      </c>
      <c r="L708" s="32">
        <f t="shared" si="59"/>
        <v>0</v>
      </c>
      <c r="M708" s="633"/>
      <c r="N708" s="32">
        <f t="shared" si="60"/>
        <v>0</v>
      </c>
      <c r="O708" s="32">
        <f t="shared" si="61"/>
        <v>0</v>
      </c>
      <c r="P708" s="633"/>
      <c r="Q708" s="40"/>
      <c r="R708" s="413"/>
      <c r="S708" s="14"/>
      <c r="T708" s="14"/>
    </row>
    <row r="709" spans="1:20" ht="37.5">
      <c r="A709" s="15">
        <v>21</v>
      </c>
      <c r="B709" s="15">
        <v>9</v>
      </c>
      <c r="C709" s="35" t="s">
        <v>1404</v>
      </c>
      <c r="D709" s="35">
        <v>1979</v>
      </c>
      <c r="E709" s="35"/>
      <c r="F709" s="109"/>
      <c r="G709" s="16" t="s">
        <v>67</v>
      </c>
      <c r="H709" s="35">
        <v>2</v>
      </c>
      <c r="I709" s="558">
        <v>955.2</v>
      </c>
      <c r="J709" s="558">
        <v>486.3</v>
      </c>
      <c r="K709" s="69" t="s">
        <v>46</v>
      </c>
      <c r="L709" s="32">
        <f t="shared" si="59"/>
        <v>0</v>
      </c>
      <c r="M709" s="632">
        <f>L709+L710+L711+L712</f>
        <v>0</v>
      </c>
      <c r="N709" s="32">
        <f t="shared" si="60"/>
        <v>0</v>
      </c>
      <c r="O709" s="32">
        <f t="shared" si="61"/>
        <v>0</v>
      </c>
      <c r="P709" s="632">
        <f>O709+O710+O711+O712</f>
        <v>0</v>
      </c>
      <c r="Q709" s="40"/>
      <c r="R709" s="413"/>
      <c r="S709" s="14"/>
      <c r="T709" s="14"/>
    </row>
    <row r="710" spans="1:20" ht="37.5">
      <c r="A710" s="15" t="s">
        <v>1409</v>
      </c>
      <c r="B710" s="15"/>
      <c r="C710" s="35"/>
      <c r="D710" s="35"/>
      <c r="E710" s="35"/>
      <c r="F710" s="35"/>
      <c r="G710" s="35"/>
      <c r="H710" s="35"/>
      <c r="I710" s="558"/>
      <c r="J710" s="558"/>
      <c r="K710" s="69" t="s">
        <v>49</v>
      </c>
      <c r="L710" s="32">
        <f t="shared" si="59"/>
        <v>0</v>
      </c>
      <c r="M710" s="634"/>
      <c r="N710" s="32">
        <f t="shared" si="60"/>
        <v>0</v>
      </c>
      <c r="O710" s="32">
        <f t="shared" si="61"/>
        <v>0</v>
      </c>
      <c r="P710" s="634"/>
      <c r="Q710" s="40"/>
      <c r="R710" s="413"/>
      <c r="S710" s="14"/>
      <c r="T710" s="14"/>
    </row>
    <row r="711" spans="1:20" ht="56.25">
      <c r="A711" s="15" t="s">
        <v>1410</v>
      </c>
      <c r="B711" s="15"/>
      <c r="C711" s="35"/>
      <c r="D711" s="35"/>
      <c r="E711" s="35"/>
      <c r="F711" s="35"/>
      <c r="G711" s="35"/>
      <c r="H711" s="35"/>
      <c r="I711" s="558"/>
      <c r="J711" s="558"/>
      <c r="K711" s="69" t="s">
        <v>39</v>
      </c>
      <c r="L711" s="32">
        <f t="shared" si="59"/>
        <v>0</v>
      </c>
      <c r="M711" s="634"/>
      <c r="N711" s="32">
        <f t="shared" si="60"/>
        <v>0</v>
      </c>
      <c r="O711" s="32">
        <f t="shared" si="61"/>
        <v>0</v>
      </c>
      <c r="P711" s="634"/>
      <c r="Q711" s="40"/>
      <c r="R711" s="413"/>
      <c r="S711" s="14"/>
      <c r="T711" s="14"/>
    </row>
    <row r="712" spans="1:20">
      <c r="A712" s="15" t="s">
        <v>1411</v>
      </c>
      <c r="B712" s="15"/>
      <c r="C712" s="35"/>
      <c r="D712" s="35"/>
      <c r="E712" s="35"/>
      <c r="F712" s="35"/>
      <c r="G712" s="35"/>
      <c r="H712" s="35"/>
      <c r="I712" s="558"/>
      <c r="J712" s="558"/>
      <c r="K712" s="35" t="s">
        <v>234</v>
      </c>
      <c r="L712" s="32">
        <f t="shared" si="59"/>
        <v>0</v>
      </c>
      <c r="M712" s="633"/>
      <c r="N712" s="32">
        <f t="shared" si="60"/>
        <v>0</v>
      </c>
      <c r="O712" s="32">
        <f t="shared" si="61"/>
        <v>0</v>
      </c>
      <c r="P712" s="633"/>
      <c r="Q712" s="40"/>
      <c r="R712" s="413"/>
      <c r="S712" s="14"/>
      <c r="T712" s="14"/>
    </row>
    <row r="713" spans="1:20" ht="37.5">
      <c r="A713" s="15">
        <v>22</v>
      </c>
      <c r="B713" s="15">
        <v>10</v>
      </c>
      <c r="C713" s="35" t="s">
        <v>1405</v>
      </c>
      <c r="D713" s="35">
        <v>1977</v>
      </c>
      <c r="E713" s="35"/>
      <c r="F713" s="1"/>
      <c r="G713" s="16" t="s">
        <v>67</v>
      </c>
      <c r="H713" s="35">
        <v>2</v>
      </c>
      <c r="I713" s="558">
        <v>923.1</v>
      </c>
      <c r="J713" s="558">
        <v>502.9</v>
      </c>
      <c r="K713" s="69" t="s">
        <v>46</v>
      </c>
      <c r="L713" s="32">
        <f t="shared" si="59"/>
        <v>0</v>
      </c>
      <c r="M713" s="632">
        <f>L713+L714+L715+L716</f>
        <v>0</v>
      </c>
      <c r="N713" s="32">
        <f t="shared" si="60"/>
        <v>0</v>
      </c>
      <c r="O713" s="32">
        <f t="shared" si="61"/>
        <v>0</v>
      </c>
      <c r="P713" s="632">
        <f>O713+O714+O715+O716</f>
        <v>0</v>
      </c>
      <c r="Q713" s="40"/>
      <c r="R713" s="413"/>
      <c r="S713" s="14"/>
      <c r="T713" s="14"/>
    </row>
    <row r="714" spans="1:20" ht="37.5">
      <c r="A714" s="15" t="s">
        <v>1412</v>
      </c>
      <c r="B714" s="15"/>
      <c r="C714" s="35"/>
      <c r="D714" s="35"/>
      <c r="E714" s="35"/>
      <c r="F714" s="35"/>
      <c r="G714" s="35"/>
      <c r="H714" s="35"/>
      <c r="I714" s="35"/>
      <c r="J714" s="35"/>
      <c r="K714" s="69" t="s">
        <v>49</v>
      </c>
      <c r="L714" s="32">
        <f t="shared" si="59"/>
        <v>0</v>
      </c>
      <c r="M714" s="634"/>
      <c r="N714" s="32">
        <f t="shared" si="60"/>
        <v>0</v>
      </c>
      <c r="O714" s="32">
        <f t="shared" si="61"/>
        <v>0</v>
      </c>
      <c r="P714" s="634"/>
      <c r="Q714" s="40"/>
      <c r="R714" s="413"/>
      <c r="S714" s="14"/>
      <c r="T714" s="14"/>
    </row>
    <row r="715" spans="1:20" ht="56.25">
      <c r="A715" s="15" t="s">
        <v>1413</v>
      </c>
      <c r="B715" s="15"/>
      <c r="C715" s="35"/>
      <c r="D715" s="35"/>
      <c r="E715" s="35"/>
      <c r="F715" s="35"/>
      <c r="G715" s="35"/>
      <c r="H715" s="35"/>
      <c r="I715" s="35"/>
      <c r="J715" s="35"/>
      <c r="K715" s="69" t="s">
        <v>39</v>
      </c>
      <c r="L715" s="32">
        <f t="shared" si="59"/>
        <v>0</v>
      </c>
      <c r="M715" s="634"/>
      <c r="N715" s="32">
        <f t="shared" si="60"/>
        <v>0</v>
      </c>
      <c r="O715" s="32">
        <f t="shared" si="61"/>
        <v>0</v>
      </c>
      <c r="P715" s="634"/>
      <c r="Q715" s="40"/>
      <c r="R715" s="413"/>
      <c r="S715" s="14"/>
      <c r="T715" s="14"/>
    </row>
    <row r="716" spans="1:20">
      <c r="A716" s="15" t="s">
        <v>1414</v>
      </c>
      <c r="B716" s="15"/>
      <c r="C716" s="35"/>
      <c r="D716" s="35"/>
      <c r="E716" s="35"/>
      <c r="F716" s="35"/>
      <c r="G716" s="35"/>
      <c r="H716" s="35"/>
      <c r="I716" s="35"/>
      <c r="J716" s="35"/>
      <c r="K716" s="35" t="s">
        <v>234</v>
      </c>
      <c r="L716" s="32">
        <f t="shared" si="59"/>
        <v>0</v>
      </c>
      <c r="M716" s="633"/>
      <c r="N716" s="32">
        <f t="shared" si="60"/>
        <v>0</v>
      </c>
      <c r="O716" s="32">
        <f t="shared" si="61"/>
        <v>0</v>
      </c>
      <c r="P716" s="633"/>
      <c r="Q716" s="40"/>
      <c r="R716" s="413"/>
      <c r="S716" s="14"/>
      <c r="T716" s="14"/>
    </row>
    <row r="717" spans="1:20">
      <c r="A717" s="531"/>
      <c r="B717" s="533"/>
      <c r="C717" s="532" t="s">
        <v>405</v>
      </c>
      <c r="D717" s="533"/>
      <c r="E717" s="542"/>
      <c r="F717" s="534"/>
      <c r="G717" s="533"/>
      <c r="H717" s="533"/>
      <c r="I717" s="536"/>
      <c r="J717" s="535"/>
      <c r="K717" s="543"/>
      <c r="L717" s="536"/>
      <c r="M717" s="536"/>
      <c r="N717" s="536"/>
      <c r="O717" s="536"/>
      <c r="P717" s="536"/>
      <c r="Q717" s="536"/>
      <c r="R717" s="539"/>
      <c r="S717" s="534" t="s">
        <v>1215</v>
      </c>
      <c r="T717" s="534" t="s">
        <v>1216</v>
      </c>
    </row>
    <row r="718" spans="1:20" ht="37.5">
      <c r="A718" s="531"/>
      <c r="B718" s="533"/>
      <c r="C718" s="532" t="s">
        <v>141</v>
      </c>
      <c r="D718" s="533"/>
      <c r="E718" s="542"/>
      <c r="F718" s="534"/>
      <c r="G718" s="533"/>
      <c r="H718" s="533"/>
      <c r="I718" s="536"/>
      <c r="J718" s="535"/>
      <c r="K718" s="543"/>
      <c r="L718" s="536"/>
      <c r="M718" s="536"/>
      <c r="N718" s="536"/>
      <c r="O718" s="536"/>
      <c r="P718" s="536"/>
      <c r="Q718" s="536"/>
      <c r="R718" s="539"/>
      <c r="S718" s="534" t="s">
        <v>1215</v>
      </c>
      <c r="T718" s="534" t="s">
        <v>1216</v>
      </c>
    </row>
    <row r="719" spans="1:20">
      <c r="A719" s="531"/>
      <c r="B719" s="533"/>
      <c r="C719" s="532" t="s">
        <v>147</v>
      </c>
      <c r="D719" s="533"/>
      <c r="E719" s="542"/>
      <c r="F719" s="534"/>
      <c r="G719" s="533"/>
      <c r="H719" s="533"/>
      <c r="I719" s="536"/>
      <c r="J719" s="535"/>
      <c r="K719" s="543"/>
      <c r="L719" s="536"/>
      <c r="M719" s="536"/>
      <c r="N719" s="536"/>
      <c r="O719" s="536"/>
      <c r="P719" s="536"/>
      <c r="Q719" s="536"/>
      <c r="R719" s="539"/>
      <c r="S719" s="534" t="s">
        <v>1215</v>
      </c>
      <c r="T719" s="534" t="s">
        <v>1216</v>
      </c>
    </row>
    <row r="720" spans="1:20" s="67" customFormat="1">
      <c r="A720" s="531"/>
      <c r="B720" s="531"/>
      <c r="C720" s="532" t="s">
        <v>166</v>
      </c>
      <c r="D720" s="533"/>
      <c r="E720" s="542"/>
      <c r="F720" s="534"/>
      <c r="G720" s="533"/>
      <c r="H720" s="533"/>
      <c r="I720" s="536"/>
      <c r="J720" s="535"/>
      <c r="K720" s="543"/>
      <c r="L720" s="536"/>
      <c r="M720" s="536"/>
      <c r="N720" s="536"/>
      <c r="O720" s="536"/>
      <c r="P720" s="536"/>
      <c r="Q720" s="536"/>
      <c r="R720" s="539"/>
      <c r="S720" s="534" t="s">
        <v>1215</v>
      </c>
      <c r="T720" s="534" t="s">
        <v>1216</v>
      </c>
    </row>
    <row r="721" spans="1:20">
      <c r="A721" s="531"/>
      <c r="B721" s="533"/>
      <c r="C721" s="532" t="s">
        <v>463</v>
      </c>
      <c r="D721" s="533"/>
      <c r="E721" s="542"/>
      <c r="F721" s="534"/>
      <c r="G721" s="533"/>
      <c r="H721" s="533"/>
      <c r="I721" s="536"/>
      <c r="J721" s="535"/>
      <c r="K721" s="543"/>
      <c r="L721" s="536"/>
      <c r="M721" s="536"/>
      <c r="N721" s="536"/>
      <c r="O721" s="536"/>
      <c r="P721" s="536"/>
      <c r="Q721" s="536"/>
      <c r="R721" s="539"/>
      <c r="S721" s="534" t="s">
        <v>1215</v>
      </c>
      <c r="T721" s="534" t="s">
        <v>1216</v>
      </c>
    </row>
    <row r="722" spans="1:20" s="67" customFormat="1">
      <c r="A722" s="531"/>
      <c r="B722" s="533"/>
      <c r="C722" s="532" t="s">
        <v>177</v>
      </c>
      <c r="D722" s="533"/>
      <c r="E722" s="533"/>
      <c r="F722" s="534"/>
      <c r="G722" s="533"/>
      <c r="H722" s="533"/>
      <c r="I722" s="536"/>
      <c r="J722" s="535"/>
      <c r="K722" s="543"/>
      <c r="L722" s="536"/>
      <c r="M722" s="536"/>
      <c r="N722" s="536"/>
      <c r="O722" s="536"/>
      <c r="P722" s="536"/>
      <c r="Q722" s="536"/>
      <c r="R722" s="539"/>
      <c r="S722" s="534" t="s">
        <v>1215</v>
      </c>
      <c r="T722" s="534" t="s">
        <v>1216</v>
      </c>
    </row>
    <row r="723" spans="1:20">
      <c r="D723" s="16"/>
      <c r="E723" s="16"/>
      <c r="F723" s="14"/>
      <c r="G723" s="16"/>
      <c r="H723" s="16"/>
      <c r="I723" s="21"/>
      <c r="J723" s="21"/>
      <c r="K723" s="35"/>
      <c r="L723" s="32"/>
      <c r="M723" s="32"/>
      <c r="N723" s="32"/>
      <c r="R723" s="500"/>
    </row>
    <row r="724" spans="1:20">
      <c r="D724" s="678" t="s">
        <v>1197</v>
      </c>
      <c r="E724" s="678"/>
      <c r="F724" s="678"/>
      <c r="G724" s="678"/>
      <c r="H724" s="678"/>
      <c r="I724" s="678"/>
      <c r="J724" s="22" t="s">
        <v>1198</v>
      </c>
      <c r="K724" s="109">
        <v>170</v>
      </c>
      <c r="L724" s="381">
        <v>595467361.10000002</v>
      </c>
      <c r="M724" s="21"/>
      <c r="N724" s="381">
        <v>21999832.010000002</v>
      </c>
    </row>
    <row r="725" spans="1:20">
      <c r="D725" s="16"/>
      <c r="E725" s="14"/>
      <c r="F725" s="16"/>
      <c r="G725" s="16"/>
      <c r="H725" s="21"/>
      <c r="I725" s="21"/>
      <c r="J725" s="22" t="s">
        <v>1199</v>
      </c>
      <c r="K725" s="109">
        <v>1</v>
      </c>
      <c r="L725" s="381">
        <v>4541822.2200000007</v>
      </c>
      <c r="M725" s="21"/>
      <c r="N725" s="381">
        <v>100096.36</v>
      </c>
    </row>
    <row r="726" spans="1:20">
      <c r="D726" s="16"/>
      <c r="E726" s="14"/>
      <c r="F726" s="16"/>
      <c r="G726" s="16"/>
      <c r="H726" s="21"/>
      <c r="I726" s="21"/>
      <c r="J726" s="22" t="s">
        <v>1200</v>
      </c>
      <c r="K726" s="109">
        <v>13</v>
      </c>
      <c r="L726" s="381">
        <v>5203245.5511999996</v>
      </c>
      <c r="M726" s="21"/>
      <c r="N726" s="381">
        <v>411742.11420000001</v>
      </c>
    </row>
    <row r="727" spans="1:20">
      <c r="D727" s="16"/>
      <c r="E727" s="14"/>
      <c r="F727" s="16"/>
      <c r="G727" s="16"/>
      <c r="H727" s="21"/>
      <c r="I727" s="21"/>
      <c r="J727" s="22" t="s">
        <v>1201</v>
      </c>
      <c r="K727" s="109">
        <v>47</v>
      </c>
      <c r="L727" s="381">
        <v>31898731.82</v>
      </c>
      <c r="M727" s="21"/>
      <c r="N727" s="381">
        <v>4611579.32</v>
      </c>
    </row>
    <row r="728" spans="1:20">
      <c r="D728" s="16"/>
      <c r="E728" s="14"/>
      <c r="F728" s="16"/>
      <c r="G728" s="16"/>
      <c r="H728" s="21"/>
      <c r="I728" s="21"/>
      <c r="J728" s="22" t="s">
        <v>1202</v>
      </c>
      <c r="K728" s="109">
        <v>79</v>
      </c>
      <c r="L728" s="381">
        <v>18944659.469999999</v>
      </c>
      <c r="M728" s="21"/>
      <c r="N728" s="381">
        <v>4181500.96</v>
      </c>
    </row>
    <row r="729" spans="1:20">
      <c r="D729" s="16"/>
      <c r="E729" s="14"/>
      <c r="F729" s="16"/>
      <c r="G729" s="16"/>
      <c r="H729" s="21"/>
      <c r="I729" s="21"/>
      <c r="J729" s="22" t="s">
        <v>1203</v>
      </c>
      <c r="K729" s="109">
        <v>100</v>
      </c>
      <c r="L729" s="381">
        <v>16086341.970000001</v>
      </c>
      <c r="M729" s="21"/>
      <c r="N729" s="381">
        <v>3844642.53</v>
      </c>
    </row>
    <row r="730" spans="1:20">
      <c r="D730" s="16"/>
      <c r="E730" s="14"/>
      <c r="F730" s="16"/>
      <c r="G730" s="16"/>
      <c r="H730" s="21"/>
      <c r="I730" s="21"/>
      <c r="J730" s="22" t="s">
        <v>1204</v>
      </c>
      <c r="K730" s="109">
        <v>116</v>
      </c>
      <c r="L730" s="381">
        <v>135721365.84</v>
      </c>
      <c r="M730" s="21"/>
      <c r="N730" s="381">
        <v>8512818.8499999996</v>
      </c>
    </row>
    <row r="731" spans="1:20">
      <c r="D731" s="16"/>
      <c r="E731" s="14"/>
      <c r="F731" s="16"/>
      <c r="G731" s="16"/>
      <c r="H731" s="21"/>
      <c r="I731" s="21"/>
      <c r="J731" s="22" t="s">
        <v>1205</v>
      </c>
      <c r="K731" s="109">
        <v>307</v>
      </c>
      <c r="L731" s="381">
        <v>208050085.66999999</v>
      </c>
      <c r="M731" s="21"/>
      <c r="N731" s="381">
        <v>21745783.93</v>
      </c>
    </row>
    <row r="732" spans="1:20">
      <c r="D732" s="16"/>
      <c r="E732" s="14"/>
      <c r="F732" s="16"/>
      <c r="G732" s="16"/>
      <c r="H732" s="21"/>
      <c r="I732" s="21"/>
      <c r="J732" s="22" t="s">
        <v>1206</v>
      </c>
      <c r="K732" s="109">
        <v>49</v>
      </c>
      <c r="L732" s="381">
        <v>85214200.650000006</v>
      </c>
      <c r="M732" s="21"/>
      <c r="N732" s="381">
        <v>2878191.59</v>
      </c>
    </row>
    <row r="733" spans="1:20">
      <c r="D733" s="16"/>
      <c r="E733" s="14"/>
      <c r="F733" s="16"/>
      <c r="G733" s="16"/>
      <c r="H733" s="21"/>
      <c r="I733" s="21"/>
      <c r="J733" s="22" t="s">
        <v>1207</v>
      </c>
      <c r="K733" s="109">
        <v>23</v>
      </c>
      <c r="L733" s="381">
        <v>2357144.27</v>
      </c>
      <c r="M733" s="21"/>
      <c r="N733" s="381">
        <v>260877.99</v>
      </c>
    </row>
    <row r="734" spans="1:20">
      <c r="D734" s="16"/>
      <c r="E734" s="16"/>
      <c r="F734" s="14"/>
      <c r="G734" s="16"/>
      <c r="H734" s="16"/>
      <c r="I734" s="21"/>
      <c r="J734" s="21" t="s">
        <v>1208</v>
      </c>
      <c r="K734" s="501">
        <f>SUM(K724:K733)</f>
        <v>905</v>
      </c>
      <c r="L734" s="381">
        <f>SUBTOTAL(9,L724:L733)</f>
        <v>1103484958.5612001</v>
      </c>
      <c r="M734" s="21"/>
      <c r="N734" s="381">
        <f>SUBTOTAL(9,N724:N733)</f>
        <v>68547065.654200003</v>
      </c>
    </row>
  </sheetData>
  <mergeCells count="364">
    <mergeCell ref="Q7:T7"/>
    <mergeCell ref="Q8:T8"/>
    <mergeCell ref="Q9:T9"/>
    <mergeCell ref="Q10:T10"/>
    <mergeCell ref="Q11:T11"/>
    <mergeCell ref="C12:S12"/>
    <mergeCell ref="Q1:T1"/>
    <mergeCell ref="Q2:T2"/>
    <mergeCell ref="Q3:T3"/>
    <mergeCell ref="Q4:T4"/>
    <mergeCell ref="Q5:T5"/>
    <mergeCell ref="C6:O6"/>
    <mergeCell ref="C13:S13"/>
    <mergeCell ref="C14:S14"/>
    <mergeCell ref="A16:A17"/>
    <mergeCell ref="B16:B17"/>
    <mergeCell ref="C16:C17"/>
    <mergeCell ref="D16:E16"/>
    <mergeCell ref="F16:F17"/>
    <mergeCell ref="G16:G17"/>
    <mergeCell ref="H16:H17"/>
    <mergeCell ref="I16:I17"/>
    <mergeCell ref="P16:P17"/>
    <mergeCell ref="Q16:Q17"/>
    <mergeCell ref="R16:R17"/>
    <mergeCell ref="S16:T16"/>
    <mergeCell ref="M28:M29"/>
    <mergeCell ref="P28:P29"/>
    <mergeCell ref="J16:J17"/>
    <mergeCell ref="K16:K17"/>
    <mergeCell ref="L16:L17"/>
    <mergeCell ref="M16:M17"/>
    <mergeCell ref="N16:N17"/>
    <mergeCell ref="O16:O17"/>
    <mergeCell ref="M44:M48"/>
    <mergeCell ref="P44:P48"/>
    <mergeCell ref="M49:M52"/>
    <mergeCell ref="P49:P52"/>
    <mergeCell ref="M53:M57"/>
    <mergeCell ref="P53:P57"/>
    <mergeCell ref="M31:M34"/>
    <mergeCell ref="P31:P34"/>
    <mergeCell ref="M35:M39"/>
    <mergeCell ref="P35:P39"/>
    <mergeCell ref="M40:M43"/>
    <mergeCell ref="P40:P43"/>
    <mergeCell ref="M72:M75"/>
    <mergeCell ref="P72:P75"/>
    <mergeCell ref="M76:M78"/>
    <mergeCell ref="P76:P78"/>
    <mergeCell ref="M79:M83"/>
    <mergeCell ref="P79:P83"/>
    <mergeCell ref="M58:M62"/>
    <mergeCell ref="P58:P62"/>
    <mergeCell ref="M63:M65"/>
    <mergeCell ref="P63:P65"/>
    <mergeCell ref="M67:M71"/>
    <mergeCell ref="P67:P71"/>
    <mergeCell ref="M99:M103"/>
    <mergeCell ref="P99:P103"/>
    <mergeCell ref="M104:M107"/>
    <mergeCell ref="P104:P107"/>
    <mergeCell ref="M108:M110"/>
    <mergeCell ref="P108:P110"/>
    <mergeCell ref="M84:M86"/>
    <mergeCell ref="P84:P86"/>
    <mergeCell ref="M90:M94"/>
    <mergeCell ref="P90:P94"/>
    <mergeCell ref="M95:M97"/>
    <mergeCell ref="P95:P97"/>
    <mergeCell ref="M111:M115"/>
    <mergeCell ref="P111:P115"/>
    <mergeCell ref="B127:B128"/>
    <mergeCell ref="C127:C128"/>
    <mergeCell ref="D127:D128"/>
    <mergeCell ref="E127:E128"/>
    <mergeCell ref="F127:F128"/>
    <mergeCell ref="G127:G128"/>
    <mergeCell ref="H127:H128"/>
    <mergeCell ref="M127:M128"/>
    <mergeCell ref="P127:P128"/>
    <mergeCell ref="B130:B131"/>
    <mergeCell ref="C130:C131"/>
    <mergeCell ref="D130:D131"/>
    <mergeCell ref="E130:E131"/>
    <mergeCell ref="F130:F131"/>
    <mergeCell ref="G130:G131"/>
    <mergeCell ref="H130:H131"/>
    <mergeCell ref="M130:M131"/>
    <mergeCell ref="P130:P131"/>
    <mergeCell ref="M157:M161"/>
    <mergeCell ref="P157:P161"/>
    <mergeCell ref="M162:M166"/>
    <mergeCell ref="P162:P166"/>
    <mergeCell ref="M167:M172"/>
    <mergeCell ref="P167:P172"/>
    <mergeCell ref="M141:M145"/>
    <mergeCell ref="P141:P145"/>
    <mergeCell ref="M146:M151"/>
    <mergeCell ref="P146:P151"/>
    <mergeCell ref="M152:M156"/>
    <mergeCell ref="P152:P156"/>
    <mergeCell ref="M182:M184"/>
    <mergeCell ref="P182:P184"/>
    <mergeCell ref="M185:M188"/>
    <mergeCell ref="P185:P188"/>
    <mergeCell ref="M189:M194"/>
    <mergeCell ref="P189:P194"/>
    <mergeCell ref="M173:M175"/>
    <mergeCell ref="P173:P175"/>
    <mergeCell ref="M176:M178"/>
    <mergeCell ref="P176:P178"/>
    <mergeCell ref="M179:M181"/>
    <mergeCell ref="P179:P181"/>
    <mergeCell ref="M208:M210"/>
    <mergeCell ref="P208:P210"/>
    <mergeCell ref="M211:M215"/>
    <mergeCell ref="P211:P215"/>
    <mergeCell ref="M217:M221"/>
    <mergeCell ref="P217:P221"/>
    <mergeCell ref="M195:M199"/>
    <mergeCell ref="P195:P199"/>
    <mergeCell ref="M200:M204"/>
    <mergeCell ref="P200:P204"/>
    <mergeCell ref="M205:M207"/>
    <mergeCell ref="P205:P207"/>
    <mergeCell ref="M235:M239"/>
    <mergeCell ref="P235:P239"/>
    <mergeCell ref="M240:M244"/>
    <mergeCell ref="P240:P244"/>
    <mergeCell ref="M245:M247"/>
    <mergeCell ref="P245:P247"/>
    <mergeCell ref="M222:M226"/>
    <mergeCell ref="P222:P226"/>
    <mergeCell ref="M227:M231"/>
    <mergeCell ref="P227:P231"/>
    <mergeCell ref="M233:M234"/>
    <mergeCell ref="P233:P234"/>
    <mergeCell ref="M258:M260"/>
    <mergeCell ref="P258:P260"/>
    <mergeCell ref="M261:M263"/>
    <mergeCell ref="P261:P263"/>
    <mergeCell ref="M264:M265"/>
    <mergeCell ref="P264:P265"/>
    <mergeCell ref="M248:M250"/>
    <mergeCell ref="P248:P250"/>
    <mergeCell ref="M251:M252"/>
    <mergeCell ref="P251:P252"/>
    <mergeCell ref="M253:M257"/>
    <mergeCell ref="P253:P257"/>
    <mergeCell ref="M266:M268"/>
    <mergeCell ref="P266:P268"/>
    <mergeCell ref="B270:B272"/>
    <mergeCell ref="C270:C272"/>
    <mergeCell ref="D270:D272"/>
    <mergeCell ref="E270:E272"/>
    <mergeCell ref="F270:F272"/>
    <mergeCell ref="G270:G272"/>
    <mergeCell ref="H270:H272"/>
    <mergeCell ref="M270:M272"/>
    <mergeCell ref="P270:P272"/>
    <mergeCell ref="B273:B275"/>
    <mergeCell ref="C273:C275"/>
    <mergeCell ref="D273:D275"/>
    <mergeCell ref="E273:E275"/>
    <mergeCell ref="F273:F275"/>
    <mergeCell ref="G273:G275"/>
    <mergeCell ref="H273:H275"/>
    <mergeCell ref="M273:M275"/>
    <mergeCell ref="P273:P275"/>
    <mergeCell ref="H276:H278"/>
    <mergeCell ref="M276:M278"/>
    <mergeCell ref="P276:P278"/>
    <mergeCell ref="B279:B281"/>
    <mergeCell ref="C279:C281"/>
    <mergeCell ref="D279:D281"/>
    <mergeCell ref="E279:E281"/>
    <mergeCell ref="F279:F281"/>
    <mergeCell ref="G279:G281"/>
    <mergeCell ref="H279:H281"/>
    <mergeCell ref="B276:B278"/>
    <mergeCell ref="C276:C278"/>
    <mergeCell ref="D276:D278"/>
    <mergeCell ref="E276:E278"/>
    <mergeCell ref="F276:F278"/>
    <mergeCell ref="G276:G278"/>
    <mergeCell ref="M279:M281"/>
    <mergeCell ref="P279:P281"/>
    <mergeCell ref="B282:B284"/>
    <mergeCell ref="C282:C284"/>
    <mergeCell ref="D282:D284"/>
    <mergeCell ref="E282:E284"/>
    <mergeCell ref="F282:F284"/>
    <mergeCell ref="G282:G284"/>
    <mergeCell ref="H282:H284"/>
    <mergeCell ref="M282:M284"/>
    <mergeCell ref="P282:P284"/>
    <mergeCell ref="B286:B288"/>
    <mergeCell ref="C286:C288"/>
    <mergeCell ref="D286:D288"/>
    <mergeCell ref="E286:E288"/>
    <mergeCell ref="F286:F288"/>
    <mergeCell ref="G286:G288"/>
    <mergeCell ref="H286:H288"/>
    <mergeCell ref="M286:M288"/>
    <mergeCell ref="P286:P288"/>
    <mergeCell ref="H289:H291"/>
    <mergeCell ref="M289:M291"/>
    <mergeCell ref="P289:P291"/>
    <mergeCell ref="M302:M304"/>
    <mergeCell ref="P302:P304"/>
    <mergeCell ref="M305:M307"/>
    <mergeCell ref="P305:P307"/>
    <mergeCell ref="B289:B291"/>
    <mergeCell ref="C289:C291"/>
    <mergeCell ref="D289:D291"/>
    <mergeCell ref="E289:E291"/>
    <mergeCell ref="F289:F291"/>
    <mergeCell ref="G289:G291"/>
    <mergeCell ref="M315:M317"/>
    <mergeCell ref="P315:P317"/>
    <mergeCell ref="M318:M321"/>
    <mergeCell ref="P318:P321"/>
    <mergeCell ref="M342:M346"/>
    <mergeCell ref="P342:P346"/>
    <mergeCell ref="M308:M309"/>
    <mergeCell ref="P308:P309"/>
    <mergeCell ref="M310:M312"/>
    <mergeCell ref="P310:P312"/>
    <mergeCell ref="M313:M314"/>
    <mergeCell ref="P313:P314"/>
    <mergeCell ref="M376:M378"/>
    <mergeCell ref="P376:P378"/>
    <mergeCell ref="M379:M381"/>
    <mergeCell ref="P379:P381"/>
    <mergeCell ref="M382:M385"/>
    <mergeCell ref="P382:P385"/>
    <mergeCell ref="M347:M352"/>
    <mergeCell ref="P347:P352"/>
    <mergeCell ref="M353:M357"/>
    <mergeCell ref="P353:P357"/>
    <mergeCell ref="M373:M375"/>
    <mergeCell ref="P373:P375"/>
    <mergeCell ref="M394:M395"/>
    <mergeCell ref="P394:P395"/>
    <mergeCell ref="M414:M415"/>
    <mergeCell ref="P414:P415"/>
    <mergeCell ref="M417:M419"/>
    <mergeCell ref="P417:P419"/>
    <mergeCell ref="M386:M387"/>
    <mergeCell ref="P386:P387"/>
    <mergeCell ref="M388:M390"/>
    <mergeCell ref="P388:P390"/>
    <mergeCell ref="M391:M393"/>
    <mergeCell ref="P391:P393"/>
    <mergeCell ref="M435:M439"/>
    <mergeCell ref="P435:P439"/>
    <mergeCell ref="M440:M443"/>
    <mergeCell ref="P440:P443"/>
    <mergeCell ref="M445:M447"/>
    <mergeCell ref="P445:P447"/>
    <mergeCell ref="M427:M428"/>
    <mergeCell ref="P427:P428"/>
    <mergeCell ref="M429:M432"/>
    <mergeCell ref="P429:P432"/>
    <mergeCell ref="M433:M434"/>
    <mergeCell ref="P433:P434"/>
    <mergeCell ref="M472:M474"/>
    <mergeCell ref="P472:P474"/>
    <mergeCell ref="M479:M483"/>
    <mergeCell ref="P479:P483"/>
    <mergeCell ref="M484:M488"/>
    <mergeCell ref="P484:P488"/>
    <mergeCell ref="M448:M450"/>
    <mergeCell ref="P448:P450"/>
    <mergeCell ref="M452:M453"/>
    <mergeCell ref="P452:P453"/>
    <mergeCell ref="M459:M460"/>
    <mergeCell ref="P459:P460"/>
    <mergeCell ref="M500:M501"/>
    <mergeCell ref="P500:P501"/>
    <mergeCell ref="M502:M504"/>
    <mergeCell ref="P502:P504"/>
    <mergeCell ref="M505:M507"/>
    <mergeCell ref="P505:P507"/>
    <mergeCell ref="M489:M493"/>
    <mergeCell ref="P489:P493"/>
    <mergeCell ref="M495:M496"/>
    <mergeCell ref="P495:P496"/>
    <mergeCell ref="M498:M499"/>
    <mergeCell ref="P498:P499"/>
    <mergeCell ref="M517:M518"/>
    <mergeCell ref="P517:P518"/>
    <mergeCell ref="M520:M522"/>
    <mergeCell ref="P520:P522"/>
    <mergeCell ref="M529:M530"/>
    <mergeCell ref="P529:P530"/>
    <mergeCell ref="M508:M509"/>
    <mergeCell ref="P508:P509"/>
    <mergeCell ref="M510:M512"/>
    <mergeCell ref="P510:P512"/>
    <mergeCell ref="M514:M515"/>
    <mergeCell ref="P514:P515"/>
    <mergeCell ref="M541:M544"/>
    <mergeCell ref="P541:P544"/>
    <mergeCell ref="M545:M548"/>
    <mergeCell ref="P545:P548"/>
    <mergeCell ref="M571:M574"/>
    <mergeCell ref="P571:P574"/>
    <mergeCell ref="M531:M532"/>
    <mergeCell ref="P531:P532"/>
    <mergeCell ref="M533:M534"/>
    <mergeCell ref="P533:P534"/>
    <mergeCell ref="M537:M540"/>
    <mergeCell ref="P537:P540"/>
    <mergeCell ref="M591:M595"/>
    <mergeCell ref="P591:P595"/>
    <mergeCell ref="M596:M600"/>
    <mergeCell ref="P596:P600"/>
    <mergeCell ref="M601:M605"/>
    <mergeCell ref="P601:P605"/>
    <mergeCell ref="M575:M579"/>
    <mergeCell ref="P575:P579"/>
    <mergeCell ref="M580:M582"/>
    <mergeCell ref="P580:P582"/>
    <mergeCell ref="M588:M590"/>
    <mergeCell ref="P588:P590"/>
    <mergeCell ref="M635:M638"/>
    <mergeCell ref="P635:P638"/>
    <mergeCell ref="M654:M659"/>
    <mergeCell ref="P654:P659"/>
    <mergeCell ref="M671:M673"/>
    <mergeCell ref="P671:P673"/>
    <mergeCell ref="M606:M610"/>
    <mergeCell ref="P606:P610"/>
    <mergeCell ref="M611:M615"/>
    <mergeCell ref="P611:P615"/>
    <mergeCell ref="M616:M620"/>
    <mergeCell ref="P616:P620"/>
    <mergeCell ref="M689:M691"/>
    <mergeCell ref="P689:P691"/>
    <mergeCell ref="M692:M693"/>
    <mergeCell ref="P692:P693"/>
    <mergeCell ref="M694:M696"/>
    <mergeCell ref="P694:P696"/>
    <mergeCell ref="M674:M676"/>
    <mergeCell ref="P674:P676"/>
    <mergeCell ref="M677:M679"/>
    <mergeCell ref="P677:P679"/>
    <mergeCell ref="M686:M688"/>
    <mergeCell ref="P686:P688"/>
    <mergeCell ref="D724:I724"/>
    <mergeCell ref="M705:M708"/>
    <mergeCell ref="P705:P708"/>
    <mergeCell ref="M709:M712"/>
    <mergeCell ref="P709:P712"/>
    <mergeCell ref="M713:M716"/>
    <mergeCell ref="P713:P716"/>
    <mergeCell ref="M697:M698"/>
    <mergeCell ref="P697:P698"/>
    <mergeCell ref="M699:M701"/>
    <mergeCell ref="P699:P701"/>
    <mergeCell ref="M702:M704"/>
    <mergeCell ref="P702:P70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7"/>
  <sheetViews>
    <sheetView topLeftCell="A3" zoomScale="80" zoomScaleNormal="80" workbookViewId="0">
      <selection activeCell="G13" sqref="G13"/>
    </sheetView>
  </sheetViews>
  <sheetFormatPr defaultRowHeight="15"/>
  <cols>
    <col min="6" max="6" width="18.7109375" customWidth="1"/>
    <col min="7" max="7" width="20" customWidth="1"/>
  </cols>
  <sheetData>
    <row r="1" spans="1:11" ht="18.75">
      <c r="A1" s="683" t="s">
        <v>1522</v>
      </c>
      <c r="B1" s="684"/>
      <c r="C1" s="684"/>
      <c r="D1" s="684"/>
      <c r="E1" s="684"/>
      <c r="F1" s="685"/>
      <c r="G1" s="16" t="s">
        <v>1198</v>
      </c>
      <c r="H1" s="109">
        <v>10</v>
      </c>
      <c r="I1" s="381"/>
      <c r="J1" s="21"/>
      <c r="K1" s="381"/>
    </row>
    <row r="2" spans="1:11" ht="18.75">
      <c r="A2" s="16"/>
      <c r="B2" s="14"/>
      <c r="C2" s="16"/>
      <c r="D2" s="16"/>
      <c r="E2" s="21"/>
      <c r="F2" s="21"/>
      <c r="G2" s="16" t="s">
        <v>1199</v>
      </c>
      <c r="H2" s="109">
        <v>0</v>
      </c>
      <c r="I2" s="381"/>
      <c r="J2" s="21"/>
      <c r="K2" s="381"/>
    </row>
    <row r="3" spans="1:11" ht="18.75">
      <c r="A3" s="16"/>
      <c r="B3" s="14"/>
      <c r="C3" s="16"/>
      <c r="D3" s="16"/>
      <c r="E3" s="21"/>
      <c r="F3" s="21"/>
      <c r="G3" s="16" t="s">
        <v>1200</v>
      </c>
      <c r="H3" s="109">
        <v>0</v>
      </c>
      <c r="I3" s="381"/>
      <c r="J3" s="21"/>
      <c r="K3" s="381"/>
    </row>
    <row r="4" spans="1:11" ht="18.75">
      <c r="A4" s="16"/>
      <c r="B4" s="14"/>
      <c r="C4" s="16"/>
      <c r="D4" s="16"/>
      <c r="E4" s="21"/>
      <c r="F4" s="21"/>
      <c r="G4" s="16" t="s">
        <v>1201</v>
      </c>
      <c r="H4" s="109">
        <v>0</v>
      </c>
      <c r="I4" s="381"/>
      <c r="J4" s="21"/>
      <c r="K4" s="381"/>
    </row>
    <row r="5" spans="1:11" ht="18.75">
      <c r="A5" s="16"/>
      <c r="B5" s="14"/>
      <c r="C5" s="16"/>
      <c r="D5" s="16"/>
      <c r="E5" s="21"/>
      <c r="F5" s="21"/>
      <c r="G5" s="16" t="s">
        <v>1202</v>
      </c>
      <c r="H5" s="109">
        <v>0</v>
      </c>
      <c r="I5" s="381"/>
      <c r="J5" s="21"/>
      <c r="K5" s="381"/>
    </row>
    <row r="6" spans="1:11" ht="18.75">
      <c r="A6" s="16"/>
      <c r="B6" s="14"/>
      <c r="C6" s="16"/>
      <c r="D6" s="16"/>
      <c r="E6" s="21"/>
      <c r="F6" s="21"/>
      <c r="G6" s="16" t="s">
        <v>1203</v>
      </c>
      <c r="H6" s="109">
        <v>0</v>
      </c>
      <c r="I6" s="381"/>
      <c r="J6" s="21"/>
      <c r="K6" s="381"/>
    </row>
    <row r="7" spans="1:11" ht="18.75">
      <c r="A7" s="16"/>
      <c r="B7" s="14"/>
      <c r="C7" s="16"/>
      <c r="D7" s="16"/>
      <c r="E7" s="21"/>
      <c r="F7" s="21"/>
      <c r="G7" s="16" t="s">
        <v>1204</v>
      </c>
      <c r="H7" s="109">
        <v>5</v>
      </c>
      <c r="I7" s="381"/>
      <c r="J7" s="21"/>
      <c r="K7" s="381"/>
    </row>
    <row r="8" spans="1:11" ht="18.75">
      <c r="A8" s="16"/>
      <c r="B8" s="14"/>
      <c r="C8" s="16"/>
      <c r="D8" s="16"/>
      <c r="E8" s="21"/>
      <c r="F8" s="21"/>
      <c r="G8" s="16" t="s">
        <v>1205</v>
      </c>
      <c r="H8" s="109">
        <v>321</v>
      </c>
      <c r="I8" s="381"/>
      <c r="J8" s="21"/>
      <c r="K8" s="381"/>
    </row>
    <row r="9" spans="1:11" ht="18.75">
      <c r="A9" s="16"/>
      <c r="B9" s="14"/>
      <c r="C9" s="16"/>
      <c r="D9" s="16"/>
      <c r="E9" s="21"/>
      <c r="F9" s="21"/>
      <c r="G9" s="16" t="s">
        <v>1206</v>
      </c>
      <c r="H9" s="109">
        <v>3</v>
      </c>
      <c r="I9" s="381"/>
      <c r="J9" s="21"/>
      <c r="K9" s="381"/>
    </row>
    <row r="10" spans="1:11" ht="18.75">
      <c r="A10" s="16"/>
      <c r="B10" s="14"/>
      <c r="C10" s="16"/>
      <c r="D10" s="16"/>
      <c r="E10" s="21"/>
      <c r="F10" s="21"/>
      <c r="G10" s="16" t="s">
        <v>1207</v>
      </c>
      <c r="H10" s="109">
        <v>2</v>
      </c>
      <c r="I10" s="381"/>
      <c r="J10" s="21"/>
      <c r="K10" s="381"/>
    </row>
    <row r="11" spans="1:11" ht="18.75">
      <c r="A11" s="16"/>
      <c r="B11" s="16"/>
      <c r="C11" s="14"/>
      <c r="D11" s="16"/>
      <c r="E11" s="16"/>
      <c r="F11" s="21"/>
      <c r="G11" s="21" t="s">
        <v>1208</v>
      </c>
      <c r="H11" s="501">
        <f>SUBTOTAL(9,H1:H10)</f>
        <v>341</v>
      </c>
      <c r="I11" s="381"/>
      <c r="J11" s="21"/>
      <c r="K11" s="381"/>
    </row>
    <row r="12" spans="1:11" ht="18.75">
      <c r="A12" s="4"/>
      <c r="B12" s="4"/>
      <c r="C12" s="2"/>
      <c r="D12" s="4"/>
      <c r="E12" s="4"/>
      <c r="F12" s="7"/>
      <c r="G12" s="7"/>
      <c r="H12" s="1"/>
      <c r="I12" s="7"/>
      <c r="J12" s="7"/>
      <c r="K12" s="7"/>
    </row>
    <row r="13" spans="1:11" ht="18.75">
      <c r="A13" s="683" t="s">
        <v>1523</v>
      </c>
      <c r="B13" s="684"/>
      <c r="C13" s="684"/>
      <c r="D13" s="684"/>
      <c r="E13" s="684"/>
      <c r="F13" s="685"/>
      <c r="G13" s="16" t="s">
        <v>1198</v>
      </c>
      <c r="H13" s="109">
        <v>10</v>
      </c>
      <c r="I13" s="381"/>
      <c r="J13" s="21"/>
      <c r="K13" s="381"/>
    </row>
    <row r="14" spans="1:11" ht="18.75">
      <c r="A14" s="16"/>
      <c r="B14" s="14"/>
      <c r="C14" s="16"/>
      <c r="D14" s="16"/>
      <c r="E14" s="21"/>
      <c r="F14" s="21"/>
      <c r="G14" s="16" t="s">
        <v>1199</v>
      </c>
      <c r="H14" s="109">
        <v>1</v>
      </c>
      <c r="I14" s="381"/>
      <c r="J14" s="21"/>
      <c r="K14" s="381"/>
    </row>
    <row r="15" spans="1:11" ht="18.75">
      <c r="A15" s="16"/>
      <c r="B15" s="14"/>
      <c r="C15" s="16"/>
      <c r="D15" s="16"/>
      <c r="E15" s="21"/>
      <c r="F15" s="21"/>
      <c r="G15" s="16" t="s">
        <v>1200</v>
      </c>
      <c r="H15" s="109">
        <v>0</v>
      </c>
      <c r="I15" s="381"/>
      <c r="J15" s="21"/>
      <c r="K15" s="381"/>
    </row>
    <row r="16" spans="1:11" ht="18.75">
      <c r="A16" s="16"/>
      <c r="B16" s="14"/>
      <c r="C16" s="16"/>
      <c r="D16" s="16"/>
      <c r="E16" s="21"/>
      <c r="F16" s="21"/>
      <c r="G16" s="16" t="s">
        <v>1201</v>
      </c>
      <c r="H16" s="109">
        <v>1</v>
      </c>
      <c r="I16" s="381"/>
      <c r="J16" s="21"/>
      <c r="K16" s="381"/>
    </row>
    <row r="17" spans="1:11" ht="18.75">
      <c r="A17" s="16"/>
      <c r="B17" s="14"/>
      <c r="C17" s="16"/>
      <c r="D17" s="16"/>
      <c r="E17" s="21"/>
      <c r="F17" s="21"/>
      <c r="G17" s="16" t="s">
        <v>1202</v>
      </c>
      <c r="H17" s="109">
        <v>1</v>
      </c>
      <c r="I17" s="381"/>
      <c r="J17" s="21"/>
      <c r="K17" s="381"/>
    </row>
    <row r="18" spans="1:11" ht="18.75">
      <c r="A18" s="16"/>
      <c r="B18" s="14"/>
      <c r="C18" s="16"/>
      <c r="D18" s="16"/>
      <c r="E18" s="21"/>
      <c r="F18" s="21"/>
      <c r="G18" s="16" t="s">
        <v>1203</v>
      </c>
      <c r="H18" s="109">
        <v>1</v>
      </c>
      <c r="I18" s="381"/>
      <c r="J18" s="21"/>
      <c r="K18" s="381"/>
    </row>
    <row r="19" spans="1:11" ht="18.75">
      <c r="A19" s="16"/>
      <c r="B19" s="14"/>
      <c r="C19" s="16"/>
      <c r="D19" s="16"/>
      <c r="E19" s="21"/>
      <c r="F19" s="21"/>
      <c r="G19" s="16" t="s">
        <v>1204</v>
      </c>
      <c r="H19" s="109">
        <v>3</v>
      </c>
      <c r="I19" s="381"/>
      <c r="J19" s="21"/>
      <c r="K19" s="381"/>
    </row>
    <row r="20" spans="1:11" ht="18.75">
      <c r="A20" s="16"/>
      <c r="B20" s="14"/>
      <c r="C20" s="16"/>
      <c r="D20" s="16"/>
      <c r="E20" s="21"/>
      <c r="F20" s="21"/>
      <c r="G20" s="16" t="s">
        <v>1205</v>
      </c>
      <c r="H20" s="109">
        <v>406</v>
      </c>
      <c r="I20" s="381"/>
      <c r="J20" s="21"/>
      <c r="K20" s="381"/>
    </row>
    <row r="21" spans="1:11" ht="18.75">
      <c r="A21" s="16"/>
      <c r="B21" s="14"/>
      <c r="C21" s="16"/>
      <c r="D21" s="16"/>
      <c r="E21" s="21"/>
      <c r="F21" s="21"/>
      <c r="G21" s="16" t="s">
        <v>1206</v>
      </c>
      <c r="H21" s="109">
        <v>3</v>
      </c>
      <c r="I21" s="381"/>
      <c r="J21" s="21"/>
      <c r="K21" s="381"/>
    </row>
    <row r="22" spans="1:11" ht="18.75">
      <c r="A22" s="16"/>
      <c r="B22" s="14"/>
      <c r="C22" s="16"/>
      <c r="D22" s="16"/>
      <c r="E22" s="21"/>
      <c r="F22" s="21"/>
      <c r="G22" s="16" t="s">
        <v>1207</v>
      </c>
      <c r="H22" s="109">
        <v>0</v>
      </c>
      <c r="I22" s="381"/>
      <c r="J22" s="21"/>
      <c r="K22" s="381"/>
    </row>
    <row r="23" spans="1:11" ht="18.75">
      <c r="A23" s="16"/>
      <c r="B23" s="16"/>
      <c r="C23" s="14"/>
      <c r="D23" s="16"/>
      <c r="E23" s="16"/>
      <c r="F23" s="21"/>
      <c r="G23" s="21" t="s">
        <v>1208</v>
      </c>
      <c r="H23" s="501">
        <f>SUBTOTAL(9,H13:H22)</f>
        <v>426</v>
      </c>
      <c r="I23" s="381"/>
      <c r="J23" s="21"/>
      <c r="K23" s="381"/>
    </row>
    <row r="24" spans="1:11" ht="18.75">
      <c r="A24" s="4"/>
      <c r="B24" s="4"/>
      <c r="C24" s="2"/>
      <c r="D24" s="4"/>
      <c r="E24" s="4"/>
      <c r="F24" s="7"/>
      <c r="G24" s="7"/>
      <c r="H24" s="9"/>
      <c r="I24" s="7"/>
      <c r="J24" s="7"/>
      <c r="K24" s="7"/>
    </row>
    <row r="25" spans="1:11" ht="18.75">
      <c r="A25" s="683" t="s">
        <v>1524</v>
      </c>
      <c r="B25" s="684"/>
      <c r="C25" s="684"/>
      <c r="D25" s="684"/>
      <c r="E25" s="684"/>
      <c r="F25" s="685"/>
      <c r="G25" s="16" t="s">
        <v>1198</v>
      </c>
      <c r="H25" s="109">
        <v>5</v>
      </c>
      <c r="I25" s="381"/>
      <c r="J25" s="21"/>
      <c r="K25" s="381"/>
    </row>
    <row r="26" spans="1:11" ht="18.75">
      <c r="A26" s="16"/>
      <c r="B26" s="14"/>
      <c r="C26" s="16"/>
      <c r="D26" s="16"/>
      <c r="E26" s="21"/>
      <c r="F26" s="21"/>
      <c r="G26" s="16" t="s">
        <v>1199</v>
      </c>
      <c r="H26" s="109">
        <v>0</v>
      </c>
      <c r="I26" s="381"/>
      <c r="J26" s="21"/>
      <c r="K26" s="381"/>
    </row>
    <row r="27" spans="1:11" ht="18.75">
      <c r="A27" s="16"/>
      <c r="B27" s="14"/>
      <c r="C27" s="16"/>
      <c r="D27" s="16"/>
      <c r="E27" s="21"/>
      <c r="F27" s="21"/>
      <c r="G27" s="16" t="s">
        <v>1200</v>
      </c>
      <c r="H27" s="109">
        <v>0</v>
      </c>
      <c r="I27" s="381"/>
      <c r="J27" s="21"/>
      <c r="K27" s="381"/>
    </row>
    <row r="28" spans="1:11" ht="18.75">
      <c r="A28" s="16"/>
      <c r="B28" s="14"/>
      <c r="C28" s="16"/>
      <c r="D28" s="16"/>
      <c r="E28" s="21"/>
      <c r="F28" s="21"/>
      <c r="G28" s="16" t="s">
        <v>1201</v>
      </c>
      <c r="H28" s="109">
        <v>1</v>
      </c>
      <c r="I28" s="381"/>
      <c r="J28" s="21"/>
      <c r="K28" s="381"/>
    </row>
    <row r="29" spans="1:11" ht="18.75">
      <c r="A29" s="16"/>
      <c r="B29" s="14"/>
      <c r="C29" s="16"/>
      <c r="D29" s="16"/>
      <c r="E29" s="21"/>
      <c r="F29" s="21"/>
      <c r="G29" s="16" t="s">
        <v>1202</v>
      </c>
      <c r="H29" s="109">
        <v>2</v>
      </c>
      <c r="I29" s="381"/>
      <c r="J29" s="21"/>
      <c r="K29" s="381"/>
    </row>
    <row r="30" spans="1:11" ht="18.75">
      <c r="A30" s="16"/>
      <c r="B30" s="14"/>
      <c r="C30" s="16"/>
      <c r="D30" s="16"/>
      <c r="E30" s="21"/>
      <c r="F30" s="21"/>
      <c r="G30" s="16" t="s">
        <v>1203</v>
      </c>
      <c r="H30" s="109">
        <v>2</v>
      </c>
      <c r="I30" s="381"/>
      <c r="J30" s="21"/>
      <c r="K30" s="381"/>
    </row>
    <row r="31" spans="1:11" ht="18.75">
      <c r="A31" s="16"/>
      <c r="B31" s="14"/>
      <c r="C31" s="16"/>
      <c r="D31" s="16"/>
      <c r="E31" s="21"/>
      <c r="F31" s="21"/>
      <c r="G31" s="16" t="s">
        <v>1204</v>
      </c>
      <c r="H31" s="109">
        <v>5</v>
      </c>
      <c r="I31" s="381"/>
      <c r="J31" s="21"/>
      <c r="K31" s="381"/>
    </row>
    <row r="32" spans="1:11" ht="18.75">
      <c r="A32" s="16"/>
      <c r="B32" s="14"/>
      <c r="C32" s="16"/>
      <c r="D32" s="16"/>
      <c r="E32" s="21"/>
      <c r="F32" s="21"/>
      <c r="G32" s="16" t="s">
        <v>1205</v>
      </c>
      <c r="H32" s="109">
        <v>266</v>
      </c>
      <c r="I32" s="381"/>
      <c r="J32" s="21"/>
      <c r="K32" s="381"/>
    </row>
    <row r="33" spans="1:11" ht="18.75">
      <c r="A33" s="16"/>
      <c r="B33" s="14"/>
      <c r="C33" s="16"/>
      <c r="D33" s="16"/>
      <c r="E33" s="21"/>
      <c r="F33" s="21"/>
      <c r="G33" s="16" t="s">
        <v>1206</v>
      </c>
      <c r="H33" s="109">
        <v>3</v>
      </c>
      <c r="I33" s="381"/>
      <c r="J33" s="21"/>
      <c r="K33" s="381"/>
    </row>
    <row r="34" spans="1:11" ht="18.75">
      <c r="A34" s="16"/>
      <c r="B34" s="14"/>
      <c r="C34" s="16"/>
      <c r="D34" s="16"/>
      <c r="E34" s="21"/>
      <c r="F34" s="21"/>
      <c r="G34" s="16" t="s">
        <v>1207</v>
      </c>
      <c r="H34" s="109">
        <v>1</v>
      </c>
      <c r="I34" s="381"/>
      <c r="J34" s="21"/>
      <c r="K34" s="381"/>
    </row>
    <row r="35" spans="1:11" ht="18.75">
      <c r="A35" s="16"/>
      <c r="B35" s="16"/>
      <c r="C35" s="14"/>
      <c r="D35" s="16"/>
      <c r="E35" s="16"/>
      <c r="F35" s="21"/>
      <c r="G35" s="21" t="s">
        <v>1208</v>
      </c>
      <c r="H35" s="501">
        <f>SUBTOTAL(9,H25:H34)</f>
        <v>285</v>
      </c>
      <c r="I35" s="381"/>
      <c r="J35" s="21"/>
      <c r="K35" s="381"/>
    </row>
    <row r="36" spans="1:11" ht="18.75">
      <c r="A36" s="4"/>
      <c r="B36" s="4"/>
      <c r="C36" s="2"/>
      <c r="D36" s="4"/>
      <c r="E36" s="4"/>
      <c r="F36" s="7"/>
      <c r="G36" s="7"/>
      <c r="H36" s="9"/>
      <c r="I36" s="7"/>
      <c r="J36" s="7"/>
      <c r="K36" s="7"/>
    </row>
    <row r="37" spans="1:11" ht="18.75">
      <c r="A37" s="683" t="s">
        <v>1525</v>
      </c>
      <c r="B37" s="684"/>
      <c r="C37" s="684"/>
      <c r="D37" s="684"/>
      <c r="E37" s="684"/>
      <c r="F37" s="685"/>
      <c r="G37" s="16" t="s">
        <v>1198</v>
      </c>
      <c r="H37" s="109">
        <f>H1+H13+H25</f>
        <v>25</v>
      </c>
      <c r="I37" s="381"/>
      <c r="J37" s="21"/>
      <c r="K37" s="381"/>
    </row>
    <row r="38" spans="1:11" ht="18.75">
      <c r="A38" s="16"/>
      <c r="B38" s="14"/>
      <c r="C38" s="16"/>
      <c r="D38" s="16"/>
      <c r="E38" s="21"/>
      <c r="F38" s="21"/>
      <c r="G38" s="16" t="s">
        <v>1199</v>
      </c>
      <c r="H38" s="109">
        <f>H2+H14+H26</f>
        <v>1</v>
      </c>
      <c r="I38" s="381"/>
      <c r="J38" s="21"/>
      <c r="K38" s="381"/>
    </row>
    <row r="39" spans="1:11" ht="18.75">
      <c r="A39" s="16"/>
      <c r="B39" s="14"/>
      <c r="C39" s="16"/>
      <c r="D39" s="16"/>
      <c r="E39" s="21"/>
      <c r="F39" s="21"/>
      <c r="G39" s="16" t="s">
        <v>1200</v>
      </c>
      <c r="H39" s="109">
        <f t="shared" ref="H39:H47" si="0">H3+H15+H27</f>
        <v>0</v>
      </c>
      <c r="I39" s="381"/>
      <c r="J39" s="21"/>
      <c r="K39" s="381"/>
    </row>
    <row r="40" spans="1:11" ht="18.75">
      <c r="A40" s="16"/>
      <c r="B40" s="14"/>
      <c r="C40" s="16"/>
      <c r="D40" s="16"/>
      <c r="E40" s="21"/>
      <c r="F40" s="21"/>
      <c r="G40" s="16" t="s">
        <v>1201</v>
      </c>
      <c r="H40" s="109">
        <f t="shared" si="0"/>
        <v>2</v>
      </c>
      <c r="I40" s="381"/>
      <c r="J40" s="21"/>
      <c r="K40" s="381"/>
    </row>
    <row r="41" spans="1:11" ht="18.75">
      <c r="A41" s="16"/>
      <c r="B41" s="14"/>
      <c r="C41" s="16"/>
      <c r="D41" s="16"/>
      <c r="E41" s="21"/>
      <c r="F41" s="21"/>
      <c r="G41" s="16" t="s">
        <v>1202</v>
      </c>
      <c r="H41" s="109">
        <f t="shared" si="0"/>
        <v>3</v>
      </c>
      <c r="I41" s="381"/>
      <c r="J41" s="21"/>
      <c r="K41" s="381"/>
    </row>
    <row r="42" spans="1:11" ht="18.75">
      <c r="A42" s="16"/>
      <c r="B42" s="14"/>
      <c r="C42" s="16"/>
      <c r="D42" s="16"/>
      <c r="E42" s="21"/>
      <c r="F42" s="21"/>
      <c r="G42" s="16" t="s">
        <v>1203</v>
      </c>
      <c r="H42" s="109">
        <f t="shared" si="0"/>
        <v>3</v>
      </c>
      <c r="I42" s="381"/>
      <c r="J42" s="21"/>
      <c r="K42" s="381"/>
    </row>
    <row r="43" spans="1:11" ht="18.75">
      <c r="A43" s="16"/>
      <c r="B43" s="14"/>
      <c r="C43" s="16"/>
      <c r="D43" s="16"/>
      <c r="E43" s="21"/>
      <c r="F43" s="21"/>
      <c r="G43" s="16" t="s">
        <v>1204</v>
      </c>
      <c r="H43" s="109">
        <f t="shared" si="0"/>
        <v>13</v>
      </c>
      <c r="I43" s="381"/>
      <c r="J43" s="21"/>
      <c r="K43" s="381"/>
    </row>
    <row r="44" spans="1:11" ht="18.75">
      <c r="A44" s="16"/>
      <c r="B44" s="14"/>
      <c r="C44" s="16"/>
      <c r="D44" s="16"/>
      <c r="E44" s="21"/>
      <c r="F44" s="21"/>
      <c r="G44" s="16" t="s">
        <v>1205</v>
      </c>
      <c r="H44" s="109">
        <f t="shared" si="0"/>
        <v>993</v>
      </c>
      <c r="I44" s="381"/>
      <c r="J44" s="21"/>
      <c r="K44" s="381"/>
    </row>
    <row r="45" spans="1:11" ht="18.75">
      <c r="A45" s="16"/>
      <c r="B45" s="14"/>
      <c r="C45" s="16"/>
      <c r="D45" s="16"/>
      <c r="E45" s="21"/>
      <c r="F45" s="21"/>
      <c r="G45" s="16" t="s">
        <v>1206</v>
      </c>
      <c r="H45" s="109">
        <f t="shared" si="0"/>
        <v>9</v>
      </c>
      <c r="I45" s="381"/>
      <c r="J45" s="21"/>
      <c r="K45" s="381"/>
    </row>
    <row r="46" spans="1:11" ht="18.75">
      <c r="A46" s="16"/>
      <c r="B46" s="14"/>
      <c r="C46" s="16"/>
      <c r="D46" s="16"/>
      <c r="E46" s="21"/>
      <c r="F46" s="21"/>
      <c r="G46" s="16" t="s">
        <v>1207</v>
      </c>
      <c r="H46" s="109">
        <f t="shared" si="0"/>
        <v>3</v>
      </c>
      <c r="I46" s="381"/>
      <c r="J46" s="21"/>
      <c r="K46" s="381"/>
    </row>
    <row r="47" spans="1:11" ht="18.75">
      <c r="A47" s="16"/>
      <c r="B47" s="16"/>
      <c r="C47" s="14"/>
      <c r="D47" s="16"/>
      <c r="E47" s="16"/>
      <c r="F47" s="21"/>
      <c r="G47" s="21" t="s">
        <v>1208</v>
      </c>
      <c r="H47" s="109">
        <f t="shared" si="0"/>
        <v>1052</v>
      </c>
      <c r="I47" s="381"/>
      <c r="J47" s="21"/>
      <c r="K47" s="381"/>
    </row>
  </sheetData>
  <mergeCells count="4">
    <mergeCell ref="A1:F1"/>
    <mergeCell ref="A13:F13"/>
    <mergeCell ref="A25:F25"/>
    <mergeCell ref="A37:F37"/>
  </mergeCells>
  <pageMargins left="0.7" right="0.7" top="0.75" bottom="0.75" header="0.3" footer="0.3"/>
  <pageSetup paperSize="9" scale="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ППРБ 320</vt:lpstr>
      <vt:lpstr>Приказ Минстроя РБ_ 08.08.2018</vt:lpstr>
      <vt:lpstr>Приказ Минстроя РБ_ ноябрь 2018</vt:lpstr>
      <vt:lpstr>КР 2020-2022</vt:lpstr>
      <vt:lpstr>Лист2</vt:lpstr>
      <vt:lpstr>Лист1</vt:lpstr>
      <vt:lpstr>'КР 2020-2022'!Заголовки_для_печати</vt:lpstr>
      <vt:lpstr>'ППРБ 320'!Заголовки_для_печати</vt:lpstr>
      <vt:lpstr>'Приказ Минстроя РБ_ 08.08.2018'!Заголовки_для_печати</vt:lpstr>
      <vt:lpstr>'Приказ Минстроя РБ_ ноябрь 2018'!Заголовки_для_печати</vt:lpstr>
      <vt:lpstr>'КР 2020-2022'!Область_печати</vt:lpstr>
      <vt:lpstr>'ППРБ 320'!Область_печати</vt:lpstr>
      <vt:lpstr>'Приказ Минстроя РБ_ 08.08.2018'!Область_печати</vt:lpstr>
      <vt:lpstr>'Приказ Минстроя РБ_ ноябрь 2018'!Область_печати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БузинаЛ</cp:lastModifiedBy>
  <cp:lastPrinted>2019-04-03T08:13:16Z</cp:lastPrinted>
  <dcterms:created xsi:type="dcterms:W3CDTF">2018-06-26T01:25:03Z</dcterms:created>
  <dcterms:modified xsi:type="dcterms:W3CDTF">2019-04-17T02:27:08Z</dcterms:modified>
</cp:coreProperties>
</file>